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global.internal\dfs\GlobalData\Finance\General\Calender Year End Financial Reports\"/>
    </mc:Choice>
  </mc:AlternateContent>
  <xr:revisionPtr revIDLastSave="0" documentId="13_ncr:1_{C3A68AC8-136D-47B0-8E8B-1D4A8321DB6D}" xr6:coauthVersionLast="45" xr6:coauthVersionMax="45" xr10:uidLastSave="{00000000-0000-0000-0000-000000000000}"/>
  <bookViews>
    <workbookView xWindow="-120" yWindow="-120" windowWidth="25440" windowHeight="153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BS Acct 01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IS Acct 01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Sheet8" sheetId="81" state="hidden" r:id="rId55"/>
    <sheet name="Sheet9" sheetId="82" state="hidden" r:id="rId56"/>
    <sheet name="IS Acct 02" sheetId="83" state="hidden" r:id="rId57"/>
    <sheet name="IS Acct 03" sheetId="84" state="hidden" r:id="rId58"/>
    <sheet name="IS Acct 04" sheetId="85" state="hidden" r:id="rId59"/>
    <sheet name="IS Acct 05" sheetId="86" state="hidden" r:id="rId60"/>
    <sheet name="IS Acct 06" sheetId="87" state="hidden" r:id="rId61"/>
    <sheet name="IS Acct 07" sheetId="89" state="hidden" r:id="rId62"/>
    <sheet name="IS Acct 08" sheetId="90" state="hidden" r:id="rId63"/>
    <sheet name="IS Acct 09" sheetId="91" state="hidden" r:id="rId64"/>
    <sheet name="IS Acct 10" sheetId="92" state="hidden" r:id="rId65"/>
    <sheet name="Balance Summary" sheetId="88" r:id="rId66"/>
  </sheets>
  <externalReferences>
    <externalReference r:id="rId67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'07'!$A$2:$B$12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7" hidden="1">Lookup!$A$1:$BV$8</definedName>
    <definedName name="_xlnm._FilterDatabase" localSheetId="50" hidden="1">Sheet5!$A$1:$D$1400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'IS Acct 01'!$C:$C</definedName>
    <definedName name="ACCTDESC" localSheetId="50">Sheet5!$C:$C</definedName>
    <definedName name="ACCTFMTTD" localSheetId="49">'IS Acct 01'!$A:$A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pt" localSheetId="50">Sheet5!$D:$D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"03304607806909007007804105406903605007512408806908207007809310206807907707006207504805206112513207706608809408107006505312912809512112110611810611710207306608707408209507808206507010010011609710305512513210211311411411909812110107207106707409306508008"</definedName>
    <definedName name="ENG_BI_EXEC_CMD_ARGS_2" hidden="1">"40720620740480520611251321021131141141190981211010720710850920780820650701001001160971031301231041191151051270981171060680700850650920920870830870690620870670860700770670570490570680560520640490520600590590610510630550500530630500530590590640620600490"</definedName>
    <definedName name="ENG_BI_EXEC_CMD_ARGS_3" hidden="1">"61055060054053054064050062065059054057056060053053057064049057055060054066060050053052063060055068066051063054054057063050052056059058060058059059053060060051063062053068058056061130124096116117102113105108083066078080068080073069065106110134132095116"</definedName>
    <definedName name="ENG_BI_EXEC_CMD_ARGS_4" hidden="1">"122099109109099069072067089072068068075085090085069065058125132104112121103109106103065071072080074074077079080080079090083073087061078095065082130124080086068073087069077087066082074078084066049129"</definedName>
    <definedName name="ENG_BI_GEN_LIC" hidden="1">"0"</definedName>
    <definedName name="ENG_BI_GEN_LIC_WS" hidden="1">"False"</definedName>
    <definedName name="ENG_BI_LANG_CODE" hidden="1">"en"</definedName>
    <definedName name="ENG_BI_LBI" hidden="1">"YC5Z8G33VL"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"157;32;211;197;197;178;173;61;87;234;179;195;162;112;17;34;138;255;252;139;165;261;102;68;171;133;87;226;100;116;68;208"</definedName>
    <definedName name="ENG_BI_TLA2" hidden="1">"172;187;183;99;236;60;13;193;60;118;188;1;132;91;212;148;244;47;203;200;151;253;101;202;21;187;38;155;184;195;57;96"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49">'IS Acct 01'!$B:$B</definedName>
    <definedName name="GROUP" localSheetId="0">Sheet1!$BS:$BS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F008_20200116_11_55_00_5555.xls"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F008_20160301_15_57_14_5757.xls"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F008"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49">'IS Acct 01'!$A$1:$C$1146</definedName>
    <definedName name="RawData" localSheetId="0">Sheet1!$A$1:$BT$135</definedName>
    <definedName name="RawData" localSheetId="50">Sheet5!$A$1:$D$254</definedName>
    <definedName name="RawData" localSheetId="51">Sheet6!$A$1:$C$254</definedName>
    <definedName name="RawData" localSheetId="52">Sheet7!$A$1:$F$9</definedName>
    <definedName name="RawData" localSheetId="2">Transactions!$A$1:$S$95</definedName>
    <definedName name="RawDataCols" localSheetId="4">GLCat!$A:$B</definedName>
    <definedName name="RawDataCols" localSheetId="49">'IS Acct 01'!$A:$C</definedName>
    <definedName name="RawDataCols" localSheetId="0">Sheet1!$A:$BT</definedName>
    <definedName name="RawDataCols" localSheetId="50">Sheet5!$A:$D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"F008"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F008"</definedName>
    <definedName name="SV_REPOSCODE">""</definedName>
    <definedName name="SV_SOLUTION_ID">"33"</definedName>
    <definedName name="SV_TENANT_CODE">"F008"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9" r:id="rId6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8" l="1"/>
  <c r="D2" i="75"/>
  <c r="D3" i="75"/>
  <c r="D4" i="75"/>
  <c r="D5" i="75"/>
  <c r="D6" i="75"/>
  <c r="D7" i="75"/>
  <c r="D8" i="75"/>
  <c r="D9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48" i="75"/>
  <c r="D149" i="75"/>
  <c r="D150" i="75"/>
  <c r="D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98" i="75"/>
  <c r="D199" i="75"/>
  <c r="D200" i="75"/>
  <c r="D201" i="75"/>
  <c r="D202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223" i="75"/>
  <c r="D224" i="75"/>
  <c r="D225" i="75"/>
  <c r="D226" i="75"/>
  <c r="D227" i="75"/>
  <c r="D228" i="75"/>
  <c r="D229" i="75"/>
  <c r="D230" i="75"/>
  <c r="D231" i="75"/>
  <c r="D232" i="75"/>
  <c r="D233" i="75"/>
  <c r="D234" i="75"/>
  <c r="D235" i="75"/>
  <c r="D236" i="75"/>
  <c r="D237" i="75"/>
  <c r="D238" i="75"/>
  <c r="D239" i="75"/>
  <c r="D240" i="75"/>
  <c r="D241" i="75"/>
  <c r="D242" i="75"/>
  <c r="D243" i="75"/>
  <c r="D244" i="75"/>
  <c r="D245" i="75"/>
  <c r="D246" i="75"/>
  <c r="D247" i="75"/>
  <c r="D248" i="75"/>
  <c r="D249" i="75"/>
  <c r="D250" i="75"/>
  <c r="D251" i="75"/>
  <c r="D252" i="75"/>
  <c r="D253" i="75"/>
  <c r="D254" i="75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E10" i="1"/>
  <c r="E22" i="1"/>
  <c r="E34" i="1"/>
  <c r="E46" i="1"/>
  <c r="E58" i="1"/>
  <c r="E70" i="1"/>
  <c r="E82" i="1"/>
  <c r="E94" i="1"/>
  <c r="E106" i="1"/>
  <c r="E118" i="1"/>
  <c r="E130" i="1"/>
  <c r="E134" i="1"/>
  <c r="E135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D131" i="1"/>
  <c r="E131" i="1" s="1"/>
  <c r="D132" i="1"/>
  <c r="E132" i="1" s="1"/>
  <c r="D133" i="1"/>
  <c r="E133" i="1" s="1"/>
  <c r="D134" i="1"/>
  <c r="D135" i="1"/>
  <c r="A154" i="79"/>
  <c r="E154" i="79" s="1"/>
  <c r="A155" i="79"/>
  <c r="F155" i="79" s="1"/>
  <c r="A156" i="79"/>
  <c r="D156" i="79" s="1"/>
  <c r="A146" i="79"/>
  <c r="A147" i="79"/>
  <c r="A148" i="79"/>
  <c r="C148" i="79" s="1"/>
  <c r="A149" i="79"/>
  <c r="C149" i="79" s="1"/>
  <c r="A150" i="79"/>
  <c r="A151" i="79"/>
  <c r="A152" i="79"/>
  <c r="C152" i="79" s="1"/>
  <c r="A153" i="79"/>
  <c r="C153" i="79" s="1"/>
  <c r="A145" i="79"/>
  <c r="I145" i="79" s="1"/>
  <c r="A139" i="79"/>
  <c r="C139" i="79" s="1"/>
  <c r="A140" i="79"/>
  <c r="C140" i="79" s="1"/>
  <c r="A141" i="79"/>
  <c r="D141" i="79" s="1"/>
  <c r="A138" i="79"/>
  <c r="A169" i="79"/>
  <c r="A170" i="79"/>
  <c r="A171" i="79"/>
  <c r="F171" i="79" s="1"/>
  <c r="A172" i="79"/>
  <c r="C172" i="79" s="1"/>
  <c r="A173" i="79"/>
  <c r="D173" i="79" s="1"/>
  <c r="A174" i="79"/>
  <c r="E174" i="79" s="1"/>
  <c r="A175" i="79"/>
  <c r="F175" i="79" s="1"/>
  <c r="A168" i="79"/>
  <c r="A162" i="79"/>
  <c r="C162" i="79" s="1"/>
  <c r="A163" i="79"/>
  <c r="E163" i="79" s="1"/>
  <c r="A164" i="79"/>
  <c r="C164" i="79" s="1"/>
  <c r="A161" i="79"/>
  <c r="BV184" i="4"/>
  <c r="BU184" i="4"/>
  <c r="B184" i="4"/>
  <c r="C184" i="4" s="1"/>
  <c r="BV183" i="4"/>
  <c r="BU183" i="4"/>
  <c r="B183" i="4"/>
  <c r="C183" i="4" s="1"/>
  <c r="BV182" i="4"/>
  <c r="BU182" i="4"/>
  <c r="B182" i="4"/>
  <c r="C182" i="4" s="1"/>
  <c r="BV181" i="4"/>
  <c r="BU181" i="4"/>
  <c r="B181" i="4"/>
  <c r="C181" i="4" s="1"/>
  <c r="BV180" i="4"/>
  <c r="BU180" i="4"/>
  <c r="B180" i="4"/>
  <c r="C180" i="4" s="1"/>
  <c r="BV177" i="4"/>
  <c r="BU177" i="4"/>
  <c r="B177" i="4"/>
  <c r="C177" i="4" s="1"/>
  <c r="BV176" i="4"/>
  <c r="BU176" i="4"/>
  <c r="B176" i="4"/>
  <c r="C176" i="4" s="1"/>
  <c r="BV175" i="4"/>
  <c r="BU175" i="4"/>
  <c r="B175" i="4"/>
  <c r="C175" i="4" s="1"/>
  <c r="BV174" i="4"/>
  <c r="BU174" i="4"/>
  <c r="B174" i="4"/>
  <c r="C174" i="4" s="1"/>
  <c r="BV173" i="4"/>
  <c r="BU173" i="4"/>
  <c r="B173" i="4"/>
  <c r="C173" i="4" s="1"/>
  <c r="BV172" i="4"/>
  <c r="BU172" i="4"/>
  <c r="B172" i="4"/>
  <c r="C172" i="4" s="1"/>
  <c r="BV171" i="4"/>
  <c r="BU171" i="4"/>
  <c r="B171" i="4"/>
  <c r="C171" i="4" s="1"/>
  <c r="BV170" i="4"/>
  <c r="BU170" i="4"/>
  <c r="B170" i="4"/>
  <c r="C170" i="4" s="1"/>
  <c r="E170" i="4" s="1"/>
  <c r="D25" i="88"/>
  <c r="C25" i="88"/>
  <c r="C156" i="79" l="1"/>
  <c r="E156" i="79"/>
  <c r="I156" i="79"/>
  <c r="K156" i="79"/>
  <c r="F145" i="79"/>
  <c r="F156" i="79"/>
  <c r="E145" i="79"/>
  <c r="K145" i="79"/>
  <c r="D145" i="79"/>
  <c r="J145" i="79"/>
  <c r="J156" i="79"/>
  <c r="I155" i="79"/>
  <c r="C155" i="79"/>
  <c r="F154" i="79"/>
  <c r="C151" i="79"/>
  <c r="C147" i="79"/>
  <c r="C145" i="79"/>
  <c r="J155" i="79"/>
  <c r="D155" i="79"/>
  <c r="I154" i="79"/>
  <c r="C154" i="79"/>
  <c r="C150" i="79"/>
  <c r="C146" i="79"/>
  <c r="K155" i="79"/>
  <c r="E155" i="79"/>
  <c r="J154" i="79"/>
  <c r="D154" i="79"/>
  <c r="K154" i="79"/>
  <c r="K141" i="79"/>
  <c r="E141" i="79"/>
  <c r="J140" i="79"/>
  <c r="D140" i="79"/>
  <c r="F141" i="79"/>
  <c r="K140" i="79"/>
  <c r="E140" i="79"/>
  <c r="I141" i="79"/>
  <c r="C141" i="79"/>
  <c r="F140" i="79"/>
  <c r="C138" i="79"/>
  <c r="J141" i="79"/>
  <c r="I140" i="79"/>
  <c r="E175" i="79"/>
  <c r="K171" i="79"/>
  <c r="D174" i="79"/>
  <c r="E171" i="79"/>
  <c r="J174" i="79"/>
  <c r="K175" i="79"/>
  <c r="F172" i="79"/>
  <c r="J163" i="79"/>
  <c r="C163" i="79"/>
  <c r="C173" i="79"/>
  <c r="J164" i="79"/>
  <c r="F163" i="79"/>
  <c r="I175" i="79"/>
  <c r="C175" i="79"/>
  <c r="F174" i="79"/>
  <c r="K173" i="79"/>
  <c r="E173" i="79"/>
  <c r="J172" i="79"/>
  <c r="D172" i="79"/>
  <c r="I171" i="79"/>
  <c r="C171" i="79"/>
  <c r="I163" i="79"/>
  <c r="C168" i="79"/>
  <c r="J175" i="79"/>
  <c r="D175" i="79"/>
  <c r="I174" i="79"/>
  <c r="C174" i="79"/>
  <c r="F173" i="79"/>
  <c r="K172" i="79"/>
  <c r="E172" i="79"/>
  <c r="J171" i="79"/>
  <c r="D171" i="79"/>
  <c r="C170" i="79"/>
  <c r="C169" i="79"/>
  <c r="I173" i="79"/>
  <c r="D164" i="79"/>
  <c r="D163" i="79"/>
  <c r="K174" i="79"/>
  <c r="J173" i="79"/>
  <c r="I172" i="79"/>
  <c r="C161" i="79"/>
  <c r="K164" i="79"/>
  <c r="E164" i="79"/>
  <c r="F164" i="79"/>
  <c r="K163" i="79"/>
  <c r="J162" i="79"/>
  <c r="D162" i="79"/>
  <c r="I164" i="79"/>
  <c r="K162" i="79"/>
  <c r="E162" i="79"/>
  <c r="F162" i="79"/>
  <c r="I162" i="79"/>
  <c r="Q180" i="4"/>
  <c r="I180" i="4"/>
  <c r="L180" i="4"/>
  <c r="D180" i="4"/>
  <c r="M180" i="4"/>
  <c r="E180" i="4"/>
  <c r="P180" i="4"/>
  <c r="H180" i="4"/>
  <c r="O184" i="4"/>
  <c r="K184" i="4"/>
  <c r="G184" i="4"/>
  <c r="P184" i="4"/>
  <c r="L184" i="4"/>
  <c r="H184" i="4"/>
  <c r="D184" i="4"/>
  <c r="Q184" i="4"/>
  <c r="M184" i="4"/>
  <c r="I184" i="4"/>
  <c r="E184" i="4"/>
  <c r="N184" i="4"/>
  <c r="J184" i="4"/>
  <c r="F184" i="4"/>
  <c r="Q182" i="4"/>
  <c r="M182" i="4"/>
  <c r="I182" i="4"/>
  <c r="E182" i="4"/>
  <c r="N182" i="4"/>
  <c r="J182" i="4"/>
  <c r="F182" i="4"/>
  <c r="O182" i="4"/>
  <c r="K182" i="4"/>
  <c r="G182" i="4"/>
  <c r="P182" i="4"/>
  <c r="L182" i="4"/>
  <c r="H182" i="4"/>
  <c r="D182" i="4"/>
  <c r="P183" i="4"/>
  <c r="L183" i="4"/>
  <c r="H183" i="4"/>
  <c r="D183" i="4"/>
  <c r="Q183" i="4"/>
  <c r="M183" i="4"/>
  <c r="I183" i="4"/>
  <c r="E183" i="4"/>
  <c r="N183" i="4"/>
  <c r="J183" i="4"/>
  <c r="F183" i="4"/>
  <c r="O183" i="4"/>
  <c r="K183" i="4"/>
  <c r="G183" i="4"/>
  <c r="F180" i="4"/>
  <c r="J180" i="4"/>
  <c r="N180" i="4"/>
  <c r="E181" i="4"/>
  <c r="I181" i="4"/>
  <c r="M181" i="4"/>
  <c r="Q181" i="4"/>
  <c r="D181" i="4"/>
  <c r="H181" i="4"/>
  <c r="L181" i="4"/>
  <c r="P181" i="4"/>
  <c r="G181" i="4"/>
  <c r="K181" i="4"/>
  <c r="O181" i="4"/>
  <c r="G180" i="4"/>
  <c r="K180" i="4"/>
  <c r="O180" i="4"/>
  <c r="F181" i="4"/>
  <c r="J181" i="4"/>
  <c r="N181" i="4"/>
  <c r="P172" i="4"/>
  <c r="P174" i="4"/>
  <c r="D174" i="4"/>
  <c r="L174" i="4"/>
  <c r="H172" i="4"/>
  <c r="D172" i="4"/>
  <c r="L172" i="4"/>
  <c r="H174" i="4"/>
  <c r="P171" i="4"/>
  <c r="N171" i="4"/>
  <c r="L171" i="4"/>
  <c r="J171" i="4"/>
  <c r="H171" i="4"/>
  <c r="F171" i="4"/>
  <c r="D171" i="4"/>
  <c r="Q172" i="4"/>
  <c r="O172" i="4"/>
  <c r="M172" i="4"/>
  <c r="K172" i="4"/>
  <c r="I172" i="4"/>
  <c r="G172" i="4"/>
  <c r="E172" i="4"/>
  <c r="Q174" i="4"/>
  <c r="O174" i="4"/>
  <c r="M174" i="4"/>
  <c r="K174" i="4"/>
  <c r="I174" i="4"/>
  <c r="G174" i="4"/>
  <c r="E174" i="4"/>
  <c r="Q177" i="4"/>
  <c r="O177" i="4"/>
  <c r="M177" i="4"/>
  <c r="K177" i="4"/>
  <c r="I177" i="4"/>
  <c r="G177" i="4"/>
  <c r="E177" i="4"/>
  <c r="P177" i="4"/>
  <c r="N177" i="4"/>
  <c r="L177" i="4"/>
  <c r="J177" i="4"/>
  <c r="H177" i="4"/>
  <c r="F177" i="4"/>
  <c r="D177" i="4"/>
  <c r="G170" i="4"/>
  <c r="I170" i="4"/>
  <c r="M170" i="4"/>
  <c r="O170" i="4"/>
  <c r="G171" i="4"/>
  <c r="K171" i="4"/>
  <c r="O171" i="4"/>
  <c r="D170" i="4"/>
  <c r="F170" i="4"/>
  <c r="H170" i="4"/>
  <c r="J170" i="4"/>
  <c r="L170" i="4"/>
  <c r="N170" i="4"/>
  <c r="P170" i="4"/>
  <c r="E171" i="4"/>
  <c r="I171" i="4"/>
  <c r="M171" i="4"/>
  <c r="Q171" i="4"/>
  <c r="F172" i="4"/>
  <c r="J172" i="4"/>
  <c r="N172" i="4"/>
  <c r="E173" i="4"/>
  <c r="I173" i="4"/>
  <c r="M173" i="4"/>
  <c r="Q173" i="4"/>
  <c r="F174" i="4"/>
  <c r="J174" i="4"/>
  <c r="N174" i="4"/>
  <c r="P173" i="4"/>
  <c r="N173" i="4"/>
  <c r="L173" i="4"/>
  <c r="J173" i="4"/>
  <c r="H173" i="4"/>
  <c r="F173" i="4"/>
  <c r="D173" i="4"/>
  <c r="P176" i="4"/>
  <c r="N176" i="4"/>
  <c r="L176" i="4"/>
  <c r="J176" i="4"/>
  <c r="H176" i="4"/>
  <c r="F176" i="4"/>
  <c r="D176" i="4"/>
  <c r="Q176" i="4"/>
  <c r="O176" i="4"/>
  <c r="M176" i="4"/>
  <c r="K176" i="4"/>
  <c r="I176" i="4"/>
  <c r="G176" i="4"/>
  <c r="E176" i="4"/>
  <c r="K170" i="4"/>
  <c r="Q170" i="4"/>
  <c r="G173" i="4"/>
  <c r="K173" i="4"/>
  <c r="O173" i="4"/>
  <c r="D175" i="4"/>
  <c r="F175" i="4"/>
  <c r="H175" i="4"/>
  <c r="J175" i="4"/>
  <c r="L175" i="4"/>
  <c r="N175" i="4"/>
  <c r="P175" i="4"/>
  <c r="E175" i="4"/>
  <c r="G175" i="4"/>
  <c r="I175" i="4"/>
  <c r="K175" i="4"/>
  <c r="M175" i="4"/>
  <c r="O175" i="4"/>
  <c r="Q175" i="4"/>
  <c r="D4" i="79"/>
  <c r="A3" i="78"/>
  <c r="A676" i="79"/>
  <c r="A677" i="79"/>
  <c r="A678" i="79"/>
  <c r="A667" i="79"/>
  <c r="A668" i="79"/>
  <c r="A669" i="79"/>
  <c r="A670" i="79"/>
  <c r="A671" i="79"/>
  <c r="A672" i="79"/>
  <c r="A673" i="79"/>
  <c r="A674" i="79"/>
  <c r="A675" i="79"/>
  <c r="A666" i="79"/>
  <c r="A657" i="79"/>
  <c r="A658" i="79"/>
  <c r="A659" i="79"/>
  <c r="A660" i="79"/>
  <c r="A661" i="79"/>
  <c r="A662" i="79"/>
  <c r="A663" i="79"/>
  <c r="A656" i="79"/>
  <c r="A646" i="79"/>
  <c r="A647" i="79"/>
  <c r="A648" i="79"/>
  <c r="A649" i="79"/>
  <c r="A650" i="79"/>
  <c r="A651" i="79"/>
  <c r="A652" i="79"/>
  <c r="A653" i="79"/>
  <c r="A630" i="79"/>
  <c r="A631" i="79"/>
  <c r="A632" i="79"/>
  <c r="A633" i="79"/>
  <c r="A634" i="79"/>
  <c r="A635" i="79"/>
  <c r="A636" i="79"/>
  <c r="A637" i="79"/>
  <c r="A638" i="79"/>
  <c r="A639" i="79"/>
  <c r="A640" i="79"/>
  <c r="A641" i="79"/>
  <c r="A642" i="79"/>
  <c r="A643" i="79"/>
  <c r="A644" i="79"/>
  <c r="A645" i="79"/>
  <c r="A629" i="79"/>
  <c r="A603" i="79"/>
  <c r="A604" i="79"/>
  <c r="A605" i="79"/>
  <c r="A606" i="79"/>
  <c r="A607" i="79"/>
  <c r="A608" i="79"/>
  <c r="A609" i="79"/>
  <c r="A610" i="79"/>
  <c r="A611" i="79"/>
  <c r="A612" i="79"/>
  <c r="A613" i="79"/>
  <c r="A614" i="79"/>
  <c r="A615" i="79"/>
  <c r="A616" i="79"/>
  <c r="A617" i="79"/>
  <c r="A618" i="79"/>
  <c r="A619" i="79"/>
  <c r="A620" i="79"/>
  <c r="A621" i="79"/>
  <c r="A622" i="79"/>
  <c r="A623" i="79"/>
  <c r="A624" i="79"/>
  <c r="A625" i="79"/>
  <c r="A602" i="79"/>
  <c r="A577" i="79"/>
  <c r="A578" i="79"/>
  <c r="A579" i="79"/>
  <c r="A580" i="79"/>
  <c r="A581" i="79"/>
  <c r="A582" i="79"/>
  <c r="A583" i="79"/>
  <c r="A584" i="79"/>
  <c r="A585" i="79"/>
  <c r="A586" i="79"/>
  <c r="A587" i="79"/>
  <c r="A588" i="79"/>
  <c r="A589" i="79"/>
  <c r="A590" i="79"/>
  <c r="A591" i="79"/>
  <c r="A592" i="79"/>
  <c r="A593" i="79"/>
  <c r="A594" i="79"/>
  <c r="A595" i="79"/>
  <c r="A596" i="79"/>
  <c r="A597" i="79"/>
  <c r="A598" i="79"/>
  <c r="A599" i="79"/>
  <c r="A576" i="79"/>
  <c r="A573" i="79"/>
  <c r="A561" i="79"/>
  <c r="C561" i="79" s="1"/>
  <c r="A562" i="79"/>
  <c r="D562" i="79" s="1"/>
  <c r="A563" i="79"/>
  <c r="D563" i="79" s="1"/>
  <c r="A564" i="79"/>
  <c r="C564" i="79" s="1"/>
  <c r="A565" i="79"/>
  <c r="C565" i="79" s="1"/>
  <c r="A566" i="79"/>
  <c r="D566" i="79" s="1"/>
  <c r="A567" i="79"/>
  <c r="D567" i="79" s="1"/>
  <c r="A568" i="79"/>
  <c r="C568" i="79" s="1"/>
  <c r="A569" i="79"/>
  <c r="C569" i="79" s="1"/>
  <c r="A570" i="79"/>
  <c r="D570" i="79" s="1"/>
  <c r="A571" i="79"/>
  <c r="D571" i="79" s="1"/>
  <c r="A572" i="79"/>
  <c r="C572" i="79" s="1"/>
  <c r="A557" i="79"/>
  <c r="A558" i="79"/>
  <c r="A559" i="79"/>
  <c r="A560" i="79"/>
  <c r="A541" i="79"/>
  <c r="A542" i="79"/>
  <c r="A543" i="79"/>
  <c r="A544" i="79"/>
  <c r="A545" i="79"/>
  <c r="A546" i="79"/>
  <c r="A547" i="79"/>
  <c r="A548" i="79"/>
  <c r="A549" i="79"/>
  <c r="A550" i="79"/>
  <c r="A551" i="79"/>
  <c r="A552" i="79"/>
  <c r="A553" i="79"/>
  <c r="A554" i="79"/>
  <c r="A555" i="79"/>
  <c r="A556" i="79"/>
  <c r="A540" i="79"/>
  <c r="A529" i="79"/>
  <c r="A530" i="79"/>
  <c r="A531" i="79"/>
  <c r="A532" i="79"/>
  <c r="A533" i="79"/>
  <c r="A534" i="79"/>
  <c r="A535" i="79"/>
  <c r="A536" i="79"/>
  <c r="A528" i="79"/>
  <c r="A215" i="79"/>
  <c r="C215" i="79" s="1"/>
  <c r="A216" i="79"/>
  <c r="C216" i="79" s="1"/>
  <c r="A195" i="79"/>
  <c r="A196" i="79"/>
  <c r="A197" i="79"/>
  <c r="A198" i="79"/>
  <c r="A199" i="79"/>
  <c r="A200" i="79"/>
  <c r="A201" i="79"/>
  <c r="A202" i="79"/>
  <c r="A203" i="79"/>
  <c r="A204" i="79"/>
  <c r="A205" i="79"/>
  <c r="A206" i="79"/>
  <c r="A207" i="79"/>
  <c r="A208" i="79"/>
  <c r="A209" i="79"/>
  <c r="A210" i="79"/>
  <c r="A211" i="79"/>
  <c r="A212" i="79"/>
  <c r="A213" i="79"/>
  <c r="A214" i="79"/>
  <c r="A184" i="79"/>
  <c r="A185" i="79"/>
  <c r="A186" i="79"/>
  <c r="A187" i="79"/>
  <c r="A188" i="79"/>
  <c r="A189" i="79"/>
  <c r="A183" i="79"/>
  <c r="A128" i="79"/>
  <c r="D128" i="79" s="1"/>
  <c r="A129" i="79"/>
  <c r="C129" i="79" s="1"/>
  <c r="A130" i="79"/>
  <c r="C130" i="79" s="1"/>
  <c r="A131" i="79"/>
  <c r="C131" i="79" s="1"/>
  <c r="A132" i="79"/>
  <c r="C132" i="79" s="1"/>
  <c r="A133" i="79"/>
  <c r="C133" i="79" s="1"/>
  <c r="A118" i="79"/>
  <c r="A119" i="79"/>
  <c r="D119" i="79" s="1"/>
  <c r="A120" i="79"/>
  <c r="D120" i="79" s="1"/>
  <c r="A121" i="79"/>
  <c r="C121" i="79" s="1"/>
  <c r="A122" i="79"/>
  <c r="C122" i="79" s="1"/>
  <c r="A123" i="79"/>
  <c r="D123" i="79" s="1"/>
  <c r="A124" i="79"/>
  <c r="D124" i="79" s="1"/>
  <c r="A125" i="79"/>
  <c r="C125" i="79" s="1"/>
  <c r="A126" i="79"/>
  <c r="C126" i="79" s="1"/>
  <c r="A127" i="79"/>
  <c r="D127" i="79" s="1"/>
  <c r="A105" i="79"/>
  <c r="A106" i="79"/>
  <c r="A107" i="79"/>
  <c r="A108" i="79"/>
  <c r="A109" i="79"/>
  <c r="A110" i="79"/>
  <c r="A111" i="79"/>
  <c r="A112" i="79"/>
  <c r="A113" i="79"/>
  <c r="A114" i="79"/>
  <c r="A115" i="79"/>
  <c r="A116" i="79"/>
  <c r="A117" i="79"/>
  <c r="A93" i="79"/>
  <c r="A94" i="79"/>
  <c r="A95" i="79"/>
  <c r="A96" i="79"/>
  <c r="A97" i="79"/>
  <c r="A98" i="79"/>
  <c r="A99" i="79"/>
  <c r="A100" i="79"/>
  <c r="A101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C82" i="79" s="1"/>
  <c r="A83" i="79"/>
  <c r="A84" i="79"/>
  <c r="C84" i="79" s="1"/>
  <c r="A85" i="79"/>
  <c r="D85" i="79" s="1"/>
  <c r="A86" i="79"/>
  <c r="D86" i="79" s="1"/>
  <c r="A87" i="79"/>
  <c r="D87" i="79" s="1"/>
  <c r="A88" i="79"/>
  <c r="D88" i="79" s="1"/>
  <c r="A89" i="79"/>
  <c r="D89" i="79" s="1"/>
  <c r="A66" i="79"/>
  <c r="A51" i="79"/>
  <c r="A52" i="79"/>
  <c r="A53" i="79"/>
  <c r="A54" i="79"/>
  <c r="A55" i="79"/>
  <c r="A56" i="79"/>
  <c r="A57" i="79"/>
  <c r="A58" i="79"/>
  <c r="A59" i="79"/>
  <c r="A60" i="79"/>
  <c r="A61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11" i="79"/>
  <c r="A12" i="79"/>
  <c r="A13" i="79"/>
  <c r="A14" i="79"/>
  <c r="A15" i="79"/>
  <c r="A16" i="79"/>
  <c r="A17" i="79"/>
  <c r="A18" i="79"/>
  <c r="A19" i="79"/>
  <c r="D3" i="82"/>
  <c r="E3" i="82"/>
  <c r="D4" i="82"/>
  <c r="E4" i="82"/>
  <c r="D104" i="82"/>
  <c r="E104" i="82"/>
  <c r="D129" i="82"/>
  <c r="E129" i="82"/>
  <c r="D130" i="82"/>
  <c r="E130" i="82"/>
  <c r="D131" i="82"/>
  <c r="E131" i="82"/>
  <c r="D132" i="82"/>
  <c r="E132" i="82"/>
  <c r="D133" i="82"/>
  <c r="E133" i="82"/>
  <c r="D134" i="82"/>
  <c r="E134" i="82"/>
  <c r="D135" i="82"/>
  <c r="E135" i="82"/>
  <c r="D136" i="82"/>
  <c r="E136" i="82"/>
  <c r="D137" i="82"/>
  <c r="E137" i="82"/>
  <c r="D138" i="82"/>
  <c r="E138" i="82"/>
  <c r="D139" i="82"/>
  <c r="E139" i="82"/>
  <c r="D140" i="82"/>
  <c r="E140" i="82"/>
  <c r="D141" i="82"/>
  <c r="E141" i="82"/>
  <c r="D142" i="82"/>
  <c r="E142" i="82"/>
  <c r="D143" i="82"/>
  <c r="E143" i="82"/>
  <c r="D144" i="82"/>
  <c r="E144" i="82"/>
  <c r="D145" i="82"/>
  <c r="E145" i="82"/>
  <c r="D146" i="82"/>
  <c r="E146" i="82"/>
  <c r="D147" i="82"/>
  <c r="E147" i="82"/>
  <c r="D148" i="82"/>
  <c r="E148" i="82"/>
  <c r="D149" i="82"/>
  <c r="E149" i="82"/>
  <c r="D150" i="82"/>
  <c r="E150" i="82"/>
  <c r="D151" i="82"/>
  <c r="E151" i="82"/>
  <c r="D152" i="82"/>
  <c r="E152" i="82"/>
  <c r="D153" i="82"/>
  <c r="E153" i="82"/>
  <c r="E2" i="82"/>
  <c r="D2" i="82"/>
  <c r="D16" i="81"/>
  <c r="E16" i="81"/>
  <c r="D17" i="81"/>
  <c r="E17" i="81"/>
  <c r="D18" i="81"/>
  <c r="E18" i="81"/>
  <c r="D19" i="81"/>
  <c r="E19" i="81"/>
  <c r="D20" i="81"/>
  <c r="E20" i="81"/>
  <c r="D21" i="81"/>
  <c r="E21" i="81"/>
  <c r="D22" i="81"/>
  <c r="E22" i="81"/>
  <c r="D23" i="81"/>
  <c r="E23" i="81"/>
  <c r="D24" i="81"/>
  <c r="E24" i="81"/>
  <c r="D25" i="81"/>
  <c r="E25" i="81"/>
  <c r="D26" i="81"/>
  <c r="E26" i="81"/>
  <c r="D27" i="81"/>
  <c r="E27" i="81"/>
  <c r="D28" i="81"/>
  <c r="E28" i="81"/>
  <c r="D29" i="81"/>
  <c r="E29" i="81"/>
  <c r="D30" i="81"/>
  <c r="E30" i="81"/>
  <c r="D31" i="81"/>
  <c r="E31" i="81"/>
  <c r="D32" i="81"/>
  <c r="E32" i="81"/>
  <c r="D33" i="81"/>
  <c r="E33" i="81"/>
  <c r="D34" i="81"/>
  <c r="E34" i="81"/>
  <c r="D290" i="78"/>
  <c r="C290" i="78"/>
  <c r="D2" i="43"/>
  <c r="L156" i="79" l="1"/>
  <c r="L155" i="79"/>
  <c r="L140" i="79"/>
  <c r="L164" i="79"/>
  <c r="L154" i="79"/>
  <c r="L145" i="79"/>
  <c r="L141" i="79"/>
  <c r="L175" i="79"/>
  <c r="L171" i="79"/>
  <c r="L162" i="79"/>
  <c r="L172" i="79"/>
  <c r="L163" i="79"/>
  <c r="L174" i="79"/>
  <c r="L173" i="79"/>
  <c r="S180" i="4"/>
  <c r="R180" i="4"/>
  <c r="S184" i="4"/>
  <c r="R184" i="4"/>
  <c r="R181" i="4"/>
  <c r="S181" i="4"/>
  <c r="R183" i="4"/>
  <c r="S183" i="4"/>
  <c r="R182" i="4"/>
  <c r="S182" i="4"/>
  <c r="S175" i="4"/>
  <c r="R175" i="4"/>
  <c r="R173" i="4"/>
  <c r="S173" i="4"/>
  <c r="R176" i="4"/>
  <c r="S176" i="4"/>
  <c r="R171" i="4"/>
  <c r="S171" i="4"/>
  <c r="S177" i="4"/>
  <c r="R177" i="4"/>
  <c r="S174" i="4"/>
  <c r="R174" i="4"/>
  <c r="R170" i="4"/>
  <c r="S170" i="4"/>
  <c r="S172" i="4"/>
  <c r="R172" i="4"/>
  <c r="K89" i="79"/>
  <c r="C85" i="79"/>
  <c r="K87" i="79"/>
  <c r="O215" i="79"/>
  <c r="O216" i="79"/>
  <c r="E89" i="79"/>
  <c r="E87" i="79"/>
  <c r="I89" i="79"/>
  <c r="C89" i="79"/>
  <c r="I87" i="79"/>
  <c r="C87" i="79"/>
  <c r="O89" i="79"/>
  <c r="J89" i="79"/>
  <c r="L89" i="79" s="1"/>
  <c r="F89" i="79"/>
  <c r="O87" i="79"/>
  <c r="J87" i="79"/>
  <c r="F87" i="79"/>
  <c r="O85" i="79"/>
  <c r="O572" i="79"/>
  <c r="O570" i="79"/>
  <c r="C570" i="79"/>
  <c r="O566" i="79"/>
  <c r="C566" i="79"/>
  <c r="O562" i="79"/>
  <c r="C562" i="79"/>
  <c r="F572" i="79"/>
  <c r="I570" i="79"/>
  <c r="F568" i="79"/>
  <c r="I566" i="79"/>
  <c r="F564" i="79"/>
  <c r="I562" i="79"/>
  <c r="K88" i="79"/>
  <c r="J572" i="79"/>
  <c r="D572" i="79"/>
  <c r="K570" i="79"/>
  <c r="E570" i="79"/>
  <c r="J568" i="79"/>
  <c r="D568" i="79"/>
  <c r="K566" i="79"/>
  <c r="E566" i="79"/>
  <c r="J564" i="79"/>
  <c r="D564" i="79"/>
  <c r="K562" i="79"/>
  <c r="E562" i="79"/>
  <c r="C86" i="79"/>
  <c r="K572" i="79"/>
  <c r="I572" i="79"/>
  <c r="E572" i="79"/>
  <c r="K571" i="79"/>
  <c r="I571" i="79"/>
  <c r="E571" i="79"/>
  <c r="C571" i="79"/>
  <c r="J570" i="79"/>
  <c r="F570" i="79"/>
  <c r="O569" i="79"/>
  <c r="J569" i="79"/>
  <c r="F569" i="79"/>
  <c r="D569" i="79"/>
  <c r="O568" i="79"/>
  <c r="K568" i="79"/>
  <c r="I568" i="79"/>
  <c r="E568" i="79"/>
  <c r="K567" i="79"/>
  <c r="I567" i="79"/>
  <c r="E567" i="79"/>
  <c r="C567" i="79"/>
  <c r="J566" i="79"/>
  <c r="F566" i="79"/>
  <c r="O565" i="79"/>
  <c r="J565" i="79"/>
  <c r="F565" i="79"/>
  <c r="D565" i="79"/>
  <c r="O564" i="79"/>
  <c r="K564" i="79"/>
  <c r="I564" i="79"/>
  <c r="E564" i="79"/>
  <c r="K563" i="79"/>
  <c r="I563" i="79"/>
  <c r="E563" i="79"/>
  <c r="C563" i="79"/>
  <c r="J562" i="79"/>
  <c r="F562" i="79"/>
  <c r="O561" i="79"/>
  <c r="O571" i="79"/>
  <c r="J571" i="79"/>
  <c r="F571" i="79"/>
  <c r="K569" i="79"/>
  <c r="I569" i="79"/>
  <c r="E569" i="79"/>
  <c r="O567" i="79"/>
  <c r="J567" i="79"/>
  <c r="F567" i="79"/>
  <c r="K565" i="79"/>
  <c r="I565" i="79"/>
  <c r="E565" i="79"/>
  <c r="O563" i="79"/>
  <c r="J563" i="79"/>
  <c r="F563" i="79"/>
  <c r="I85" i="79"/>
  <c r="F215" i="79"/>
  <c r="E88" i="79"/>
  <c r="F216" i="79"/>
  <c r="J215" i="79"/>
  <c r="D215" i="79"/>
  <c r="O88" i="79"/>
  <c r="I88" i="79"/>
  <c r="C88" i="79"/>
  <c r="O86" i="79"/>
  <c r="J216" i="79"/>
  <c r="D216" i="79"/>
  <c r="K215" i="79"/>
  <c r="I215" i="79"/>
  <c r="E215" i="79"/>
  <c r="K216" i="79"/>
  <c r="I216" i="79"/>
  <c r="E216" i="79"/>
  <c r="I86" i="79"/>
  <c r="K86" i="79"/>
  <c r="E86" i="79"/>
  <c r="O133" i="79"/>
  <c r="J133" i="79"/>
  <c r="F133" i="79"/>
  <c r="D133" i="79"/>
  <c r="O132" i="79"/>
  <c r="J132" i="79"/>
  <c r="F132" i="79"/>
  <c r="D132" i="79"/>
  <c r="O131" i="79"/>
  <c r="J131" i="79"/>
  <c r="F131" i="79"/>
  <c r="D131" i="79"/>
  <c r="O130" i="79"/>
  <c r="J130" i="79"/>
  <c r="F130" i="79"/>
  <c r="D130" i="79"/>
  <c r="O129" i="79"/>
  <c r="J129" i="79"/>
  <c r="F129" i="79"/>
  <c r="D129" i="79"/>
  <c r="O128" i="79"/>
  <c r="K128" i="79"/>
  <c r="I128" i="79"/>
  <c r="E128" i="79"/>
  <c r="C128" i="79"/>
  <c r="K127" i="79"/>
  <c r="I127" i="79"/>
  <c r="E127" i="79"/>
  <c r="C127" i="79"/>
  <c r="J126" i="79"/>
  <c r="F126" i="79"/>
  <c r="D126" i="79"/>
  <c r="O125" i="79"/>
  <c r="J125" i="79"/>
  <c r="F125" i="79"/>
  <c r="D125" i="79"/>
  <c r="O124" i="79"/>
  <c r="K124" i="79"/>
  <c r="I124" i="79"/>
  <c r="E124" i="79"/>
  <c r="C124" i="79"/>
  <c r="K123" i="79"/>
  <c r="I123" i="79"/>
  <c r="E123" i="79"/>
  <c r="C123" i="79"/>
  <c r="J122" i="79"/>
  <c r="F122" i="79"/>
  <c r="D122" i="79"/>
  <c r="O121" i="79"/>
  <c r="J121" i="79"/>
  <c r="F121" i="79"/>
  <c r="D121" i="79"/>
  <c r="O120" i="79"/>
  <c r="K120" i="79"/>
  <c r="I120" i="79"/>
  <c r="E120" i="79"/>
  <c r="C120" i="79"/>
  <c r="K119" i="79"/>
  <c r="I119" i="79"/>
  <c r="E119" i="79"/>
  <c r="C119" i="79"/>
  <c r="C118" i="79"/>
  <c r="C117" i="79"/>
  <c r="K133" i="79"/>
  <c r="I133" i="79"/>
  <c r="E133" i="79"/>
  <c r="K132" i="79"/>
  <c r="I132" i="79"/>
  <c r="E132" i="79"/>
  <c r="K131" i="79"/>
  <c r="I131" i="79"/>
  <c r="E131" i="79"/>
  <c r="K130" i="79"/>
  <c r="I130" i="79"/>
  <c r="E130" i="79"/>
  <c r="K129" i="79"/>
  <c r="I129" i="79"/>
  <c r="E129" i="79"/>
  <c r="J128" i="79"/>
  <c r="F128" i="79"/>
  <c r="O127" i="79"/>
  <c r="J127" i="79"/>
  <c r="F127" i="79"/>
  <c r="O126" i="79"/>
  <c r="K126" i="79"/>
  <c r="I126" i="79"/>
  <c r="E126" i="79"/>
  <c r="K125" i="79"/>
  <c r="I125" i="79"/>
  <c r="E125" i="79"/>
  <c r="J124" i="79"/>
  <c r="F124" i="79"/>
  <c r="O123" i="79"/>
  <c r="J123" i="79"/>
  <c r="F123" i="79"/>
  <c r="O122" i="79"/>
  <c r="K122" i="79"/>
  <c r="I122" i="79"/>
  <c r="E122" i="79"/>
  <c r="K121" i="79"/>
  <c r="I121" i="79"/>
  <c r="E121" i="79"/>
  <c r="J120" i="79"/>
  <c r="F120" i="79"/>
  <c r="O119" i="79"/>
  <c r="J119" i="79"/>
  <c r="F119" i="79"/>
  <c r="O118" i="79"/>
  <c r="O117" i="79"/>
  <c r="J88" i="79"/>
  <c r="F88" i="79"/>
  <c r="J86" i="79"/>
  <c r="F86" i="79"/>
  <c r="K85" i="79"/>
  <c r="E85" i="79"/>
  <c r="J85" i="79"/>
  <c r="F85" i="79"/>
  <c r="O83" i="79"/>
  <c r="C83" i="79"/>
  <c r="O84" i="79"/>
  <c r="O82" i="79"/>
  <c r="BV167" i="4"/>
  <c r="BU167" i="4"/>
  <c r="B167" i="4"/>
  <c r="C167" i="4" s="1"/>
  <c r="BV166" i="4"/>
  <c r="BU166" i="4"/>
  <c r="B166" i="4"/>
  <c r="C166" i="4" s="1"/>
  <c r="BV165" i="4"/>
  <c r="BU165" i="4"/>
  <c r="B165" i="4"/>
  <c r="C165" i="4" s="1"/>
  <c r="BV164" i="4"/>
  <c r="BU164" i="4"/>
  <c r="B164" i="4"/>
  <c r="C164" i="4" s="1"/>
  <c r="BV158" i="4"/>
  <c r="BU158" i="4"/>
  <c r="B158" i="4"/>
  <c r="C158" i="4" s="1"/>
  <c r="BV157" i="4"/>
  <c r="BU157" i="4"/>
  <c r="B157" i="4"/>
  <c r="C157" i="4" s="1"/>
  <c r="BV156" i="4"/>
  <c r="BU156" i="4"/>
  <c r="B156" i="4"/>
  <c r="C156" i="4" s="1"/>
  <c r="BV155" i="4"/>
  <c r="BU155" i="4"/>
  <c r="B155" i="4"/>
  <c r="C155" i="4" s="1"/>
  <c r="BV154" i="4"/>
  <c r="BU154" i="4"/>
  <c r="B154" i="4"/>
  <c r="C154" i="4" s="1"/>
  <c r="BV153" i="4"/>
  <c r="BU153" i="4"/>
  <c r="B153" i="4"/>
  <c r="C153" i="4" s="1"/>
  <c r="BV152" i="4"/>
  <c r="BU152" i="4"/>
  <c r="B152" i="4"/>
  <c r="C152" i="4" s="1"/>
  <c r="BV151" i="4"/>
  <c r="BU151" i="4"/>
  <c r="B151" i="4"/>
  <c r="C151" i="4" s="1"/>
  <c r="BV150" i="4"/>
  <c r="BU150" i="4"/>
  <c r="B150" i="4"/>
  <c r="C150" i="4" s="1"/>
  <c r="BV149" i="4"/>
  <c r="BU149" i="4"/>
  <c r="B149" i="4"/>
  <c r="C149" i="4" s="1"/>
  <c r="BV148" i="4"/>
  <c r="BU148" i="4"/>
  <c r="B148" i="4"/>
  <c r="C148" i="4" s="1"/>
  <c r="BV147" i="4"/>
  <c r="BU147" i="4"/>
  <c r="B147" i="4"/>
  <c r="C147" i="4" s="1"/>
  <c r="BV146" i="4"/>
  <c r="BU146" i="4"/>
  <c r="B146" i="4"/>
  <c r="C146" i="4" s="1"/>
  <c r="BV145" i="4"/>
  <c r="BU145" i="4"/>
  <c r="B145" i="4"/>
  <c r="C145" i="4" s="1"/>
  <c r="BV144" i="4"/>
  <c r="BU144" i="4"/>
  <c r="B144" i="4"/>
  <c r="C144" i="4" s="1"/>
  <c r="BV143" i="4"/>
  <c r="BU143" i="4"/>
  <c r="B143" i="4"/>
  <c r="C143" i="4" s="1"/>
  <c r="BV137" i="4"/>
  <c r="BU137" i="4"/>
  <c r="B137" i="4"/>
  <c r="C137" i="4" s="1"/>
  <c r="BV136" i="4"/>
  <c r="BU136" i="4"/>
  <c r="B136" i="4"/>
  <c r="C136" i="4" s="1"/>
  <c r="BV135" i="4"/>
  <c r="BU135" i="4"/>
  <c r="B135" i="4"/>
  <c r="C135" i="4" s="1"/>
  <c r="BV134" i="4"/>
  <c r="BU134" i="4"/>
  <c r="B134" i="4"/>
  <c r="C134" i="4" s="1"/>
  <c r="BV133" i="4"/>
  <c r="BU133" i="4"/>
  <c r="B133" i="4"/>
  <c r="C133" i="4" s="1"/>
  <c r="BV132" i="4"/>
  <c r="BU132" i="4"/>
  <c r="B132" i="4"/>
  <c r="C132" i="4" s="1"/>
  <c r="BV131" i="4"/>
  <c r="BU131" i="4"/>
  <c r="B131" i="4"/>
  <c r="C131" i="4" s="1"/>
  <c r="BV130" i="4"/>
  <c r="BU130" i="4"/>
  <c r="B130" i="4"/>
  <c r="C130" i="4" s="1"/>
  <c r="BV129" i="4"/>
  <c r="BU129" i="4"/>
  <c r="B129" i="4"/>
  <c r="C129" i="4" s="1"/>
  <c r="BV125" i="4"/>
  <c r="BU125" i="4"/>
  <c r="B125" i="4"/>
  <c r="C125" i="4" s="1"/>
  <c r="BV124" i="4"/>
  <c r="BU124" i="4"/>
  <c r="B124" i="4"/>
  <c r="C124" i="4" s="1"/>
  <c r="BV123" i="4"/>
  <c r="BU123" i="4"/>
  <c r="B123" i="4"/>
  <c r="C123" i="4" s="1"/>
  <c r="BV122" i="4"/>
  <c r="BU122" i="4"/>
  <c r="B122" i="4"/>
  <c r="C122" i="4" s="1"/>
  <c r="BV121" i="4"/>
  <c r="BU121" i="4"/>
  <c r="B121" i="4"/>
  <c r="C121" i="4" s="1"/>
  <c r="BV120" i="4"/>
  <c r="BU120" i="4"/>
  <c r="B120" i="4"/>
  <c r="C120" i="4" s="1"/>
  <c r="BV119" i="4"/>
  <c r="BU119" i="4"/>
  <c r="B119" i="4"/>
  <c r="C119" i="4" s="1"/>
  <c r="BV118" i="4"/>
  <c r="BU118" i="4"/>
  <c r="B118" i="4"/>
  <c r="C118" i="4" s="1"/>
  <c r="BV117" i="4"/>
  <c r="BU117" i="4"/>
  <c r="B117" i="4"/>
  <c r="C117" i="4" s="1"/>
  <c r="BV116" i="4"/>
  <c r="BU116" i="4"/>
  <c r="B116" i="4"/>
  <c r="C116" i="4" s="1"/>
  <c r="BV115" i="4"/>
  <c r="BU115" i="4"/>
  <c r="B115" i="4"/>
  <c r="C115" i="4" s="1"/>
  <c r="BV114" i="4"/>
  <c r="BU114" i="4"/>
  <c r="B114" i="4"/>
  <c r="C114" i="4" s="1"/>
  <c r="BV113" i="4"/>
  <c r="BU113" i="4"/>
  <c r="B113" i="4"/>
  <c r="C113" i="4" s="1"/>
  <c r="BV112" i="4"/>
  <c r="BU112" i="4"/>
  <c r="B112" i="4"/>
  <c r="C112" i="4" s="1"/>
  <c r="BV111" i="4"/>
  <c r="BU111" i="4"/>
  <c r="B111" i="4"/>
  <c r="C111" i="4" s="1"/>
  <c r="BV110" i="4"/>
  <c r="BU110" i="4"/>
  <c r="B110" i="4"/>
  <c r="C110" i="4" s="1"/>
  <c r="BV109" i="4"/>
  <c r="BU109" i="4"/>
  <c r="B109" i="4"/>
  <c r="C109" i="4" s="1"/>
  <c r="BV108" i="4"/>
  <c r="BU108" i="4"/>
  <c r="B108" i="4"/>
  <c r="C108" i="4" s="1"/>
  <c r="BV107" i="4"/>
  <c r="BU107" i="4"/>
  <c r="B107" i="4"/>
  <c r="C107" i="4" s="1"/>
  <c r="BV106" i="4"/>
  <c r="BU106" i="4"/>
  <c r="B106" i="4"/>
  <c r="C106" i="4" s="1"/>
  <c r="BV105" i="4"/>
  <c r="BU105" i="4"/>
  <c r="B105" i="4"/>
  <c r="C105" i="4" s="1"/>
  <c r="BV104" i="4"/>
  <c r="BU104" i="4"/>
  <c r="B104" i="4"/>
  <c r="C104" i="4" s="1"/>
  <c r="BV103" i="4"/>
  <c r="BU103" i="4"/>
  <c r="B103" i="4"/>
  <c r="C103" i="4" s="1"/>
  <c r="BV102" i="4"/>
  <c r="BU102" i="4"/>
  <c r="B102" i="4"/>
  <c r="C102" i="4" s="1"/>
  <c r="BV101" i="4"/>
  <c r="BU101" i="4"/>
  <c r="B101" i="4"/>
  <c r="C101" i="4" s="1"/>
  <c r="BV100" i="4"/>
  <c r="BU100" i="4"/>
  <c r="B100" i="4"/>
  <c r="C100" i="4" s="1"/>
  <c r="BV99" i="4"/>
  <c r="BU99" i="4"/>
  <c r="B99" i="4"/>
  <c r="C99" i="4" s="1"/>
  <c r="BV98" i="4"/>
  <c r="BU98" i="4"/>
  <c r="B98" i="4"/>
  <c r="C98" i="4" s="1"/>
  <c r="BV97" i="4"/>
  <c r="BU97" i="4"/>
  <c r="B97" i="4"/>
  <c r="C97" i="4" s="1"/>
  <c r="BV96" i="4"/>
  <c r="BU96" i="4"/>
  <c r="B96" i="4"/>
  <c r="C96" i="4" s="1"/>
  <c r="BV95" i="4"/>
  <c r="BU95" i="4"/>
  <c r="B95" i="4"/>
  <c r="C95" i="4" s="1"/>
  <c r="BV94" i="4"/>
  <c r="BU94" i="4"/>
  <c r="B94" i="4"/>
  <c r="C94" i="4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BV17" i="4"/>
  <c r="BU17" i="4"/>
  <c r="B17" i="4"/>
  <c r="C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BV13" i="4"/>
  <c r="BU13" i="4"/>
  <c r="B13" i="4"/>
  <c r="C13" i="4" s="1"/>
  <c r="BV12" i="4"/>
  <c r="BU12" i="4"/>
  <c r="B12" i="4"/>
  <c r="C12" i="4" s="1"/>
  <c r="BV11" i="4"/>
  <c r="BU11" i="4"/>
  <c r="B11" i="4"/>
  <c r="C11" i="4" s="1"/>
  <c r="E2" i="77"/>
  <c r="E3" i="77" s="1"/>
  <c r="F3" i="77" s="1"/>
  <c r="L131" i="79" l="1"/>
  <c r="L133" i="79"/>
  <c r="L215" i="79"/>
  <c r="T183" i="4"/>
  <c r="T180" i="4"/>
  <c r="T182" i="4"/>
  <c r="T181" i="4"/>
  <c r="T184" i="4"/>
  <c r="T170" i="4"/>
  <c r="T174" i="4"/>
  <c r="T177" i="4"/>
  <c r="T176" i="4"/>
  <c r="T173" i="4"/>
  <c r="T172" i="4"/>
  <c r="T171" i="4"/>
  <c r="T175" i="4"/>
  <c r="L129" i="79"/>
  <c r="L562" i="79"/>
  <c r="L570" i="79"/>
  <c r="L125" i="79"/>
  <c r="L121" i="79"/>
  <c r="L87" i="79"/>
  <c r="L88" i="79"/>
  <c r="L569" i="79"/>
  <c r="L566" i="79"/>
  <c r="L565" i="79"/>
  <c r="L564" i="79"/>
  <c r="L572" i="79"/>
  <c r="L568" i="79"/>
  <c r="L132" i="79"/>
  <c r="L563" i="79"/>
  <c r="L567" i="79"/>
  <c r="L571" i="79"/>
  <c r="L86" i="79"/>
  <c r="L85" i="79"/>
  <c r="L216" i="79"/>
  <c r="L122" i="79"/>
  <c r="L126" i="79"/>
  <c r="L130" i="79"/>
  <c r="L119" i="79"/>
  <c r="L120" i="79"/>
  <c r="L123" i="79"/>
  <c r="L124" i="79"/>
  <c r="L127" i="79"/>
  <c r="L128" i="79"/>
  <c r="Q12" i="4"/>
  <c r="O12" i="4"/>
  <c r="M12" i="4"/>
  <c r="K12" i="4"/>
  <c r="I12" i="4"/>
  <c r="G12" i="4"/>
  <c r="E12" i="4"/>
  <c r="P12" i="4"/>
  <c r="N12" i="4"/>
  <c r="L12" i="4"/>
  <c r="J12" i="4"/>
  <c r="H12" i="4"/>
  <c r="F12" i="4"/>
  <c r="D12" i="4"/>
  <c r="Q14" i="4"/>
  <c r="O14" i="4"/>
  <c r="M14" i="4"/>
  <c r="K14" i="4"/>
  <c r="I14" i="4"/>
  <c r="G14" i="4"/>
  <c r="E14" i="4"/>
  <c r="P14" i="4"/>
  <c r="N14" i="4"/>
  <c r="L14" i="4"/>
  <c r="J14" i="4"/>
  <c r="H14" i="4"/>
  <c r="F14" i="4"/>
  <c r="D14" i="4"/>
  <c r="Q16" i="4"/>
  <c r="O16" i="4"/>
  <c r="M16" i="4"/>
  <c r="K16" i="4"/>
  <c r="I16" i="4"/>
  <c r="G16" i="4"/>
  <c r="E16" i="4"/>
  <c r="P16" i="4"/>
  <c r="N16" i="4"/>
  <c r="L16" i="4"/>
  <c r="J16" i="4"/>
  <c r="H16" i="4"/>
  <c r="F16" i="4"/>
  <c r="D16" i="4"/>
  <c r="P19" i="4"/>
  <c r="N19" i="4"/>
  <c r="L19" i="4"/>
  <c r="J19" i="4"/>
  <c r="H19" i="4"/>
  <c r="F19" i="4"/>
  <c r="D19" i="4"/>
  <c r="Q19" i="4"/>
  <c r="O19" i="4"/>
  <c r="M19" i="4"/>
  <c r="K19" i="4"/>
  <c r="I19" i="4"/>
  <c r="G19" i="4"/>
  <c r="E19" i="4"/>
  <c r="P23" i="4"/>
  <c r="N23" i="4"/>
  <c r="L23" i="4"/>
  <c r="J23" i="4"/>
  <c r="H23" i="4"/>
  <c r="F23" i="4"/>
  <c r="D23" i="4"/>
  <c r="Q23" i="4"/>
  <c r="O23" i="4"/>
  <c r="M23" i="4"/>
  <c r="K23" i="4"/>
  <c r="I23" i="4"/>
  <c r="G23" i="4"/>
  <c r="E23" i="4"/>
  <c r="P25" i="4"/>
  <c r="N25" i="4"/>
  <c r="L25" i="4"/>
  <c r="J25" i="4"/>
  <c r="H25" i="4"/>
  <c r="F25" i="4"/>
  <c r="D25" i="4"/>
  <c r="Q25" i="4"/>
  <c r="O25" i="4"/>
  <c r="M25" i="4"/>
  <c r="K25" i="4"/>
  <c r="I25" i="4"/>
  <c r="G25" i="4"/>
  <c r="E25" i="4"/>
  <c r="P27" i="4"/>
  <c r="N27" i="4"/>
  <c r="L27" i="4"/>
  <c r="J27" i="4"/>
  <c r="H27" i="4"/>
  <c r="F27" i="4"/>
  <c r="D27" i="4"/>
  <c r="Q27" i="4"/>
  <c r="O27" i="4"/>
  <c r="M27" i="4"/>
  <c r="K27" i="4"/>
  <c r="I27" i="4"/>
  <c r="G27" i="4"/>
  <c r="E27" i="4"/>
  <c r="P29" i="4"/>
  <c r="N29" i="4"/>
  <c r="L29" i="4"/>
  <c r="J29" i="4"/>
  <c r="H29" i="4"/>
  <c r="F29" i="4"/>
  <c r="D29" i="4"/>
  <c r="Q29" i="4"/>
  <c r="O29" i="4"/>
  <c r="M29" i="4"/>
  <c r="K29" i="4"/>
  <c r="I29" i="4"/>
  <c r="G29" i="4"/>
  <c r="E29" i="4"/>
  <c r="P31" i="4"/>
  <c r="N31" i="4"/>
  <c r="L31" i="4"/>
  <c r="J31" i="4"/>
  <c r="H31" i="4"/>
  <c r="F31" i="4"/>
  <c r="D31" i="4"/>
  <c r="Q31" i="4"/>
  <c r="O31" i="4"/>
  <c r="M31" i="4"/>
  <c r="K31" i="4"/>
  <c r="I31" i="4"/>
  <c r="G31" i="4"/>
  <c r="E31" i="4"/>
  <c r="P33" i="4"/>
  <c r="N33" i="4"/>
  <c r="L33" i="4"/>
  <c r="J33" i="4"/>
  <c r="H33" i="4"/>
  <c r="F33" i="4"/>
  <c r="D33" i="4"/>
  <c r="Q33" i="4"/>
  <c r="O33" i="4"/>
  <c r="M33" i="4"/>
  <c r="K33" i="4"/>
  <c r="I33" i="4"/>
  <c r="G33" i="4"/>
  <c r="E33" i="4"/>
  <c r="P35" i="4"/>
  <c r="N35" i="4"/>
  <c r="L35" i="4"/>
  <c r="J35" i="4"/>
  <c r="H35" i="4"/>
  <c r="F35" i="4"/>
  <c r="D35" i="4"/>
  <c r="Q35" i="4"/>
  <c r="O35" i="4"/>
  <c r="M35" i="4"/>
  <c r="K35" i="4"/>
  <c r="I35" i="4"/>
  <c r="G35" i="4"/>
  <c r="E35" i="4"/>
  <c r="P37" i="4"/>
  <c r="N37" i="4"/>
  <c r="L37" i="4"/>
  <c r="J37" i="4"/>
  <c r="H37" i="4"/>
  <c r="F37" i="4"/>
  <c r="D37" i="4"/>
  <c r="Q37" i="4"/>
  <c r="O37" i="4"/>
  <c r="M37" i="4"/>
  <c r="K37" i="4"/>
  <c r="I37" i="4"/>
  <c r="G37" i="4"/>
  <c r="E37" i="4"/>
  <c r="P41" i="4"/>
  <c r="N41" i="4"/>
  <c r="L41" i="4"/>
  <c r="J41" i="4"/>
  <c r="H41" i="4"/>
  <c r="F41" i="4"/>
  <c r="D41" i="4"/>
  <c r="Q41" i="4"/>
  <c r="O41" i="4"/>
  <c r="M41" i="4"/>
  <c r="K41" i="4"/>
  <c r="I41" i="4"/>
  <c r="G41" i="4"/>
  <c r="E41" i="4"/>
  <c r="P45" i="4"/>
  <c r="N45" i="4"/>
  <c r="L45" i="4"/>
  <c r="J45" i="4"/>
  <c r="H45" i="4"/>
  <c r="F45" i="4"/>
  <c r="D45" i="4"/>
  <c r="Q45" i="4"/>
  <c r="O45" i="4"/>
  <c r="M45" i="4"/>
  <c r="K45" i="4"/>
  <c r="I45" i="4"/>
  <c r="G45" i="4"/>
  <c r="E45" i="4"/>
  <c r="P49" i="4"/>
  <c r="N49" i="4"/>
  <c r="L49" i="4"/>
  <c r="J49" i="4"/>
  <c r="H49" i="4"/>
  <c r="F49" i="4"/>
  <c r="D49" i="4"/>
  <c r="Q49" i="4"/>
  <c r="O49" i="4"/>
  <c r="M49" i="4"/>
  <c r="K49" i="4"/>
  <c r="I49" i="4"/>
  <c r="G49" i="4"/>
  <c r="E49" i="4"/>
  <c r="P53" i="4"/>
  <c r="N53" i="4"/>
  <c r="L53" i="4"/>
  <c r="J53" i="4"/>
  <c r="H53" i="4"/>
  <c r="Q53" i="4"/>
  <c r="O53" i="4"/>
  <c r="M53" i="4"/>
  <c r="I53" i="4"/>
  <c r="F53" i="4"/>
  <c r="D53" i="4"/>
  <c r="K53" i="4"/>
  <c r="G53" i="4"/>
  <c r="E53" i="4"/>
  <c r="P11" i="4"/>
  <c r="N11" i="4"/>
  <c r="L11" i="4"/>
  <c r="J11" i="4"/>
  <c r="H11" i="4"/>
  <c r="F11" i="4"/>
  <c r="D11" i="4"/>
  <c r="Q11" i="4"/>
  <c r="O11" i="4"/>
  <c r="M11" i="4"/>
  <c r="K11" i="4"/>
  <c r="I11" i="4"/>
  <c r="G11" i="4"/>
  <c r="E11" i="4"/>
  <c r="P13" i="4"/>
  <c r="N13" i="4"/>
  <c r="L13" i="4"/>
  <c r="J13" i="4"/>
  <c r="H13" i="4"/>
  <c r="F13" i="4"/>
  <c r="D13" i="4"/>
  <c r="Q13" i="4"/>
  <c r="O13" i="4"/>
  <c r="M13" i="4"/>
  <c r="K13" i="4"/>
  <c r="I13" i="4"/>
  <c r="G13" i="4"/>
  <c r="E13" i="4"/>
  <c r="P15" i="4"/>
  <c r="N15" i="4"/>
  <c r="L15" i="4"/>
  <c r="J15" i="4"/>
  <c r="H15" i="4"/>
  <c r="F15" i="4"/>
  <c r="D15" i="4"/>
  <c r="Q15" i="4"/>
  <c r="O15" i="4"/>
  <c r="M15" i="4"/>
  <c r="K15" i="4"/>
  <c r="I15" i="4"/>
  <c r="G15" i="4"/>
  <c r="E15" i="4"/>
  <c r="P17" i="4"/>
  <c r="N17" i="4"/>
  <c r="L17" i="4"/>
  <c r="J17" i="4"/>
  <c r="H17" i="4"/>
  <c r="F17" i="4"/>
  <c r="D17" i="4"/>
  <c r="Q17" i="4"/>
  <c r="O17" i="4"/>
  <c r="M17" i="4"/>
  <c r="K17" i="4"/>
  <c r="I17" i="4"/>
  <c r="G17" i="4"/>
  <c r="E17" i="4"/>
  <c r="P21" i="4"/>
  <c r="N21" i="4"/>
  <c r="L21" i="4"/>
  <c r="J21" i="4"/>
  <c r="H21" i="4"/>
  <c r="F21" i="4"/>
  <c r="D21" i="4"/>
  <c r="Q21" i="4"/>
  <c r="O21" i="4"/>
  <c r="M21" i="4"/>
  <c r="K21" i="4"/>
  <c r="I21" i="4"/>
  <c r="G21" i="4"/>
  <c r="E21" i="4"/>
  <c r="Q24" i="4"/>
  <c r="O24" i="4"/>
  <c r="M24" i="4"/>
  <c r="K24" i="4"/>
  <c r="I24" i="4"/>
  <c r="G24" i="4"/>
  <c r="E24" i="4"/>
  <c r="P24" i="4"/>
  <c r="N24" i="4"/>
  <c r="L24" i="4"/>
  <c r="J24" i="4"/>
  <c r="H24" i="4"/>
  <c r="F24" i="4"/>
  <c r="D24" i="4"/>
  <c r="Q26" i="4"/>
  <c r="O26" i="4"/>
  <c r="M26" i="4"/>
  <c r="K26" i="4"/>
  <c r="I26" i="4"/>
  <c r="G26" i="4"/>
  <c r="E26" i="4"/>
  <c r="P26" i="4"/>
  <c r="N26" i="4"/>
  <c r="L26" i="4"/>
  <c r="J26" i="4"/>
  <c r="H26" i="4"/>
  <c r="F26" i="4"/>
  <c r="D26" i="4"/>
  <c r="Q28" i="4"/>
  <c r="O28" i="4"/>
  <c r="M28" i="4"/>
  <c r="K28" i="4"/>
  <c r="I28" i="4"/>
  <c r="G28" i="4"/>
  <c r="E28" i="4"/>
  <c r="P28" i="4"/>
  <c r="N28" i="4"/>
  <c r="L28" i="4"/>
  <c r="J28" i="4"/>
  <c r="H28" i="4"/>
  <c r="F28" i="4"/>
  <c r="D28" i="4"/>
  <c r="Q30" i="4"/>
  <c r="O30" i="4"/>
  <c r="M30" i="4"/>
  <c r="K30" i="4"/>
  <c r="I30" i="4"/>
  <c r="G30" i="4"/>
  <c r="E30" i="4"/>
  <c r="P30" i="4"/>
  <c r="N30" i="4"/>
  <c r="L30" i="4"/>
  <c r="J30" i="4"/>
  <c r="H30" i="4"/>
  <c r="F30" i="4"/>
  <c r="D30" i="4"/>
  <c r="Q32" i="4"/>
  <c r="O32" i="4"/>
  <c r="M32" i="4"/>
  <c r="K32" i="4"/>
  <c r="I32" i="4"/>
  <c r="G32" i="4"/>
  <c r="E32" i="4"/>
  <c r="P32" i="4"/>
  <c r="N32" i="4"/>
  <c r="L32" i="4"/>
  <c r="J32" i="4"/>
  <c r="H32" i="4"/>
  <c r="F32" i="4"/>
  <c r="D32" i="4"/>
  <c r="Q34" i="4"/>
  <c r="O34" i="4"/>
  <c r="M34" i="4"/>
  <c r="K34" i="4"/>
  <c r="I34" i="4"/>
  <c r="G34" i="4"/>
  <c r="E34" i="4"/>
  <c r="P34" i="4"/>
  <c r="N34" i="4"/>
  <c r="L34" i="4"/>
  <c r="J34" i="4"/>
  <c r="H34" i="4"/>
  <c r="F34" i="4"/>
  <c r="D34" i="4"/>
  <c r="Q36" i="4"/>
  <c r="O36" i="4"/>
  <c r="M36" i="4"/>
  <c r="K36" i="4"/>
  <c r="I36" i="4"/>
  <c r="G36" i="4"/>
  <c r="E36" i="4"/>
  <c r="P36" i="4"/>
  <c r="N36" i="4"/>
  <c r="L36" i="4"/>
  <c r="J36" i="4"/>
  <c r="H36" i="4"/>
  <c r="F36" i="4"/>
  <c r="D36" i="4"/>
  <c r="P39" i="4"/>
  <c r="N39" i="4"/>
  <c r="L39" i="4"/>
  <c r="J39" i="4"/>
  <c r="H39" i="4"/>
  <c r="F39" i="4"/>
  <c r="D39" i="4"/>
  <c r="Q39" i="4"/>
  <c r="O39" i="4"/>
  <c r="M39" i="4"/>
  <c r="K39" i="4"/>
  <c r="I39" i="4"/>
  <c r="G39" i="4"/>
  <c r="E39" i="4"/>
  <c r="P43" i="4"/>
  <c r="N43" i="4"/>
  <c r="L43" i="4"/>
  <c r="J43" i="4"/>
  <c r="H43" i="4"/>
  <c r="F43" i="4"/>
  <c r="D43" i="4"/>
  <c r="Q43" i="4"/>
  <c r="O43" i="4"/>
  <c r="M43" i="4"/>
  <c r="K43" i="4"/>
  <c r="I43" i="4"/>
  <c r="G43" i="4"/>
  <c r="E43" i="4"/>
  <c r="P47" i="4"/>
  <c r="N47" i="4"/>
  <c r="L47" i="4"/>
  <c r="J47" i="4"/>
  <c r="H47" i="4"/>
  <c r="F47" i="4"/>
  <c r="D47" i="4"/>
  <c r="Q47" i="4"/>
  <c r="O47" i="4"/>
  <c r="M47" i="4"/>
  <c r="K47" i="4"/>
  <c r="I47" i="4"/>
  <c r="G47" i="4"/>
  <c r="E47" i="4"/>
  <c r="P51" i="4"/>
  <c r="N51" i="4"/>
  <c r="L51" i="4"/>
  <c r="J51" i="4"/>
  <c r="H51" i="4"/>
  <c r="F51" i="4"/>
  <c r="D51" i="4"/>
  <c r="Q51" i="4"/>
  <c r="O51" i="4"/>
  <c r="M51" i="4"/>
  <c r="K51" i="4"/>
  <c r="I51" i="4"/>
  <c r="G51" i="4"/>
  <c r="E51" i="4"/>
  <c r="Q54" i="4"/>
  <c r="O54" i="4"/>
  <c r="M54" i="4"/>
  <c r="K54" i="4"/>
  <c r="I54" i="4"/>
  <c r="G54" i="4"/>
  <c r="E54" i="4"/>
  <c r="P54" i="4"/>
  <c r="N54" i="4"/>
  <c r="L54" i="4"/>
  <c r="J54" i="4"/>
  <c r="H54" i="4"/>
  <c r="F54" i="4"/>
  <c r="D54" i="4"/>
  <c r="Q56" i="4"/>
  <c r="O56" i="4"/>
  <c r="M56" i="4"/>
  <c r="K56" i="4"/>
  <c r="I56" i="4"/>
  <c r="G56" i="4"/>
  <c r="E56" i="4"/>
  <c r="P56" i="4"/>
  <c r="N56" i="4"/>
  <c r="L56" i="4"/>
  <c r="J56" i="4"/>
  <c r="H56" i="4"/>
  <c r="F56" i="4"/>
  <c r="D56" i="4"/>
  <c r="Q58" i="4"/>
  <c r="O58" i="4"/>
  <c r="M58" i="4"/>
  <c r="K58" i="4"/>
  <c r="I58" i="4"/>
  <c r="G58" i="4"/>
  <c r="E58" i="4"/>
  <c r="P58" i="4"/>
  <c r="N58" i="4"/>
  <c r="L58" i="4"/>
  <c r="J58" i="4"/>
  <c r="H58" i="4"/>
  <c r="F58" i="4"/>
  <c r="D58" i="4"/>
  <c r="Q60" i="4"/>
  <c r="O60" i="4"/>
  <c r="M60" i="4"/>
  <c r="K60" i="4"/>
  <c r="I60" i="4"/>
  <c r="G60" i="4"/>
  <c r="E60" i="4"/>
  <c r="P60" i="4"/>
  <c r="N60" i="4"/>
  <c r="L60" i="4"/>
  <c r="J60" i="4"/>
  <c r="H60" i="4"/>
  <c r="F60" i="4"/>
  <c r="D60" i="4"/>
  <c r="P63" i="4"/>
  <c r="N63" i="4"/>
  <c r="L63" i="4"/>
  <c r="J63" i="4"/>
  <c r="H63" i="4"/>
  <c r="F63" i="4"/>
  <c r="D63" i="4"/>
  <c r="Q63" i="4"/>
  <c r="O63" i="4"/>
  <c r="M63" i="4"/>
  <c r="K63" i="4"/>
  <c r="I63" i="4"/>
  <c r="G63" i="4"/>
  <c r="E63" i="4"/>
  <c r="Q66" i="4"/>
  <c r="O66" i="4"/>
  <c r="M66" i="4"/>
  <c r="K66" i="4"/>
  <c r="I66" i="4"/>
  <c r="G66" i="4"/>
  <c r="E66" i="4"/>
  <c r="P66" i="4"/>
  <c r="N66" i="4"/>
  <c r="L66" i="4"/>
  <c r="J66" i="4"/>
  <c r="H66" i="4"/>
  <c r="F66" i="4"/>
  <c r="D66" i="4"/>
  <c r="P69" i="4"/>
  <c r="N69" i="4"/>
  <c r="L69" i="4"/>
  <c r="J69" i="4"/>
  <c r="H69" i="4"/>
  <c r="F69" i="4"/>
  <c r="D69" i="4"/>
  <c r="Q69" i="4"/>
  <c r="O69" i="4"/>
  <c r="M69" i="4"/>
  <c r="K69" i="4"/>
  <c r="I69" i="4"/>
  <c r="G69" i="4"/>
  <c r="E69" i="4"/>
  <c r="P73" i="4"/>
  <c r="N73" i="4"/>
  <c r="L73" i="4"/>
  <c r="J73" i="4"/>
  <c r="H73" i="4"/>
  <c r="F73" i="4"/>
  <c r="D73" i="4"/>
  <c r="Q73" i="4"/>
  <c r="O73" i="4"/>
  <c r="M73" i="4"/>
  <c r="K73" i="4"/>
  <c r="I73" i="4"/>
  <c r="G73" i="4"/>
  <c r="E73" i="4"/>
  <c r="P77" i="4"/>
  <c r="N77" i="4"/>
  <c r="L77" i="4"/>
  <c r="J77" i="4"/>
  <c r="H77" i="4"/>
  <c r="F77" i="4"/>
  <c r="D77" i="4"/>
  <c r="Q77" i="4"/>
  <c r="O77" i="4"/>
  <c r="M77" i="4"/>
  <c r="K77" i="4"/>
  <c r="I77" i="4"/>
  <c r="G77" i="4"/>
  <c r="E77" i="4"/>
  <c r="P81" i="4"/>
  <c r="N81" i="4"/>
  <c r="L81" i="4"/>
  <c r="J81" i="4"/>
  <c r="H81" i="4"/>
  <c r="F81" i="4"/>
  <c r="D81" i="4"/>
  <c r="Q81" i="4"/>
  <c r="O81" i="4"/>
  <c r="M81" i="4"/>
  <c r="K81" i="4"/>
  <c r="I81" i="4"/>
  <c r="G81" i="4"/>
  <c r="E81" i="4"/>
  <c r="D18" i="4"/>
  <c r="F18" i="4"/>
  <c r="H18" i="4"/>
  <c r="J18" i="4"/>
  <c r="L18" i="4"/>
  <c r="N18" i="4"/>
  <c r="P18" i="4"/>
  <c r="D20" i="4"/>
  <c r="F20" i="4"/>
  <c r="H20" i="4"/>
  <c r="J20" i="4"/>
  <c r="L20" i="4"/>
  <c r="N20" i="4"/>
  <c r="P20" i="4"/>
  <c r="D22" i="4"/>
  <c r="F22" i="4"/>
  <c r="H22" i="4"/>
  <c r="J22" i="4"/>
  <c r="L22" i="4"/>
  <c r="N22" i="4"/>
  <c r="P22" i="4"/>
  <c r="D38" i="4"/>
  <c r="F38" i="4"/>
  <c r="H38" i="4"/>
  <c r="J38" i="4"/>
  <c r="L38" i="4"/>
  <c r="N38" i="4"/>
  <c r="P38" i="4"/>
  <c r="D40" i="4"/>
  <c r="F40" i="4"/>
  <c r="H40" i="4"/>
  <c r="J40" i="4"/>
  <c r="L40" i="4"/>
  <c r="N40" i="4"/>
  <c r="P40" i="4"/>
  <c r="D42" i="4"/>
  <c r="F42" i="4"/>
  <c r="H42" i="4"/>
  <c r="J42" i="4"/>
  <c r="L42" i="4"/>
  <c r="N42" i="4"/>
  <c r="P42" i="4"/>
  <c r="D44" i="4"/>
  <c r="F44" i="4"/>
  <c r="H44" i="4"/>
  <c r="J44" i="4"/>
  <c r="L44" i="4"/>
  <c r="N44" i="4"/>
  <c r="P44" i="4"/>
  <c r="D46" i="4"/>
  <c r="F46" i="4"/>
  <c r="H46" i="4"/>
  <c r="J46" i="4"/>
  <c r="L46" i="4"/>
  <c r="N46" i="4"/>
  <c r="P46" i="4"/>
  <c r="D48" i="4"/>
  <c r="F48" i="4"/>
  <c r="H48" i="4"/>
  <c r="J48" i="4"/>
  <c r="L48" i="4"/>
  <c r="N48" i="4"/>
  <c r="P48" i="4"/>
  <c r="D50" i="4"/>
  <c r="F50" i="4"/>
  <c r="H50" i="4"/>
  <c r="J50" i="4"/>
  <c r="L50" i="4"/>
  <c r="N50" i="4"/>
  <c r="P50" i="4"/>
  <c r="D52" i="4"/>
  <c r="F52" i="4"/>
  <c r="H52" i="4"/>
  <c r="J52" i="4"/>
  <c r="L52" i="4"/>
  <c r="N52" i="4"/>
  <c r="P52" i="4"/>
  <c r="P55" i="4"/>
  <c r="N55" i="4"/>
  <c r="L55" i="4"/>
  <c r="J55" i="4"/>
  <c r="H55" i="4"/>
  <c r="F55" i="4"/>
  <c r="D55" i="4"/>
  <c r="Q55" i="4"/>
  <c r="O55" i="4"/>
  <c r="M55" i="4"/>
  <c r="K55" i="4"/>
  <c r="I55" i="4"/>
  <c r="G55" i="4"/>
  <c r="E55" i="4"/>
  <c r="P57" i="4"/>
  <c r="N57" i="4"/>
  <c r="L57" i="4"/>
  <c r="J57" i="4"/>
  <c r="H57" i="4"/>
  <c r="F57" i="4"/>
  <c r="D57" i="4"/>
  <c r="Q57" i="4"/>
  <c r="O57" i="4"/>
  <c r="M57" i="4"/>
  <c r="K57" i="4"/>
  <c r="I57" i="4"/>
  <c r="G57" i="4"/>
  <c r="E57" i="4"/>
  <c r="P59" i="4"/>
  <c r="N59" i="4"/>
  <c r="L59" i="4"/>
  <c r="J59" i="4"/>
  <c r="H59" i="4"/>
  <c r="F59" i="4"/>
  <c r="D59" i="4"/>
  <c r="Q59" i="4"/>
  <c r="O59" i="4"/>
  <c r="M59" i="4"/>
  <c r="K59" i="4"/>
  <c r="I59" i="4"/>
  <c r="G59" i="4"/>
  <c r="E59" i="4"/>
  <c r="P61" i="4"/>
  <c r="N61" i="4"/>
  <c r="L61" i="4"/>
  <c r="J61" i="4"/>
  <c r="H61" i="4"/>
  <c r="F61" i="4"/>
  <c r="D61" i="4"/>
  <c r="Q61" i="4"/>
  <c r="O61" i="4"/>
  <c r="M61" i="4"/>
  <c r="K61" i="4"/>
  <c r="I61" i="4"/>
  <c r="G61" i="4"/>
  <c r="E61" i="4"/>
  <c r="P65" i="4"/>
  <c r="N65" i="4"/>
  <c r="L65" i="4"/>
  <c r="J65" i="4"/>
  <c r="H65" i="4"/>
  <c r="F65" i="4"/>
  <c r="D65" i="4"/>
  <c r="Q65" i="4"/>
  <c r="O65" i="4"/>
  <c r="M65" i="4"/>
  <c r="K65" i="4"/>
  <c r="I65" i="4"/>
  <c r="G65" i="4"/>
  <c r="E65" i="4"/>
  <c r="P67" i="4"/>
  <c r="N67" i="4"/>
  <c r="L67" i="4"/>
  <c r="J67" i="4"/>
  <c r="H67" i="4"/>
  <c r="F67" i="4"/>
  <c r="D67" i="4"/>
  <c r="Q67" i="4"/>
  <c r="O67" i="4"/>
  <c r="M67" i="4"/>
  <c r="K67" i="4"/>
  <c r="I67" i="4"/>
  <c r="G67" i="4"/>
  <c r="E67" i="4"/>
  <c r="P71" i="4"/>
  <c r="N71" i="4"/>
  <c r="L71" i="4"/>
  <c r="J71" i="4"/>
  <c r="H71" i="4"/>
  <c r="F71" i="4"/>
  <c r="D71" i="4"/>
  <c r="Q71" i="4"/>
  <c r="O71" i="4"/>
  <c r="M71" i="4"/>
  <c r="K71" i="4"/>
  <c r="I71" i="4"/>
  <c r="G71" i="4"/>
  <c r="E71" i="4"/>
  <c r="P75" i="4"/>
  <c r="N75" i="4"/>
  <c r="L75" i="4"/>
  <c r="J75" i="4"/>
  <c r="H75" i="4"/>
  <c r="F75" i="4"/>
  <c r="D75" i="4"/>
  <c r="Q75" i="4"/>
  <c r="O75" i="4"/>
  <c r="M75" i="4"/>
  <c r="K75" i="4"/>
  <c r="I75" i="4"/>
  <c r="G75" i="4"/>
  <c r="E75" i="4"/>
  <c r="P79" i="4"/>
  <c r="N79" i="4"/>
  <c r="L79" i="4"/>
  <c r="J79" i="4"/>
  <c r="H79" i="4"/>
  <c r="F79" i="4"/>
  <c r="D79" i="4"/>
  <c r="Q79" i="4"/>
  <c r="O79" i="4"/>
  <c r="M79" i="4"/>
  <c r="K79" i="4"/>
  <c r="I79" i="4"/>
  <c r="G79" i="4"/>
  <c r="E79" i="4"/>
  <c r="E18" i="4"/>
  <c r="G18" i="4"/>
  <c r="I18" i="4"/>
  <c r="K18" i="4"/>
  <c r="M18" i="4"/>
  <c r="O18" i="4"/>
  <c r="Q18" i="4"/>
  <c r="E20" i="4"/>
  <c r="G20" i="4"/>
  <c r="I20" i="4"/>
  <c r="K20" i="4"/>
  <c r="M20" i="4"/>
  <c r="O20" i="4"/>
  <c r="Q20" i="4"/>
  <c r="E22" i="4"/>
  <c r="G22" i="4"/>
  <c r="I22" i="4"/>
  <c r="K22" i="4"/>
  <c r="M22" i="4"/>
  <c r="O22" i="4"/>
  <c r="Q22" i="4"/>
  <c r="E38" i="4"/>
  <c r="G38" i="4"/>
  <c r="I38" i="4"/>
  <c r="K38" i="4"/>
  <c r="M38" i="4"/>
  <c r="O38" i="4"/>
  <c r="Q38" i="4"/>
  <c r="E40" i="4"/>
  <c r="G40" i="4"/>
  <c r="I40" i="4"/>
  <c r="K40" i="4"/>
  <c r="M40" i="4"/>
  <c r="O40" i="4"/>
  <c r="Q40" i="4"/>
  <c r="E42" i="4"/>
  <c r="G42" i="4"/>
  <c r="I42" i="4"/>
  <c r="K42" i="4"/>
  <c r="M42" i="4"/>
  <c r="O42" i="4"/>
  <c r="Q42" i="4"/>
  <c r="E44" i="4"/>
  <c r="G44" i="4"/>
  <c r="I44" i="4"/>
  <c r="K44" i="4"/>
  <c r="M44" i="4"/>
  <c r="O44" i="4"/>
  <c r="Q44" i="4"/>
  <c r="E46" i="4"/>
  <c r="G46" i="4"/>
  <c r="I46" i="4"/>
  <c r="K46" i="4"/>
  <c r="M46" i="4"/>
  <c r="O46" i="4"/>
  <c r="Q46" i="4"/>
  <c r="E48" i="4"/>
  <c r="G48" i="4"/>
  <c r="I48" i="4"/>
  <c r="K48" i="4"/>
  <c r="M48" i="4"/>
  <c r="O48" i="4"/>
  <c r="Q48" i="4"/>
  <c r="E50" i="4"/>
  <c r="G50" i="4"/>
  <c r="I50" i="4"/>
  <c r="K50" i="4"/>
  <c r="M50" i="4"/>
  <c r="O50" i="4"/>
  <c r="Q50" i="4"/>
  <c r="E52" i="4"/>
  <c r="G52" i="4"/>
  <c r="I52" i="4"/>
  <c r="K52" i="4"/>
  <c r="M52" i="4"/>
  <c r="O52" i="4"/>
  <c r="Q52" i="4"/>
  <c r="Q84" i="4"/>
  <c r="O84" i="4"/>
  <c r="M84" i="4"/>
  <c r="K84" i="4"/>
  <c r="I84" i="4"/>
  <c r="G84" i="4"/>
  <c r="E84" i="4"/>
  <c r="P84" i="4"/>
  <c r="N84" i="4"/>
  <c r="L84" i="4"/>
  <c r="J84" i="4"/>
  <c r="H84" i="4"/>
  <c r="F84" i="4"/>
  <c r="D84" i="4"/>
  <c r="Q86" i="4"/>
  <c r="O86" i="4"/>
  <c r="M86" i="4"/>
  <c r="K86" i="4"/>
  <c r="I86" i="4"/>
  <c r="G86" i="4"/>
  <c r="E86" i="4"/>
  <c r="P86" i="4"/>
  <c r="N86" i="4"/>
  <c r="L86" i="4"/>
  <c r="J86" i="4"/>
  <c r="H86" i="4"/>
  <c r="F86" i="4"/>
  <c r="D86" i="4"/>
  <c r="Q88" i="4"/>
  <c r="O88" i="4"/>
  <c r="M88" i="4"/>
  <c r="K88" i="4"/>
  <c r="I88" i="4"/>
  <c r="G88" i="4"/>
  <c r="E88" i="4"/>
  <c r="P88" i="4"/>
  <c r="N88" i="4"/>
  <c r="L88" i="4"/>
  <c r="J88" i="4"/>
  <c r="H88" i="4"/>
  <c r="F88" i="4"/>
  <c r="D88" i="4"/>
  <c r="Q90" i="4"/>
  <c r="O90" i="4"/>
  <c r="M90" i="4"/>
  <c r="K90" i="4"/>
  <c r="I90" i="4"/>
  <c r="G90" i="4"/>
  <c r="E90" i="4"/>
  <c r="P90" i="4"/>
  <c r="N90" i="4"/>
  <c r="L90" i="4"/>
  <c r="J90" i="4"/>
  <c r="H90" i="4"/>
  <c r="F90" i="4"/>
  <c r="D90" i="4"/>
  <c r="Q92" i="4"/>
  <c r="O92" i="4"/>
  <c r="M92" i="4"/>
  <c r="K92" i="4"/>
  <c r="I92" i="4"/>
  <c r="G92" i="4"/>
  <c r="E92" i="4"/>
  <c r="P92" i="4"/>
  <c r="N92" i="4"/>
  <c r="L92" i="4"/>
  <c r="J92" i="4"/>
  <c r="H92" i="4"/>
  <c r="F92" i="4"/>
  <c r="D92" i="4"/>
  <c r="Q94" i="4"/>
  <c r="O94" i="4"/>
  <c r="M94" i="4"/>
  <c r="K94" i="4"/>
  <c r="I94" i="4"/>
  <c r="G94" i="4"/>
  <c r="E94" i="4"/>
  <c r="P94" i="4"/>
  <c r="N94" i="4"/>
  <c r="L94" i="4"/>
  <c r="J94" i="4"/>
  <c r="H94" i="4"/>
  <c r="F94" i="4"/>
  <c r="D94" i="4"/>
  <c r="Q96" i="4"/>
  <c r="O96" i="4"/>
  <c r="M96" i="4"/>
  <c r="K96" i="4"/>
  <c r="I96" i="4"/>
  <c r="G96" i="4"/>
  <c r="E96" i="4"/>
  <c r="P96" i="4"/>
  <c r="N96" i="4"/>
  <c r="L96" i="4"/>
  <c r="J96" i="4"/>
  <c r="H96" i="4"/>
  <c r="F96" i="4"/>
  <c r="D96" i="4"/>
  <c r="Q98" i="4"/>
  <c r="O98" i="4"/>
  <c r="M98" i="4"/>
  <c r="K98" i="4"/>
  <c r="I98" i="4"/>
  <c r="G98" i="4"/>
  <c r="E98" i="4"/>
  <c r="P98" i="4"/>
  <c r="N98" i="4"/>
  <c r="L98" i="4"/>
  <c r="J98" i="4"/>
  <c r="H98" i="4"/>
  <c r="F98" i="4"/>
  <c r="D98" i="4"/>
  <c r="Q100" i="4"/>
  <c r="O100" i="4"/>
  <c r="M100" i="4"/>
  <c r="K100" i="4"/>
  <c r="I100" i="4"/>
  <c r="G100" i="4"/>
  <c r="E100" i="4"/>
  <c r="P100" i="4"/>
  <c r="N100" i="4"/>
  <c r="L100" i="4"/>
  <c r="J100" i="4"/>
  <c r="H100" i="4"/>
  <c r="F100" i="4"/>
  <c r="D100" i="4"/>
  <c r="Q102" i="4"/>
  <c r="O102" i="4"/>
  <c r="M102" i="4"/>
  <c r="K102" i="4"/>
  <c r="I102" i="4"/>
  <c r="G102" i="4"/>
  <c r="E102" i="4"/>
  <c r="P102" i="4"/>
  <c r="N102" i="4"/>
  <c r="L102" i="4"/>
  <c r="J102" i="4"/>
  <c r="H102" i="4"/>
  <c r="F102" i="4"/>
  <c r="D102" i="4"/>
  <c r="Q104" i="4"/>
  <c r="O104" i="4"/>
  <c r="M104" i="4"/>
  <c r="K104" i="4"/>
  <c r="I104" i="4"/>
  <c r="G104" i="4"/>
  <c r="E104" i="4"/>
  <c r="P104" i="4"/>
  <c r="N104" i="4"/>
  <c r="L104" i="4"/>
  <c r="J104" i="4"/>
  <c r="H104" i="4"/>
  <c r="F104" i="4"/>
  <c r="D104" i="4"/>
  <c r="P107" i="4"/>
  <c r="N107" i="4"/>
  <c r="L107" i="4"/>
  <c r="J107" i="4"/>
  <c r="H107" i="4"/>
  <c r="F107" i="4"/>
  <c r="D107" i="4"/>
  <c r="Q107" i="4"/>
  <c r="O107" i="4"/>
  <c r="M107" i="4"/>
  <c r="K107" i="4"/>
  <c r="I107" i="4"/>
  <c r="G107" i="4"/>
  <c r="E107" i="4"/>
  <c r="P111" i="4"/>
  <c r="N111" i="4"/>
  <c r="L111" i="4"/>
  <c r="J111" i="4"/>
  <c r="H111" i="4"/>
  <c r="F111" i="4"/>
  <c r="D111" i="4"/>
  <c r="Q111" i="4"/>
  <c r="O111" i="4"/>
  <c r="M111" i="4"/>
  <c r="K111" i="4"/>
  <c r="I111" i="4"/>
  <c r="G111" i="4"/>
  <c r="E111" i="4"/>
  <c r="D62" i="4"/>
  <c r="F62" i="4"/>
  <c r="H62" i="4"/>
  <c r="J62" i="4"/>
  <c r="L62" i="4"/>
  <c r="N62" i="4"/>
  <c r="P62" i="4"/>
  <c r="D64" i="4"/>
  <c r="F64" i="4"/>
  <c r="H64" i="4"/>
  <c r="J64" i="4"/>
  <c r="L64" i="4"/>
  <c r="N64" i="4"/>
  <c r="P64" i="4"/>
  <c r="D68" i="4"/>
  <c r="F68" i="4"/>
  <c r="H68" i="4"/>
  <c r="J68" i="4"/>
  <c r="L68" i="4"/>
  <c r="N68" i="4"/>
  <c r="P68" i="4"/>
  <c r="D70" i="4"/>
  <c r="F70" i="4"/>
  <c r="H70" i="4"/>
  <c r="J70" i="4"/>
  <c r="L70" i="4"/>
  <c r="N70" i="4"/>
  <c r="P70" i="4"/>
  <c r="D72" i="4"/>
  <c r="F72" i="4"/>
  <c r="H72" i="4"/>
  <c r="J72" i="4"/>
  <c r="L72" i="4"/>
  <c r="N72" i="4"/>
  <c r="P72" i="4"/>
  <c r="D74" i="4"/>
  <c r="F74" i="4"/>
  <c r="H74" i="4"/>
  <c r="J74" i="4"/>
  <c r="L74" i="4"/>
  <c r="N74" i="4"/>
  <c r="P74" i="4"/>
  <c r="D76" i="4"/>
  <c r="F76" i="4"/>
  <c r="H76" i="4"/>
  <c r="J76" i="4"/>
  <c r="L76" i="4"/>
  <c r="N76" i="4"/>
  <c r="P76" i="4"/>
  <c r="D78" i="4"/>
  <c r="F78" i="4"/>
  <c r="H78" i="4"/>
  <c r="J78" i="4"/>
  <c r="L78" i="4"/>
  <c r="N78" i="4"/>
  <c r="P78" i="4"/>
  <c r="D80" i="4"/>
  <c r="F80" i="4"/>
  <c r="H80" i="4"/>
  <c r="J80" i="4"/>
  <c r="L80" i="4"/>
  <c r="N80" i="4"/>
  <c r="P80" i="4"/>
  <c r="D82" i="4"/>
  <c r="F82" i="4"/>
  <c r="H82" i="4"/>
  <c r="J82" i="4"/>
  <c r="L82" i="4"/>
  <c r="N82" i="4"/>
  <c r="P82" i="4"/>
  <c r="P83" i="4"/>
  <c r="N83" i="4"/>
  <c r="L83" i="4"/>
  <c r="J83" i="4"/>
  <c r="H83" i="4"/>
  <c r="F83" i="4"/>
  <c r="D83" i="4"/>
  <c r="Q83" i="4"/>
  <c r="O83" i="4"/>
  <c r="M83" i="4"/>
  <c r="K83" i="4"/>
  <c r="I83" i="4"/>
  <c r="G83" i="4"/>
  <c r="E83" i="4"/>
  <c r="P85" i="4"/>
  <c r="N85" i="4"/>
  <c r="L85" i="4"/>
  <c r="J85" i="4"/>
  <c r="H85" i="4"/>
  <c r="F85" i="4"/>
  <c r="D85" i="4"/>
  <c r="Q85" i="4"/>
  <c r="O85" i="4"/>
  <c r="M85" i="4"/>
  <c r="K85" i="4"/>
  <c r="I85" i="4"/>
  <c r="G85" i="4"/>
  <c r="E85" i="4"/>
  <c r="P87" i="4"/>
  <c r="N87" i="4"/>
  <c r="L87" i="4"/>
  <c r="J87" i="4"/>
  <c r="H87" i="4"/>
  <c r="F87" i="4"/>
  <c r="D87" i="4"/>
  <c r="Q87" i="4"/>
  <c r="O87" i="4"/>
  <c r="M87" i="4"/>
  <c r="K87" i="4"/>
  <c r="I87" i="4"/>
  <c r="G87" i="4"/>
  <c r="E87" i="4"/>
  <c r="P89" i="4"/>
  <c r="N89" i="4"/>
  <c r="L89" i="4"/>
  <c r="J89" i="4"/>
  <c r="H89" i="4"/>
  <c r="F89" i="4"/>
  <c r="D89" i="4"/>
  <c r="Q89" i="4"/>
  <c r="O89" i="4"/>
  <c r="M89" i="4"/>
  <c r="K89" i="4"/>
  <c r="I89" i="4"/>
  <c r="G89" i="4"/>
  <c r="E89" i="4"/>
  <c r="P91" i="4"/>
  <c r="N91" i="4"/>
  <c r="L91" i="4"/>
  <c r="J91" i="4"/>
  <c r="H91" i="4"/>
  <c r="F91" i="4"/>
  <c r="D91" i="4"/>
  <c r="Q91" i="4"/>
  <c r="O91" i="4"/>
  <c r="M91" i="4"/>
  <c r="K91" i="4"/>
  <c r="I91" i="4"/>
  <c r="G91" i="4"/>
  <c r="E91" i="4"/>
  <c r="P93" i="4"/>
  <c r="N93" i="4"/>
  <c r="L93" i="4"/>
  <c r="J93" i="4"/>
  <c r="H93" i="4"/>
  <c r="F93" i="4"/>
  <c r="D93" i="4"/>
  <c r="Q93" i="4"/>
  <c r="O93" i="4"/>
  <c r="M93" i="4"/>
  <c r="K93" i="4"/>
  <c r="I93" i="4"/>
  <c r="G93" i="4"/>
  <c r="E93" i="4"/>
  <c r="P95" i="4"/>
  <c r="N95" i="4"/>
  <c r="L95" i="4"/>
  <c r="J95" i="4"/>
  <c r="H95" i="4"/>
  <c r="F95" i="4"/>
  <c r="D95" i="4"/>
  <c r="Q95" i="4"/>
  <c r="O95" i="4"/>
  <c r="M95" i="4"/>
  <c r="K95" i="4"/>
  <c r="I95" i="4"/>
  <c r="G95" i="4"/>
  <c r="E95" i="4"/>
  <c r="P97" i="4"/>
  <c r="N97" i="4"/>
  <c r="L97" i="4"/>
  <c r="J97" i="4"/>
  <c r="H97" i="4"/>
  <c r="F97" i="4"/>
  <c r="D97" i="4"/>
  <c r="Q97" i="4"/>
  <c r="O97" i="4"/>
  <c r="M97" i="4"/>
  <c r="K97" i="4"/>
  <c r="I97" i="4"/>
  <c r="G97" i="4"/>
  <c r="E97" i="4"/>
  <c r="P99" i="4"/>
  <c r="N99" i="4"/>
  <c r="L99" i="4"/>
  <c r="J99" i="4"/>
  <c r="H99" i="4"/>
  <c r="F99" i="4"/>
  <c r="D99" i="4"/>
  <c r="Q99" i="4"/>
  <c r="O99" i="4"/>
  <c r="M99" i="4"/>
  <c r="K99" i="4"/>
  <c r="I99" i="4"/>
  <c r="G99" i="4"/>
  <c r="E99" i="4"/>
  <c r="P101" i="4"/>
  <c r="N101" i="4"/>
  <c r="L101" i="4"/>
  <c r="J101" i="4"/>
  <c r="H101" i="4"/>
  <c r="F101" i="4"/>
  <c r="D101" i="4"/>
  <c r="Q101" i="4"/>
  <c r="O101" i="4"/>
  <c r="M101" i="4"/>
  <c r="K101" i="4"/>
  <c r="I101" i="4"/>
  <c r="G101" i="4"/>
  <c r="E101" i="4"/>
  <c r="P103" i="4"/>
  <c r="N103" i="4"/>
  <c r="L103" i="4"/>
  <c r="J103" i="4"/>
  <c r="H103" i="4"/>
  <c r="F103" i="4"/>
  <c r="D103" i="4"/>
  <c r="Q103" i="4"/>
  <c r="O103" i="4"/>
  <c r="M103" i="4"/>
  <c r="K103" i="4"/>
  <c r="I103" i="4"/>
  <c r="G103" i="4"/>
  <c r="E103" i="4"/>
  <c r="P105" i="4"/>
  <c r="N105" i="4"/>
  <c r="L105" i="4"/>
  <c r="J105" i="4"/>
  <c r="H105" i="4"/>
  <c r="F105" i="4"/>
  <c r="D105" i="4"/>
  <c r="Q105" i="4"/>
  <c r="O105" i="4"/>
  <c r="M105" i="4"/>
  <c r="K105" i="4"/>
  <c r="I105" i="4"/>
  <c r="G105" i="4"/>
  <c r="E105" i="4"/>
  <c r="P109" i="4"/>
  <c r="N109" i="4"/>
  <c r="L109" i="4"/>
  <c r="J109" i="4"/>
  <c r="H109" i="4"/>
  <c r="F109" i="4"/>
  <c r="D109" i="4"/>
  <c r="Q109" i="4"/>
  <c r="O109" i="4"/>
  <c r="M109" i="4"/>
  <c r="K109" i="4"/>
  <c r="I109" i="4"/>
  <c r="G109" i="4"/>
  <c r="E109" i="4"/>
  <c r="E62" i="4"/>
  <c r="G62" i="4"/>
  <c r="I62" i="4"/>
  <c r="K62" i="4"/>
  <c r="M62" i="4"/>
  <c r="O62" i="4"/>
  <c r="Q62" i="4"/>
  <c r="E64" i="4"/>
  <c r="G64" i="4"/>
  <c r="I64" i="4"/>
  <c r="K64" i="4"/>
  <c r="M64" i="4"/>
  <c r="O64" i="4"/>
  <c r="Q64" i="4"/>
  <c r="E68" i="4"/>
  <c r="G68" i="4"/>
  <c r="I68" i="4"/>
  <c r="K68" i="4"/>
  <c r="M68" i="4"/>
  <c r="O68" i="4"/>
  <c r="Q68" i="4"/>
  <c r="E70" i="4"/>
  <c r="G70" i="4"/>
  <c r="I70" i="4"/>
  <c r="K70" i="4"/>
  <c r="M70" i="4"/>
  <c r="O70" i="4"/>
  <c r="Q70" i="4"/>
  <c r="E72" i="4"/>
  <c r="G72" i="4"/>
  <c r="I72" i="4"/>
  <c r="K72" i="4"/>
  <c r="M72" i="4"/>
  <c r="O72" i="4"/>
  <c r="Q72" i="4"/>
  <c r="E74" i="4"/>
  <c r="G74" i="4"/>
  <c r="I74" i="4"/>
  <c r="K74" i="4"/>
  <c r="M74" i="4"/>
  <c r="O74" i="4"/>
  <c r="Q74" i="4"/>
  <c r="E76" i="4"/>
  <c r="G76" i="4"/>
  <c r="I76" i="4"/>
  <c r="K76" i="4"/>
  <c r="M76" i="4"/>
  <c r="O76" i="4"/>
  <c r="Q76" i="4"/>
  <c r="E78" i="4"/>
  <c r="G78" i="4"/>
  <c r="I78" i="4"/>
  <c r="K78" i="4"/>
  <c r="M78" i="4"/>
  <c r="O78" i="4"/>
  <c r="Q78" i="4"/>
  <c r="E80" i="4"/>
  <c r="G80" i="4"/>
  <c r="I80" i="4"/>
  <c r="K80" i="4"/>
  <c r="M80" i="4"/>
  <c r="O80" i="4"/>
  <c r="Q80" i="4"/>
  <c r="E82" i="4"/>
  <c r="G82" i="4"/>
  <c r="I82" i="4"/>
  <c r="K82" i="4"/>
  <c r="M82" i="4"/>
  <c r="O82" i="4"/>
  <c r="Q82" i="4"/>
  <c r="P115" i="4"/>
  <c r="N115" i="4"/>
  <c r="L115" i="4"/>
  <c r="J115" i="4"/>
  <c r="H115" i="4"/>
  <c r="F115" i="4"/>
  <c r="D115" i="4"/>
  <c r="Q115" i="4"/>
  <c r="O115" i="4"/>
  <c r="M115" i="4"/>
  <c r="K115" i="4"/>
  <c r="I115" i="4"/>
  <c r="G115" i="4"/>
  <c r="E115" i="4"/>
  <c r="P119" i="4"/>
  <c r="N119" i="4"/>
  <c r="L119" i="4"/>
  <c r="J119" i="4"/>
  <c r="H119" i="4"/>
  <c r="F119" i="4"/>
  <c r="D119" i="4"/>
  <c r="Q119" i="4"/>
  <c r="O119" i="4"/>
  <c r="M119" i="4"/>
  <c r="K119" i="4"/>
  <c r="I119" i="4"/>
  <c r="G119" i="4"/>
  <c r="E119" i="4"/>
  <c r="P123" i="4"/>
  <c r="N123" i="4"/>
  <c r="L123" i="4"/>
  <c r="J123" i="4"/>
  <c r="H123" i="4"/>
  <c r="F123" i="4"/>
  <c r="D123" i="4"/>
  <c r="Q123" i="4"/>
  <c r="O123" i="4"/>
  <c r="M123" i="4"/>
  <c r="K123" i="4"/>
  <c r="I123" i="4"/>
  <c r="G123" i="4"/>
  <c r="E123" i="4"/>
  <c r="D106" i="4"/>
  <c r="F106" i="4"/>
  <c r="H106" i="4"/>
  <c r="J106" i="4"/>
  <c r="L106" i="4"/>
  <c r="N106" i="4"/>
  <c r="P106" i="4"/>
  <c r="D108" i="4"/>
  <c r="F108" i="4"/>
  <c r="H108" i="4"/>
  <c r="J108" i="4"/>
  <c r="L108" i="4"/>
  <c r="N108" i="4"/>
  <c r="P108" i="4"/>
  <c r="D110" i="4"/>
  <c r="F110" i="4"/>
  <c r="H110" i="4"/>
  <c r="J110" i="4"/>
  <c r="L110" i="4"/>
  <c r="N110" i="4"/>
  <c r="P110" i="4"/>
  <c r="P113" i="4"/>
  <c r="N113" i="4"/>
  <c r="L113" i="4"/>
  <c r="J113" i="4"/>
  <c r="H113" i="4"/>
  <c r="F113" i="4"/>
  <c r="D113" i="4"/>
  <c r="Q113" i="4"/>
  <c r="O113" i="4"/>
  <c r="M113" i="4"/>
  <c r="K113" i="4"/>
  <c r="I113" i="4"/>
  <c r="G113" i="4"/>
  <c r="E113" i="4"/>
  <c r="P117" i="4"/>
  <c r="N117" i="4"/>
  <c r="L117" i="4"/>
  <c r="J117" i="4"/>
  <c r="H117" i="4"/>
  <c r="F117" i="4"/>
  <c r="D117" i="4"/>
  <c r="Q117" i="4"/>
  <c r="O117" i="4"/>
  <c r="M117" i="4"/>
  <c r="K117" i="4"/>
  <c r="I117" i="4"/>
  <c r="G117" i="4"/>
  <c r="E117" i="4"/>
  <c r="P121" i="4"/>
  <c r="N121" i="4"/>
  <c r="L121" i="4"/>
  <c r="J121" i="4"/>
  <c r="H121" i="4"/>
  <c r="F121" i="4"/>
  <c r="D121" i="4"/>
  <c r="Q121" i="4"/>
  <c r="O121" i="4"/>
  <c r="M121" i="4"/>
  <c r="K121" i="4"/>
  <c r="I121" i="4"/>
  <c r="G121" i="4"/>
  <c r="E121" i="4"/>
  <c r="P125" i="4"/>
  <c r="N125" i="4"/>
  <c r="L125" i="4"/>
  <c r="J125" i="4"/>
  <c r="H125" i="4"/>
  <c r="F125" i="4"/>
  <c r="D125" i="4"/>
  <c r="Q125" i="4"/>
  <c r="O125" i="4"/>
  <c r="M125" i="4"/>
  <c r="K125" i="4"/>
  <c r="I125" i="4"/>
  <c r="G125" i="4"/>
  <c r="E125" i="4"/>
  <c r="E106" i="4"/>
  <c r="G106" i="4"/>
  <c r="I106" i="4"/>
  <c r="K106" i="4"/>
  <c r="M106" i="4"/>
  <c r="O106" i="4"/>
  <c r="Q106" i="4"/>
  <c r="E108" i="4"/>
  <c r="G108" i="4"/>
  <c r="I108" i="4"/>
  <c r="K108" i="4"/>
  <c r="M108" i="4"/>
  <c r="O108" i="4"/>
  <c r="Q108" i="4"/>
  <c r="E110" i="4"/>
  <c r="G110" i="4"/>
  <c r="I110" i="4"/>
  <c r="K110" i="4"/>
  <c r="M110" i="4"/>
  <c r="O110" i="4"/>
  <c r="Q110" i="4"/>
  <c r="Q129" i="4"/>
  <c r="O129" i="4"/>
  <c r="M129" i="4"/>
  <c r="K129" i="4"/>
  <c r="I129" i="4"/>
  <c r="G129" i="4"/>
  <c r="E129" i="4"/>
  <c r="P129" i="4"/>
  <c r="N129" i="4"/>
  <c r="L129" i="4"/>
  <c r="J129" i="4"/>
  <c r="H129" i="4"/>
  <c r="F129" i="4"/>
  <c r="D129" i="4"/>
  <c r="Q131" i="4"/>
  <c r="O131" i="4"/>
  <c r="M131" i="4"/>
  <c r="K131" i="4"/>
  <c r="I131" i="4"/>
  <c r="G131" i="4"/>
  <c r="E131" i="4"/>
  <c r="P131" i="4"/>
  <c r="N131" i="4"/>
  <c r="L131" i="4"/>
  <c r="J131" i="4"/>
  <c r="H131" i="4"/>
  <c r="F131" i="4"/>
  <c r="D131" i="4"/>
  <c r="Q133" i="4"/>
  <c r="O133" i="4"/>
  <c r="M133" i="4"/>
  <c r="K133" i="4"/>
  <c r="I133" i="4"/>
  <c r="G133" i="4"/>
  <c r="E133" i="4"/>
  <c r="P133" i="4"/>
  <c r="N133" i="4"/>
  <c r="L133" i="4"/>
  <c r="J133" i="4"/>
  <c r="H133" i="4"/>
  <c r="F133" i="4"/>
  <c r="D133" i="4"/>
  <c r="Q135" i="4"/>
  <c r="O135" i="4"/>
  <c r="M135" i="4"/>
  <c r="K135" i="4"/>
  <c r="I135" i="4"/>
  <c r="G135" i="4"/>
  <c r="E135" i="4"/>
  <c r="P135" i="4"/>
  <c r="N135" i="4"/>
  <c r="L135" i="4"/>
  <c r="J135" i="4"/>
  <c r="H135" i="4"/>
  <c r="F135" i="4"/>
  <c r="D135" i="4"/>
  <c r="Q137" i="4"/>
  <c r="O137" i="4"/>
  <c r="M137" i="4"/>
  <c r="K137" i="4"/>
  <c r="I137" i="4"/>
  <c r="G137" i="4"/>
  <c r="E137" i="4"/>
  <c r="P137" i="4"/>
  <c r="N137" i="4"/>
  <c r="L137" i="4"/>
  <c r="J137" i="4"/>
  <c r="H137" i="4"/>
  <c r="F137" i="4"/>
  <c r="D137" i="4"/>
  <c r="Q144" i="4"/>
  <c r="O144" i="4"/>
  <c r="M144" i="4"/>
  <c r="K144" i="4"/>
  <c r="I144" i="4"/>
  <c r="G144" i="4"/>
  <c r="E144" i="4"/>
  <c r="P144" i="4"/>
  <c r="N144" i="4"/>
  <c r="L144" i="4"/>
  <c r="J144" i="4"/>
  <c r="H144" i="4"/>
  <c r="F144" i="4"/>
  <c r="D144" i="4"/>
  <c r="Q146" i="4"/>
  <c r="O146" i="4"/>
  <c r="M146" i="4"/>
  <c r="K146" i="4"/>
  <c r="I146" i="4"/>
  <c r="G146" i="4"/>
  <c r="E146" i="4"/>
  <c r="P146" i="4"/>
  <c r="N146" i="4"/>
  <c r="L146" i="4"/>
  <c r="J146" i="4"/>
  <c r="H146" i="4"/>
  <c r="F146" i="4"/>
  <c r="D146" i="4"/>
  <c r="Q148" i="4"/>
  <c r="O148" i="4"/>
  <c r="M148" i="4"/>
  <c r="K148" i="4"/>
  <c r="I148" i="4"/>
  <c r="G148" i="4"/>
  <c r="E148" i="4"/>
  <c r="P148" i="4"/>
  <c r="N148" i="4"/>
  <c r="L148" i="4"/>
  <c r="J148" i="4"/>
  <c r="H148" i="4"/>
  <c r="F148" i="4"/>
  <c r="D148" i="4"/>
  <c r="D112" i="4"/>
  <c r="F112" i="4"/>
  <c r="H112" i="4"/>
  <c r="J112" i="4"/>
  <c r="L112" i="4"/>
  <c r="N112" i="4"/>
  <c r="P112" i="4"/>
  <c r="D114" i="4"/>
  <c r="F114" i="4"/>
  <c r="H114" i="4"/>
  <c r="J114" i="4"/>
  <c r="L114" i="4"/>
  <c r="N114" i="4"/>
  <c r="P114" i="4"/>
  <c r="D116" i="4"/>
  <c r="F116" i="4"/>
  <c r="H116" i="4"/>
  <c r="J116" i="4"/>
  <c r="L116" i="4"/>
  <c r="N116" i="4"/>
  <c r="P116" i="4"/>
  <c r="D118" i="4"/>
  <c r="F118" i="4"/>
  <c r="H118" i="4"/>
  <c r="J118" i="4"/>
  <c r="L118" i="4"/>
  <c r="N118" i="4"/>
  <c r="P118" i="4"/>
  <c r="D120" i="4"/>
  <c r="F120" i="4"/>
  <c r="H120" i="4"/>
  <c r="J120" i="4"/>
  <c r="L120" i="4"/>
  <c r="N120" i="4"/>
  <c r="P120" i="4"/>
  <c r="D122" i="4"/>
  <c r="F122" i="4"/>
  <c r="H122" i="4"/>
  <c r="J122" i="4"/>
  <c r="L122" i="4"/>
  <c r="N122" i="4"/>
  <c r="P122" i="4"/>
  <c r="D124" i="4"/>
  <c r="F124" i="4"/>
  <c r="H124" i="4"/>
  <c r="J124" i="4"/>
  <c r="L124" i="4"/>
  <c r="N124" i="4"/>
  <c r="P124" i="4"/>
  <c r="P130" i="4"/>
  <c r="N130" i="4"/>
  <c r="L130" i="4"/>
  <c r="J130" i="4"/>
  <c r="H130" i="4"/>
  <c r="F130" i="4"/>
  <c r="D130" i="4"/>
  <c r="Q130" i="4"/>
  <c r="O130" i="4"/>
  <c r="M130" i="4"/>
  <c r="K130" i="4"/>
  <c r="I130" i="4"/>
  <c r="G130" i="4"/>
  <c r="E130" i="4"/>
  <c r="P132" i="4"/>
  <c r="N132" i="4"/>
  <c r="L132" i="4"/>
  <c r="J132" i="4"/>
  <c r="H132" i="4"/>
  <c r="F132" i="4"/>
  <c r="D132" i="4"/>
  <c r="Q132" i="4"/>
  <c r="O132" i="4"/>
  <c r="M132" i="4"/>
  <c r="K132" i="4"/>
  <c r="I132" i="4"/>
  <c r="G132" i="4"/>
  <c r="E132" i="4"/>
  <c r="P134" i="4"/>
  <c r="N134" i="4"/>
  <c r="L134" i="4"/>
  <c r="J134" i="4"/>
  <c r="H134" i="4"/>
  <c r="F134" i="4"/>
  <c r="D134" i="4"/>
  <c r="Q134" i="4"/>
  <c r="O134" i="4"/>
  <c r="M134" i="4"/>
  <c r="K134" i="4"/>
  <c r="I134" i="4"/>
  <c r="G134" i="4"/>
  <c r="E134" i="4"/>
  <c r="P136" i="4"/>
  <c r="N136" i="4"/>
  <c r="L136" i="4"/>
  <c r="J136" i="4"/>
  <c r="H136" i="4"/>
  <c r="F136" i="4"/>
  <c r="D136" i="4"/>
  <c r="Q136" i="4"/>
  <c r="O136" i="4"/>
  <c r="M136" i="4"/>
  <c r="K136" i="4"/>
  <c r="I136" i="4"/>
  <c r="G136" i="4"/>
  <c r="E136" i="4"/>
  <c r="P143" i="4"/>
  <c r="N143" i="4"/>
  <c r="L143" i="4"/>
  <c r="J143" i="4"/>
  <c r="H143" i="4"/>
  <c r="F143" i="4"/>
  <c r="D143" i="4"/>
  <c r="Q143" i="4"/>
  <c r="O143" i="4"/>
  <c r="M143" i="4"/>
  <c r="K143" i="4"/>
  <c r="I143" i="4"/>
  <c r="G143" i="4"/>
  <c r="E143" i="4"/>
  <c r="P145" i="4"/>
  <c r="N145" i="4"/>
  <c r="L145" i="4"/>
  <c r="J145" i="4"/>
  <c r="H145" i="4"/>
  <c r="F145" i="4"/>
  <c r="D145" i="4"/>
  <c r="Q145" i="4"/>
  <c r="O145" i="4"/>
  <c r="M145" i="4"/>
  <c r="K145" i="4"/>
  <c r="I145" i="4"/>
  <c r="G145" i="4"/>
  <c r="E145" i="4"/>
  <c r="P147" i="4"/>
  <c r="N147" i="4"/>
  <c r="L147" i="4"/>
  <c r="J147" i="4"/>
  <c r="H147" i="4"/>
  <c r="F147" i="4"/>
  <c r="D147" i="4"/>
  <c r="Q147" i="4"/>
  <c r="O147" i="4"/>
  <c r="M147" i="4"/>
  <c r="K147" i="4"/>
  <c r="I147" i="4"/>
  <c r="G147" i="4"/>
  <c r="E147" i="4"/>
  <c r="E112" i="4"/>
  <c r="G112" i="4"/>
  <c r="I112" i="4"/>
  <c r="K112" i="4"/>
  <c r="M112" i="4"/>
  <c r="O112" i="4"/>
  <c r="Q112" i="4"/>
  <c r="E114" i="4"/>
  <c r="G114" i="4"/>
  <c r="I114" i="4"/>
  <c r="K114" i="4"/>
  <c r="M114" i="4"/>
  <c r="O114" i="4"/>
  <c r="Q114" i="4"/>
  <c r="E116" i="4"/>
  <c r="G116" i="4"/>
  <c r="I116" i="4"/>
  <c r="K116" i="4"/>
  <c r="M116" i="4"/>
  <c r="O116" i="4"/>
  <c r="Q116" i="4"/>
  <c r="E118" i="4"/>
  <c r="G118" i="4"/>
  <c r="I118" i="4"/>
  <c r="K118" i="4"/>
  <c r="M118" i="4"/>
  <c r="O118" i="4"/>
  <c r="Q118" i="4"/>
  <c r="E120" i="4"/>
  <c r="G120" i="4"/>
  <c r="I120" i="4"/>
  <c r="K120" i="4"/>
  <c r="M120" i="4"/>
  <c r="O120" i="4"/>
  <c r="Q120" i="4"/>
  <c r="E122" i="4"/>
  <c r="G122" i="4"/>
  <c r="I122" i="4"/>
  <c r="K122" i="4"/>
  <c r="M122" i="4"/>
  <c r="O122" i="4"/>
  <c r="Q122" i="4"/>
  <c r="E124" i="4"/>
  <c r="G124" i="4"/>
  <c r="I124" i="4"/>
  <c r="K124" i="4"/>
  <c r="M124" i="4"/>
  <c r="O124" i="4"/>
  <c r="Q124" i="4"/>
  <c r="P152" i="4"/>
  <c r="N152" i="4"/>
  <c r="L152" i="4"/>
  <c r="J152" i="4"/>
  <c r="H152" i="4"/>
  <c r="F152" i="4"/>
  <c r="D152" i="4"/>
  <c r="Q152" i="4"/>
  <c r="O152" i="4"/>
  <c r="M152" i="4"/>
  <c r="K152" i="4"/>
  <c r="I152" i="4"/>
  <c r="G152" i="4"/>
  <c r="E152" i="4"/>
  <c r="P154" i="4"/>
  <c r="N154" i="4"/>
  <c r="L154" i="4"/>
  <c r="J154" i="4"/>
  <c r="H154" i="4"/>
  <c r="F154" i="4"/>
  <c r="D154" i="4"/>
  <c r="Q154" i="4"/>
  <c r="O154" i="4"/>
  <c r="M154" i="4"/>
  <c r="K154" i="4"/>
  <c r="I154" i="4"/>
  <c r="G154" i="4"/>
  <c r="E154" i="4"/>
  <c r="P150" i="4"/>
  <c r="N150" i="4"/>
  <c r="L150" i="4"/>
  <c r="J150" i="4"/>
  <c r="H150" i="4"/>
  <c r="F150" i="4"/>
  <c r="D150" i="4"/>
  <c r="Q150" i="4"/>
  <c r="O150" i="4"/>
  <c r="M150" i="4"/>
  <c r="K150" i="4"/>
  <c r="I150" i="4"/>
  <c r="G150" i="4"/>
  <c r="E150" i="4"/>
  <c r="Q153" i="4"/>
  <c r="O153" i="4"/>
  <c r="M153" i="4"/>
  <c r="K153" i="4"/>
  <c r="I153" i="4"/>
  <c r="G153" i="4"/>
  <c r="E153" i="4"/>
  <c r="P153" i="4"/>
  <c r="N153" i="4"/>
  <c r="L153" i="4"/>
  <c r="J153" i="4"/>
  <c r="H153" i="4"/>
  <c r="F153" i="4"/>
  <c r="D153" i="4"/>
  <c r="Q155" i="4"/>
  <c r="O155" i="4"/>
  <c r="M155" i="4"/>
  <c r="K155" i="4"/>
  <c r="I155" i="4"/>
  <c r="G155" i="4"/>
  <c r="E155" i="4"/>
  <c r="P155" i="4"/>
  <c r="N155" i="4"/>
  <c r="L155" i="4"/>
  <c r="J155" i="4"/>
  <c r="H155" i="4"/>
  <c r="F155" i="4"/>
  <c r="D155" i="4"/>
  <c r="Q156" i="4"/>
  <c r="O156" i="4"/>
  <c r="M156" i="4"/>
  <c r="K156" i="4"/>
  <c r="I156" i="4"/>
  <c r="G156" i="4"/>
  <c r="E156" i="4"/>
  <c r="P156" i="4"/>
  <c r="N156" i="4"/>
  <c r="L156" i="4"/>
  <c r="J156" i="4"/>
  <c r="H156" i="4"/>
  <c r="F156" i="4"/>
  <c r="D156" i="4"/>
  <c r="Q158" i="4"/>
  <c r="O158" i="4"/>
  <c r="M158" i="4"/>
  <c r="K158" i="4"/>
  <c r="I158" i="4"/>
  <c r="G158" i="4"/>
  <c r="E158" i="4"/>
  <c r="P158" i="4"/>
  <c r="N158" i="4"/>
  <c r="L158" i="4"/>
  <c r="J158" i="4"/>
  <c r="H158" i="4"/>
  <c r="F158" i="4"/>
  <c r="D158" i="4"/>
  <c r="Q165" i="4"/>
  <c r="O165" i="4"/>
  <c r="M165" i="4"/>
  <c r="K165" i="4"/>
  <c r="I165" i="4"/>
  <c r="G165" i="4"/>
  <c r="E165" i="4"/>
  <c r="P165" i="4"/>
  <c r="N165" i="4"/>
  <c r="L165" i="4"/>
  <c r="J165" i="4"/>
  <c r="H165" i="4"/>
  <c r="F165" i="4"/>
  <c r="D165" i="4"/>
  <c r="Q167" i="4"/>
  <c r="O167" i="4"/>
  <c r="M167" i="4"/>
  <c r="K167" i="4"/>
  <c r="I167" i="4"/>
  <c r="G167" i="4"/>
  <c r="E167" i="4"/>
  <c r="P167" i="4"/>
  <c r="N167" i="4"/>
  <c r="L167" i="4"/>
  <c r="J167" i="4"/>
  <c r="H167" i="4"/>
  <c r="F167" i="4"/>
  <c r="D167" i="4"/>
  <c r="D149" i="4"/>
  <c r="F149" i="4"/>
  <c r="H149" i="4"/>
  <c r="J149" i="4"/>
  <c r="L149" i="4"/>
  <c r="N149" i="4"/>
  <c r="P149" i="4"/>
  <c r="D151" i="4"/>
  <c r="F151" i="4"/>
  <c r="H151" i="4"/>
  <c r="J151" i="4"/>
  <c r="L151" i="4"/>
  <c r="N151" i="4"/>
  <c r="P151" i="4"/>
  <c r="P157" i="4"/>
  <c r="N157" i="4"/>
  <c r="L157" i="4"/>
  <c r="J157" i="4"/>
  <c r="H157" i="4"/>
  <c r="F157" i="4"/>
  <c r="D157" i="4"/>
  <c r="Q157" i="4"/>
  <c r="O157" i="4"/>
  <c r="M157" i="4"/>
  <c r="K157" i="4"/>
  <c r="I157" i="4"/>
  <c r="G157" i="4"/>
  <c r="E157" i="4"/>
  <c r="P164" i="4"/>
  <c r="N164" i="4"/>
  <c r="L164" i="4"/>
  <c r="J164" i="4"/>
  <c r="H164" i="4"/>
  <c r="F164" i="4"/>
  <c r="D164" i="4"/>
  <c r="Q164" i="4"/>
  <c r="O164" i="4"/>
  <c r="M164" i="4"/>
  <c r="K164" i="4"/>
  <c r="I164" i="4"/>
  <c r="G164" i="4"/>
  <c r="E164" i="4"/>
  <c r="P166" i="4"/>
  <c r="N166" i="4"/>
  <c r="L166" i="4"/>
  <c r="J166" i="4"/>
  <c r="H166" i="4"/>
  <c r="F166" i="4"/>
  <c r="D166" i="4"/>
  <c r="Q166" i="4"/>
  <c r="O166" i="4"/>
  <c r="M166" i="4"/>
  <c r="K166" i="4"/>
  <c r="I166" i="4"/>
  <c r="G166" i="4"/>
  <c r="E166" i="4"/>
  <c r="E149" i="4"/>
  <c r="G149" i="4"/>
  <c r="I149" i="4"/>
  <c r="K149" i="4"/>
  <c r="M149" i="4"/>
  <c r="O149" i="4"/>
  <c r="Q149" i="4"/>
  <c r="E151" i="4"/>
  <c r="G151" i="4"/>
  <c r="I151" i="4"/>
  <c r="K151" i="4"/>
  <c r="M151" i="4"/>
  <c r="O151" i="4"/>
  <c r="Q151" i="4"/>
  <c r="F2" i="77"/>
  <c r="S151" i="4" l="1"/>
  <c r="R151" i="4"/>
  <c r="S167" i="4"/>
  <c r="R167" i="4"/>
  <c r="S165" i="4"/>
  <c r="R165" i="4"/>
  <c r="S158" i="4"/>
  <c r="R158" i="4"/>
  <c r="S156" i="4"/>
  <c r="R156" i="4"/>
  <c r="R154" i="4"/>
  <c r="S154" i="4"/>
  <c r="R152" i="4"/>
  <c r="S152" i="4"/>
  <c r="S124" i="4"/>
  <c r="R124" i="4"/>
  <c r="S120" i="4"/>
  <c r="R120" i="4"/>
  <c r="S116" i="4"/>
  <c r="R116" i="4"/>
  <c r="S112" i="4"/>
  <c r="R112" i="4"/>
  <c r="S110" i="4"/>
  <c r="R110" i="4"/>
  <c r="S106" i="4"/>
  <c r="R106" i="4"/>
  <c r="S80" i="4"/>
  <c r="R80" i="4"/>
  <c r="S76" i="4"/>
  <c r="R76" i="4"/>
  <c r="S72" i="4"/>
  <c r="R72" i="4"/>
  <c r="S68" i="4"/>
  <c r="R68" i="4"/>
  <c r="S62" i="4"/>
  <c r="R62" i="4"/>
  <c r="R166" i="4"/>
  <c r="S166" i="4"/>
  <c r="R164" i="4"/>
  <c r="S164" i="4"/>
  <c r="R157" i="4"/>
  <c r="S157" i="4"/>
  <c r="S149" i="4"/>
  <c r="R149" i="4"/>
  <c r="S155" i="4"/>
  <c r="R155" i="4"/>
  <c r="S153" i="4"/>
  <c r="R153" i="4"/>
  <c r="R150" i="4"/>
  <c r="S150" i="4"/>
  <c r="S122" i="4"/>
  <c r="R122" i="4"/>
  <c r="S118" i="4"/>
  <c r="R118" i="4"/>
  <c r="S114" i="4"/>
  <c r="R114" i="4"/>
  <c r="R147" i="4"/>
  <c r="S147" i="4"/>
  <c r="R145" i="4"/>
  <c r="S145" i="4"/>
  <c r="R143" i="4"/>
  <c r="S143" i="4"/>
  <c r="R136" i="4"/>
  <c r="S136" i="4"/>
  <c r="R134" i="4"/>
  <c r="S134" i="4"/>
  <c r="R132" i="4"/>
  <c r="S132" i="4"/>
  <c r="R130" i="4"/>
  <c r="S130" i="4"/>
  <c r="S148" i="4"/>
  <c r="R148" i="4"/>
  <c r="S146" i="4"/>
  <c r="R146" i="4"/>
  <c r="S144" i="4"/>
  <c r="R144" i="4"/>
  <c r="S137" i="4"/>
  <c r="R137" i="4"/>
  <c r="S135" i="4"/>
  <c r="R135" i="4"/>
  <c r="S133" i="4"/>
  <c r="R133" i="4"/>
  <c r="S131" i="4"/>
  <c r="R131" i="4"/>
  <c r="S129" i="4"/>
  <c r="R129" i="4"/>
  <c r="S108" i="4"/>
  <c r="R108" i="4"/>
  <c r="R125" i="4"/>
  <c r="S125" i="4"/>
  <c r="R121" i="4"/>
  <c r="S121" i="4"/>
  <c r="R117" i="4"/>
  <c r="S117" i="4"/>
  <c r="R113" i="4"/>
  <c r="S113" i="4"/>
  <c r="R123" i="4"/>
  <c r="S123" i="4"/>
  <c r="R119" i="4"/>
  <c r="S119" i="4"/>
  <c r="R115" i="4"/>
  <c r="S115" i="4"/>
  <c r="S82" i="4"/>
  <c r="R82" i="4"/>
  <c r="S78" i="4"/>
  <c r="R78" i="4"/>
  <c r="S74" i="4"/>
  <c r="R74" i="4"/>
  <c r="S70" i="4"/>
  <c r="R70" i="4"/>
  <c r="S64" i="4"/>
  <c r="R64" i="4"/>
  <c r="R109" i="4"/>
  <c r="S109" i="4"/>
  <c r="R105" i="4"/>
  <c r="S105" i="4"/>
  <c r="R103" i="4"/>
  <c r="S103" i="4"/>
  <c r="R101" i="4"/>
  <c r="S101" i="4"/>
  <c r="R99" i="4"/>
  <c r="S99" i="4"/>
  <c r="R97" i="4"/>
  <c r="S97" i="4"/>
  <c r="R95" i="4"/>
  <c r="S95" i="4"/>
  <c r="R93" i="4"/>
  <c r="S93" i="4"/>
  <c r="R91" i="4"/>
  <c r="S91" i="4"/>
  <c r="R89" i="4"/>
  <c r="S89" i="4"/>
  <c r="R87" i="4"/>
  <c r="S87" i="4"/>
  <c r="R85" i="4"/>
  <c r="S85" i="4"/>
  <c r="R83" i="4"/>
  <c r="S83" i="4"/>
  <c r="R111" i="4"/>
  <c r="S111" i="4"/>
  <c r="R107" i="4"/>
  <c r="S107" i="4"/>
  <c r="S104" i="4"/>
  <c r="R104" i="4"/>
  <c r="S102" i="4"/>
  <c r="R102" i="4"/>
  <c r="S100" i="4"/>
  <c r="R100" i="4"/>
  <c r="S98" i="4"/>
  <c r="R98" i="4"/>
  <c r="S96" i="4"/>
  <c r="R96" i="4"/>
  <c r="S94" i="4"/>
  <c r="R94" i="4"/>
  <c r="S92" i="4"/>
  <c r="R92" i="4"/>
  <c r="S90" i="4"/>
  <c r="R90" i="4"/>
  <c r="S88" i="4"/>
  <c r="R88" i="4"/>
  <c r="S86" i="4"/>
  <c r="R86" i="4"/>
  <c r="S84" i="4"/>
  <c r="R84" i="4"/>
  <c r="S50" i="4"/>
  <c r="R50" i="4"/>
  <c r="S46" i="4"/>
  <c r="R46" i="4"/>
  <c r="S42" i="4"/>
  <c r="R42" i="4"/>
  <c r="S38" i="4"/>
  <c r="R38" i="4"/>
  <c r="S20" i="4"/>
  <c r="R20" i="4"/>
  <c r="R79" i="4"/>
  <c r="S79" i="4"/>
  <c r="R75" i="4"/>
  <c r="S75" i="4"/>
  <c r="R71" i="4"/>
  <c r="S71" i="4"/>
  <c r="R67" i="4"/>
  <c r="S67" i="4"/>
  <c r="R65" i="4"/>
  <c r="S65" i="4"/>
  <c r="R61" i="4"/>
  <c r="S61" i="4"/>
  <c r="R59" i="4"/>
  <c r="S59" i="4"/>
  <c r="R57" i="4"/>
  <c r="S57" i="4"/>
  <c r="R55" i="4"/>
  <c r="S55" i="4"/>
  <c r="R51" i="4"/>
  <c r="S51" i="4"/>
  <c r="R47" i="4"/>
  <c r="S47" i="4"/>
  <c r="R43" i="4"/>
  <c r="S43" i="4"/>
  <c r="R39" i="4"/>
  <c r="S39" i="4"/>
  <c r="S36" i="4"/>
  <c r="R36" i="4"/>
  <c r="S34" i="4"/>
  <c r="R34" i="4"/>
  <c r="S32" i="4"/>
  <c r="R32" i="4"/>
  <c r="S30" i="4"/>
  <c r="R30" i="4"/>
  <c r="S28" i="4"/>
  <c r="R28" i="4"/>
  <c r="S26" i="4"/>
  <c r="R26" i="4"/>
  <c r="S24" i="4"/>
  <c r="R24" i="4"/>
  <c r="R21" i="4"/>
  <c r="S21" i="4"/>
  <c r="R17" i="4"/>
  <c r="S17" i="4"/>
  <c r="R15" i="4"/>
  <c r="S15" i="4"/>
  <c r="R13" i="4"/>
  <c r="S13" i="4"/>
  <c r="R11" i="4"/>
  <c r="S11" i="4"/>
  <c r="R53" i="4"/>
  <c r="S53" i="4"/>
  <c r="R49" i="4"/>
  <c r="S49" i="4"/>
  <c r="R45" i="4"/>
  <c r="S45" i="4"/>
  <c r="R41" i="4"/>
  <c r="S41" i="4"/>
  <c r="R37" i="4"/>
  <c r="S37" i="4"/>
  <c r="R35" i="4"/>
  <c r="S35" i="4"/>
  <c r="R33" i="4"/>
  <c r="S33" i="4"/>
  <c r="R31" i="4"/>
  <c r="S31" i="4"/>
  <c r="R29" i="4"/>
  <c r="S29" i="4"/>
  <c r="R27" i="4"/>
  <c r="S27" i="4"/>
  <c r="R25" i="4"/>
  <c r="S25" i="4"/>
  <c r="R23" i="4"/>
  <c r="S23" i="4"/>
  <c r="R19" i="4"/>
  <c r="S19" i="4"/>
  <c r="S16" i="4"/>
  <c r="R16" i="4"/>
  <c r="S14" i="4"/>
  <c r="R14" i="4"/>
  <c r="S12" i="4"/>
  <c r="R12" i="4"/>
  <c r="S52" i="4"/>
  <c r="R52" i="4"/>
  <c r="S48" i="4"/>
  <c r="R48" i="4"/>
  <c r="S44" i="4"/>
  <c r="R44" i="4"/>
  <c r="S40" i="4"/>
  <c r="R40" i="4"/>
  <c r="S22" i="4"/>
  <c r="R22" i="4"/>
  <c r="S18" i="4"/>
  <c r="R18" i="4"/>
  <c r="R81" i="4"/>
  <c r="S81" i="4"/>
  <c r="R77" i="4"/>
  <c r="S77" i="4"/>
  <c r="R73" i="4"/>
  <c r="S73" i="4"/>
  <c r="R69" i="4"/>
  <c r="S69" i="4"/>
  <c r="S66" i="4"/>
  <c r="R66" i="4"/>
  <c r="R63" i="4"/>
  <c r="S63" i="4"/>
  <c r="S60" i="4"/>
  <c r="R60" i="4"/>
  <c r="S58" i="4"/>
  <c r="R58" i="4"/>
  <c r="S56" i="4"/>
  <c r="R56" i="4"/>
  <c r="S54" i="4"/>
  <c r="R54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260" i="78" s="1"/>
  <c r="O158" i="78"/>
  <c r="A143" i="78"/>
  <c r="A144" i="78"/>
  <c r="B144" i="78" s="1"/>
  <c r="A145" i="78"/>
  <c r="A146" i="78"/>
  <c r="A147" i="78"/>
  <c r="B147" i="78" s="1"/>
  <c r="A148" i="78"/>
  <c r="B148" i="78" s="1"/>
  <c r="A149" i="78"/>
  <c r="B149" i="78" s="1"/>
  <c r="A150" i="78"/>
  <c r="B150" i="78" s="1"/>
  <c r="A151" i="78"/>
  <c r="A152" i="78"/>
  <c r="A153" i="78"/>
  <c r="A154" i="78"/>
  <c r="B154" i="78" s="1"/>
  <c r="A155" i="78"/>
  <c r="A156" i="78"/>
  <c r="A157" i="78"/>
  <c r="B157" i="78" s="1"/>
  <c r="A142" i="78"/>
  <c r="B143" i="78"/>
  <c r="B145" i="78"/>
  <c r="B146" i="78"/>
  <c r="B151" i="78"/>
  <c r="B152" i="78"/>
  <c r="B153" i="78"/>
  <c r="B155" i="78"/>
  <c r="BV162" i="4"/>
  <c r="BU162" i="4"/>
  <c r="B162" i="4"/>
  <c r="C162" i="4" s="1"/>
  <c r="BV160" i="4"/>
  <c r="BU160" i="4"/>
  <c r="B160" i="4"/>
  <c r="C160" i="4" s="1"/>
  <c r="BV138" i="4"/>
  <c r="BU138" i="4"/>
  <c r="B138" i="4"/>
  <c r="C138" i="4" s="1"/>
  <c r="A342" i="78"/>
  <c r="B5" i="78"/>
  <c r="A340" i="78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A306" i="78"/>
  <c r="B306" i="78" s="1"/>
  <c r="A307" i="78"/>
  <c r="A308" i="78"/>
  <c r="A309" i="78"/>
  <c r="B309" i="78" s="1"/>
  <c r="A310" i="78"/>
  <c r="A311" i="78"/>
  <c r="B311" i="78" s="1"/>
  <c r="A312" i="78"/>
  <c r="A313" i="78"/>
  <c r="B313" i="78" s="1"/>
  <c r="A314" i="78"/>
  <c r="A315" i="78"/>
  <c r="B315" i="78" s="1"/>
  <c r="A316" i="78"/>
  <c r="A317" i="78"/>
  <c r="B317" i="78" s="1"/>
  <c r="A318" i="78"/>
  <c r="B318" i="78" s="1"/>
  <c r="A319" i="78"/>
  <c r="A320" i="78"/>
  <c r="A321" i="78"/>
  <c r="A322" i="78"/>
  <c r="A323" i="78"/>
  <c r="A278" i="78"/>
  <c r="O278" i="78" s="1"/>
  <c r="A279" i="78"/>
  <c r="B279" i="78" s="1"/>
  <c r="A280" i="78"/>
  <c r="A281" i="78"/>
  <c r="A282" i="78"/>
  <c r="A283" i="78"/>
  <c r="A284" i="78"/>
  <c r="A285" i="78"/>
  <c r="A286" i="78"/>
  <c r="BV126" i="4"/>
  <c r="BV127" i="4"/>
  <c r="BV128" i="4"/>
  <c r="BV9" i="4"/>
  <c r="BV139" i="4"/>
  <c r="BV140" i="4"/>
  <c r="BV141" i="4"/>
  <c r="BV142" i="4"/>
  <c r="BV159" i="4"/>
  <c r="BV10" i="4"/>
  <c r="BV161" i="4"/>
  <c r="BV163" i="4"/>
  <c r="BV6" i="4"/>
  <c r="BU126" i="4"/>
  <c r="BU127" i="4"/>
  <c r="BU128" i="4"/>
  <c r="BU9" i="4"/>
  <c r="BU139" i="4"/>
  <c r="BU140" i="4"/>
  <c r="BU141" i="4"/>
  <c r="BU142" i="4"/>
  <c r="BU159" i="4"/>
  <c r="BU10" i="4"/>
  <c r="BU161" i="4"/>
  <c r="BU163" i="4"/>
  <c r="BU6" i="4"/>
  <c r="A251" i="78"/>
  <c r="O251" i="78" s="1"/>
  <c r="A252" i="78"/>
  <c r="B252" i="78" s="1"/>
  <c r="A253" i="78"/>
  <c r="B253" i="78" s="1"/>
  <c r="A254" i="78"/>
  <c r="B254" i="78" s="1"/>
  <c r="A255" i="78"/>
  <c r="B255" i="78" s="1"/>
  <c r="A256" i="78"/>
  <c r="B256" i="78" s="1"/>
  <c r="A257" i="78"/>
  <c r="B257" i="78" s="1"/>
  <c r="A258" i="78"/>
  <c r="B258" i="78" s="1"/>
  <c r="A259" i="78"/>
  <c r="B259" i="78" s="1"/>
  <c r="A245" i="78"/>
  <c r="O245" i="78" s="1"/>
  <c r="A246" i="78"/>
  <c r="A247" i="78"/>
  <c r="A248" i="78"/>
  <c r="A185" i="78"/>
  <c r="B185" i="78" s="1"/>
  <c r="A186" i="78"/>
  <c r="A187" i="78"/>
  <c r="B187" i="78" s="1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A163" i="78"/>
  <c r="A164" i="78"/>
  <c r="A165" i="78"/>
  <c r="O165" i="78" s="1"/>
  <c r="A166" i="78"/>
  <c r="B166" i="78" s="1"/>
  <c r="A167" i="78"/>
  <c r="A168" i="78"/>
  <c r="A169" i="78"/>
  <c r="O169" i="78" s="1"/>
  <c r="A170" i="78"/>
  <c r="A171" i="78"/>
  <c r="O171" i="78" s="1"/>
  <c r="A172" i="78"/>
  <c r="A173" i="78"/>
  <c r="A174" i="78"/>
  <c r="B174" i="78" s="1"/>
  <c r="A175" i="78"/>
  <c r="A176" i="78"/>
  <c r="A177" i="78"/>
  <c r="A178" i="78"/>
  <c r="A179" i="78"/>
  <c r="A180" i="78"/>
  <c r="A181" i="78"/>
  <c r="E141" i="78"/>
  <c r="O142" i="78"/>
  <c r="A33" i="78"/>
  <c r="O33" i="78" s="1"/>
  <c r="A34" i="78"/>
  <c r="O34" i="78" s="1"/>
  <c r="A35" i="78"/>
  <c r="B35" i="78" s="1"/>
  <c r="A36" i="78"/>
  <c r="O36" i="78" s="1"/>
  <c r="A37" i="78"/>
  <c r="A38" i="78"/>
  <c r="O38" i="78" s="1"/>
  <c r="A39" i="78"/>
  <c r="B39" i="78" s="1"/>
  <c r="A40" i="78"/>
  <c r="O40" i="78" s="1"/>
  <c r="A41" i="78"/>
  <c r="B41" i="78" s="1"/>
  <c r="A42" i="78"/>
  <c r="O42" i="78" s="1"/>
  <c r="A43" i="78"/>
  <c r="B43" i="78" s="1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B27" i="78" s="1"/>
  <c r="A28" i="78"/>
  <c r="A29" i="78"/>
  <c r="A30" i="78"/>
  <c r="A755" i="79"/>
  <c r="O755" i="79" s="1"/>
  <c r="A754" i="79"/>
  <c r="A753" i="79"/>
  <c r="O753" i="79" s="1"/>
  <c r="A752" i="79"/>
  <c r="A751" i="79"/>
  <c r="O751" i="79" s="1"/>
  <c r="A750" i="79"/>
  <c r="A749" i="79"/>
  <c r="O749" i="79" s="1"/>
  <c r="A748" i="79"/>
  <c r="A747" i="79"/>
  <c r="O747" i="79" s="1"/>
  <c r="A746" i="79"/>
  <c r="A745" i="79"/>
  <c r="O745" i="79" s="1"/>
  <c r="A740" i="79"/>
  <c r="O740" i="79" s="1"/>
  <c r="A739" i="79"/>
  <c r="O739" i="79" s="1"/>
  <c r="A738" i="79"/>
  <c r="A737" i="79"/>
  <c r="O737" i="79" s="1"/>
  <c r="A736" i="79"/>
  <c r="A735" i="79"/>
  <c r="O735" i="79" s="1"/>
  <c r="A734" i="79"/>
  <c r="A733" i="79"/>
  <c r="O733" i="79" s="1"/>
  <c r="A732" i="79"/>
  <c r="A731" i="79"/>
  <c r="O731" i="79" s="1"/>
  <c r="A730" i="79"/>
  <c r="A729" i="79"/>
  <c r="O729" i="79" s="1"/>
  <c r="A725" i="79"/>
  <c r="A724" i="79"/>
  <c r="O724" i="79" s="1"/>
  <c r="A723" i="79"/>
  <c r="A722" i="79"/>
  <c r="O722" i="79" s="1"/>
  <c r="A721" i="79"/>
  <c r="A720" i="79"/>
  <c r="O720" i="79" s="1"/>
  <c r="A719" i="79"/>
  <c r="A718" i="79"/>
  <c r="O718" i="79" s="1"/>
  <c r="A717" i="79"/>
  <c r="A716" i="79"/>
  <c r="O716" i="79" s="1"/>
  <c r="A715" i="79"/>
  <c r="A711" i="79"/>
  <c r="O711" i="79" s="1"/>
  <c r="A710" i="79"/>
  <c r="A709" i="79"/>
  <c r="O709" i="79" s="1"/>
  <c r="A708" i="79"/>
  <c r="A707" i="79"/>
  <c r="O707" i="79" s="1"/>
  <c r="A706" i="79"/>
  <c r="A705" i="79"/>
  <c r="O705" i="79" s="1"/>
  <c r="A704" i="79"/>
  <c r="A703" i="79"/>
  <c r="O703" i="79" s="1"/>
  <c r="A702" i="79"/>
  <c r="A701" i="79"/>
  <c r="O701" i="79" s="1"/>
  <c r="A700" i="79"/>
  <c r="A694" i="79"/>
  <c r="O694" i="79" s="1"/>
  <c r="A693" i="79"/>
  <c r="O693" i="79" s="1"/>
  <c r="A692" i="79"/>
  <c r="O692" i="79" s="1"/>
  <c r="A691" i="79"/>
  <c r="A690" i="79"/>
  <c r="O690" i="79" s="1"/>
  <c r="A689" i="79"/>
  <c r="A688" i="79"/>
  <c r="O688" i="79" s="1"/>
  <c r="A687" i="79"/>
  <c r="A686" i="79"/>
  <c r="O686" i="79" s="1"/>
  <c r="A685" i="79"/>
  <c r="O685" i="79" s="1"/>
  <c r="A684" i="79"/>
  <c r="O684" i="79" s="1"/>
  <c r="O677" i="79"/>
  <c r="O673" i="79"/>
  <c r="O671" i="79"/>
  <c r="O669" i="79"/>
  <c r="O667" i="79"/>
  <c r="O663" i="79"/>
  <c r="O661" i="79"/>
  <c r="O659" i="79"/>
  <c r="O657" i="79"/>
  <c r="O653" i="79"/>
  <c r="O651" i="79"/>
  <c r="O649" i="79"/>
  <c r="O647" i="79"/>
  <c r="O645" i="79"/>
  <c r="O643" i="79"/>
  <c r="O641" i="79"/>
  <c r="O639" i="79"/>
  <c r="O637" i="79"/>
  <c r="O635" i="79"/>
  <c r="O633" i="79"/>
  <c r="O631" i="79"/>
  <c r="O630" i="79"/>
  <c r="O629" i="79"/>
  <c r="D624" i="79"/>
  <c r="D622" i="79"/>
  <c r="D620" i="79"/>
  <c r="D618" i="79"/>
  <c r="D616" i="79"/>
  <c r="D614" i="79"/>
  <c r="D612" i="79"/>
  <c r="D610" i="79"/>
  <c r="D608" i="79"/>
  <c r="D606" i="79"/>
  <c r="D604" i="79"/>
  <c r="O603" i="79"/>
  <c r="O602" i="79"/>
  <c r="D598" i="79"/>
  <c r="D596" i="79"/>
  <c r="D594" i="79"/>
  <c r="D592" i="79"/>
  <c r="D590" i="79"/>
  <c r="D588" i="79"/>
  <c r="D586" i="79"/>
  <c r="O580" i="79"/>
  <c r="O579" i="79"/>
  <c r="O578" i="79"/>
  <c r="O545" i="79"/>
  <c r="O529" i="79"/>
  <c r="A525" i="79"/>
  <c r="O525" i="79" s="1"/>
  <c r="A524" i="79"/>
  <c r="A523" i="79"/>
  <c r="O523" i="79" s="1"/>
  <c r="A522" i="79"/>
  <c r="A521" i="79"/>
  <c r="O521" i="79" s="1"/>
  <c r="A520" i="79"/>
  <c r="A519" i="79"/>
  <c r="O519" i="79" s="1"/>
  <c r="A518" i="79"/>
  <c r="A517" i="79"/>
  <c r="O517" i="79" s="1"/>
  <c r="A516" i="79"/>
  <c r="A515" i="79"/>
  <c r="O515" i="79" s="1"/>
  <c r="A514" i="79"/>
  <c r="A513" i="79"/>
  <c r="O513" i="79" s="1"/>
  <c r="A512" i="79"/>
  <c r="A511" i="79"/>
  <c r="O511" i="79" s="1"/>
  <c r="A510" i="79"/>
  <c r="A509" i="79"/>
  <c r="O509" i="79" s="1"/>
  <c r="A508" i="79"/>
  <c r="A507" i="79"/>
  <c r="O507" i="79" s="1"/>
  <c r="A506" i="79"/>
  <c r="A505" i="79"/>
  <c r="O505" i="79" s="1"/>
  <c r="A504" i="79"/>
  <c r="A503" i="79"/>
  <c r="A502" i="79"/>
  <c r="A501" i="79"/>
  <c r="A500" i="79"/>
  <c r="A499" i="79"/>
  <c r="A498" i="79"/>
  <c r="O498" i="79" s="1"/>
  <c r="A497" i="79"/>
  <c r="A496" i="79"/>
  <c r="A495" i="79"/>
  <c r="A494" i="79"/>
  <c r="A493" i="79"/>
  <c r="A492" i="79"/>
  <c r="A491" i="79"/>
  <c r="A490" i="79"/>
  <c r="O490" i="79" s="1"/>
  <c r="A489" i="79"/>
  <c r="A488" i="79"/>
  <c r="A487" i="79"/>
  <c r="A486" i="79"/>
  <c r="O486" i="79" s="1"/>
  <c r="A485" i="79"/>
  <c r="A484" i="79"/>
  <c r="A483" i="79"/>
  <c r="A482" i="79"/>
  <c r="O482" i="79" s="1"/>
  <c r="A481" i="79"/>
  <c r="A480" i="79"/>
  <c r="A479" i="79"/>
  <c r="A478" i="79"/>
  <c r="O478" i="79" s="1"/>
  <c r="A477" i="79"/>
  <c r="A476" i="79"/>
  <c r="A475" i="79"/>
  <c r="A474" i="79"/>
  <c r="O474" i="79" s="1"/>
  <c r="A473" i="79"/>
  <c r="A472" i="79"/>
  <c r="A471" i="79"/>
  <c r="A470" i="79"/>
  <c r="O470" i="79" s="1"/>
  <c r="A469" i="79"/>
  <c r="A468" i="79"/>
  <c r="A467" i="79"/>
  <c r="A466" i="79"/>
  <c r="O466" i="79" s="1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O454" i="79" s="1"/>
  <c r="A453" i="79"/>
  <c r="A452" i="79"/>
  <c r="A451" i="79"/>
  <c r="A450" i="79"/>
  <c r="A449" i="79"/>
  <c r="A448" i="79"/>
  <c r="A447" i="79"/>
  <c r="A446" i="79"/>
  <c r="O446" i="79" s="1"/>
  <c r="A445" i="79"/>
  <c r="A444" i="79"/>
  <c r="A443" i="79"/>
  <c r="A442" i="79"/>
  <c r="O442" i="79" s="1"/>
  <c r="A441" i="79"/>
  <c r="A440" i="79"/>
  <c r="A439" i="79"/>
  <c r="A438" i="79"/>
  <c r="O438" i="79" s="1"/>
  <c r="A437" i="79"/>
  <c r="A436" i="79"/>
  <c r="A435" i="79"/>
  <c r="A434" i="79"/>
  <c r="O434" i="79" s="1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O418" i="79" s="1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O402" i="79" s="1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307" i="79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O287" i="79" s="1"/>
  <c r="A286" i="79"/>
  <c r="A285" i="79"/>
  <c r="A284" i="79"/>
  <c r="A283" i="79"/>
  <c r="A282" i="79"/>
  <c r="A281" i="79"/>
  <c r="A280" i="79"/>
  <c r="A279" i="79"/>
  <c r="O279" i="79" s="1"/>
  <c r="A278" i="79"/>
  <c r="A277" i="79"/>
  <c r="A276" i="79"/>
  <c r="A275" i="79"/>
  <c r="A274" i="79"/>
  <c r="A273" i="79"/>
  <c r="A272" i="79"/>
  <c r="A271" i="79"/>
  <c r="O271" i="79" s="1"/>
  <c r="A270" i="79"/>
  <c r="A269" i="79"/>
  <c r="A268" i="79"/>
  <c r="A267" i="79"/>
  <c r="A266" i="79"/>
  <c r="A265" i="79"/>
  <c r="A264" i="79"/>
  <c r="A263" i="79"/>
  <c r="O263" i="79" s="1"/>
  <c r="A262" i="79"/>
  <c r="A261" i="79"/>
  <c r="A260" i="79"/>
  <c r="A259" i="79"/>
  <c r="A258" i="79"/>
  <c r="A257" i="79"/>
  <c r="A256" i="79"/>
  <c r="A255" i="79"/>
  <c r="O255" i="79" s="1"/>
  <c r="A254" i="79"/>
  <c r="A253" i="79"/>
  <c r="A252" i="79"/>
  <c r="A251" i="79"/>
  <c r="A250" i="79"/>
  <c r="A249" i="79"/>
  <c r="A248" i="79"/>
  <c r="A247" i="79"/>
  <c r="O247" i="79" s="1"/>
  <c r="A246" i="79"/>
  <c r="A245" i="79"/>
  <c r="A244" i="79"/>
  <c r="A243" i="79"/>
  <c r="A242" i="79"/>
  <c r="A241" i="79"/>
  <c r="A240" i="79"/>
  <c r="A239" i="79"/>
  <c r="O239" i="79" s="1"/>
  <c r="A238" i="79"/>
  <c r="A237" i="79"/>
  <c r="A236" i="79"/>
  <c r="A235" i="79"/>
  <c r="A234" i="79"/>
  <c r="A233" i="79"/>
  <c r="A232" i="79"/>
  <c r="A231" i="79"/>
  <c r="O231" i="79" s="1"/>
  <c r="A230" i="79"/>
  <c r="A229" i="79"/>
  <c r="A228" i="79"/>
  <c r="A227" i="79"/>
  <c r="A226" i="79"/>
  <c r="A225" i="79"/>
  <c r="A224" i="79"/>
  <c r="A223" i="79"/>
  <c r="O223" i="79" s="1"/>
  <c r="A222" i="79"/>
  <c r="A221" i="79"/>
  <c r="A220" i="79"/>
  <c r="A219" i="79"/>
  <c r="A218" i="79"/>
  <c r="A217" i="79"/>
  <c r="O214" i="79"/>
  <c r="O213" i="79"/>
  <c r="O212" i="79"/>
  <c r="O210" i="79"/>
  <c r="O209" i="79"/>
  <c r="O208" i="79"/>
  <c r="O207" i="79"/>
  <c r="O206" i="79"/>
  <c r="O205" i="79"/>
  <c r="O204" i="79"/>
  <c r="O203" i="79"/>
  <c r="O202" i="79"/>
  <c r="O200" i="79"/>
  <c r="O199" i="79"/>
  <c r="O197" i="79"/>
  <c r="O196" i="79"/>
  <c r="O195" i="79"/>
  <c r="O189" i="79"/>
  <c r="O188" i="79"/>
  <c r="O186" i="79"/>
  <c r="O185" i="79"/>
  <c r="O184" i="79"/>
  <c r="O111" i="79"/>
  <c r="O107" i="79"/>
  <c r="O97" i="79"/>
  <c r="O96" i="79"/>
  <c r="O95" i="79"/>
  <c r="O94" i="79"/>
  <c r="O93" i="79"/>
  <c r="O46" i="79"/>
  <c r="O44" i="79"/>
  <c r="O42" i="79"/>
  <c r="O40" i="79"/>
  <c r="O38" i="79"/>
  <c r="O36" i="79"/>
  <c r="O34" i="79"/>
  <c r="O32" i="79"/>
  <c r="O30" i="79"/>
  <c r="O28" i="79"/>
  <c r="O26" i="79"/>
  <c r="O24" i="79"/>
  <c r="O11" i="79"/>
  <c r="D6" i="79"/>
  <c r="O52" i="79"/>
  <c r="O62" i="79"/>
  <c r="O73" i="79"/>
  <c r="O115" i="79"/>
  <c r="O537" i="79"/>
  <c r="O543" i="79"/>
  <c r="O547" i="79"/>
  <c r="O551" i="79"/>
  <c r="O555" i="79"/>
  <c r="O559" i="79"/>
  <c r="O589" i="79"/>
  <c r="O591" i="79"/>
  <c r="O593" i="79"/>
  <c r="O595" i="79"/>
  <c r="O597" i="79"/>
  <c r="O599" i="79"/>
  <c r="O617" i="79"/>
  <c r="O675" i="79"/>
  <c r="O687" i="79"/>
  <c r="O689" i="79"/>
  <c r="O691" i="79"/>
  <c r="O695" i="79"/>
  <c r="O726" i="79"/>
  <c r="O730" i="79"/>
  <c r="O732" i="79"/>
  <c r="O734" i="79"/>
  <c r="O736" i="79"/>
  <c r="O738" i="79"/>
  <c r="O741" i="79"/>
  <c r="D30" i="78" l="1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O122" i="78"/>
  <c r="D122" i="78"/>
  <c r="C122" i="78"/>
  <c r="O120" i="78"/>
  <c r="D120" i="78"/>
  <c r="C120" i="78"/>
  <c r="D118" i="78"/>
  <c r="C118" i="78"/>
  <c r="D116" i="78"/>
  <c r="C116" i="78"/>
  <c r="D114" i="78"/>
  <c r="C114" i="78"/>
  <c r="O112" i="78"/>
  <c r="D112" i="78"/>
  <c r="C112" i="78"/>
  <c r="D110" i="78"/>
  <c r="E110" i="78" s="1"/>
  <c r="C110" i="78"/>
  <c r="O108" i="78"/>
  <c r="D108" i="78"/>
  <c r="C108" i="78"/>
  <c r="O106" i="78"/>
  <c r="D106" i="78"/>
  <c r="C106" i="78"/>
  <c r="O104" i="78"/>
  <c r="D104" i="78"/>
  <c r="C104" i="78"/>
  <c r="O102" i="78"/>
  <c r="D102" i="78"/>
  <c r="C102" i="78"/>
  <c r="O100" i="78"/>
  <c r="D100" i="78"/>
  <c r="C100" i="78"/>
  <c r="O98" i="78"/>
  <c r="D98" i="78"/>
  <c r="C98" i="78"/>
  <c r="O96" i="78"/>
  <c r="D96" i="78"/>
  <c r="C96" i="78"/>
  <c r="O94" i="78"/>
  <c r="D94" i="78"/>
  <c r="C94" i="78"/>
  <c r="O92" i="78"/>
  <c r="D92" i="78"/>
  <c r="C92" i="78"/>
  <c r="O90" i="78"/>
  <c r="D90" i="78"/>
  <c r="C90" i="78"/>
  <c r="O88" i="78"/>
  <c r="D88" i="78"/>
  <c r="C88" i="78"/>
  <c r="O86" i="78"/>
  <c r="D86" i="78"/>
  <c r="C86" i="78"/>
  <c r="O84" i="78"/>
  <c r="D84" i="78"/>
  <c r="C84" i="78"/>
  <c r="O82" i="78"/>
  <c r="D82" i="78"/>
  <c r="C82" i="78"/>
  <c r="O80" i="78"/>
  <c r="D80" i="78"/>
  <c r="C80" i="78"/>
  <c r="O78" i="78"/>
  <c r="D78" i="78"/>
  <c r="C78" i="78"/>
  <c r="O76" i="78"/>
  <c r="D76" i="78"/>
  <c r="C76" i="78"/>
  <c r="O74" i="78"/>
  <c r="D74" i="78"/>
  <c r="C74" i="78"/>
  <c r="O72" i="78"/>
  <c r="D72" i="78"/>
  <c r="C72" i="78"/>
  <c r="O70" i="78"/>
  <c r="D70" i="78"/>
  <c r="C70" i="78"/>
  <c r="O68" i="78"/>
  <c r="D68" i="78"/>
  <c r="C68" i="78"/>
  <c r="O66" i="78"/>
  <c r="D66" i="78"/>
  <c r="C66" i="78"/>
  <c r="O64" i="78"/>
  <c r="D64" i="78"/>
  <c r="C64" i="78"/>
  <c r="O62" i="78"/>
  <c r="D62" i="78"/>
  <c r="C62" i="78"/>
  <c r="O60" i="78"/>
  <c r="D60" i="78"/>
  <c r="C60" i="78"/>
  <c r="O58" i="78"/>
  <c r="D58" i="78"/>
  <c r="C58" i="78"/>
  <c r="O56" i="78"/>
  <c r="D56" i="78"/>
  <c r="C56" i="78"/>
  <c r="O54" i="78"/>
  <c r="D54" i="78"/>
  <c r="C54" i="78"/>
  <c r="O52" i="78"/>
  <c r="D52" i="78"/>
  <c r="C52" i="78"/>
  <c r="O50" i="78"/>
  <c r="D50" i="78"/>
  <c r="C50" i="78"/>
  <c r="O48" i="78"/>
  <c r="D48" i="78"/>
  <c r="C48" i="78"/>
  <c r="O46" i="78"/>
  <c r="D46" i="78"/>
  <c r="C46" i="78"/>
  <c r="O44" i="78"/>
  <c r="D181" i="78"/>
  <c r="C181" i="78"/>
  <c r="D179" i="78"/>
  <c r="C179" i="78"/>
  <c r="D177" i="78"/>
  <c r="C177" i="78"/>
  <c r="D175" i="78"/>
  <c r="C175" i="78"/>
  <c r="O173" i="78"/>
  <c r="O167" i="78"/>
  <c r="O161" i="78"/>
  <c r="D161" i="78"/>
  <c r="C161" i="78"/>
  <c r="D240" i="78"/>
  <c r="C240" i="78"/>
  <c r="D238" i="78"/>
  <c r="C238" i="78"/>
  <c r="D236" i="78"/>
  <c r="C236" i="78"/>
  <c r="D234" i="78"/>
  <c r="C234" i="78"/>
  <c r="D232" i="78"/>
  <c r="E232" i="78" s="1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E220" i="78" s="1"/>
  <c r="C220" i="78"/>
  <c r="D218" i="78"/>
  <c r="C218" i="78"/>
  <c r="D216" i="78"/>
  <c r="C216" i="78"/>
  <c r="D214" i="78"/>
  <c r="C214" i="78"/>
  <c r="D212" i="78"/>
  <c r="C212" i="78"/>
  <c r="O210" i="78"/>
  <c r="D210" i="78"/>
  <c r="C210" i="78"/>
  <c r="D208" i="78"/>
  <c r="C208" i="78"/>
  <c r="D206" i="78"/>
  <c r="C206" i="78"/>
  <c r="D204" i="78"/>
  <c r="C204" i="78"/>
  <c r="D202" i="78"/>
  <c r="C202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B285" i="78"/>
  <c r="C285" i="78"/>
  <c r="D285" i="78"/>
  <c r="B283" i="78"/>
  <c r="C283" i="78"/>
  <c r="D283" i="78"/>
  <c r="B281" i="78"/>
  <c r="C281" i="78"/>
  <c r="D281" i="78"/>
  <c r="B323" i="78"/>
  <c r="C323" i="78"/>
  <c r="D323" i="78"/>
  <c r="B321" i="78"/>
  <c r="C321" i="78"/>
  <c r="D321" i="78"/>
  <c r="B319" i="78"/>
  <c r="C319" i="78"/>
  <c r="D319" i="78"/>
  <c r="B307" i="78"/>
  <c r="C307" i="78"/>
  <c r="D307" i="78"/>
  <c r="O305" i="78"/>
  <c r="C305" i="78"/>
  <c r="D305" i="78"/>
  <c r="C330" i="78"/>
  <c r="D330" i="78"/>
  <c r="C328" i="78"/>
  <c r="D328" i="78"/>
  <c r="C326" i="78"/>
  <c r="D326" i="78"/>
  <c r="C367" i="78"/>
  <c r="D367" i="78"/>
  <c r="C365" i="78"/>
  <c r="D365" i="78"/>
  <c r="C363" i="78"/>
  <c r="D363" i="78"/>
  <c r="C361" i="78"/>
  <c r="D361" i="78"/>
  <c r="C359" i="78"/>
  <c r="D359" i="78"/>
  <c r="B357" i="78"/>
  <c r="C357" i="78"/>
  <c r="D357" i="78"/>
  <c r="B355" i="78"/>
  <c r="C355" i="78"/>
  <c r="D355" i="78"/>
  <c r="B353" i="78"/>
  <c r="C353" i="78"/>
  <c r="D353" i="78"/>
  <c r="B351" i="78"/>
  <c r="C351" i="78"/>
  <c r="D351" i="78"/>
  <c r="B349" i="78"/>
  <c r="C349" i="78"/>
  <c r="D349" i="78"/>
  <c r="B347" i="78"/>
  <c r="C347" i="78"/>
  <c r="D347" i="78"/>
  <c r="B345" i="78"/>
  <c r="C345" i="78"/>
  <c r="D345" i="78"/>
  <c r="B343" i="78"/>
  <c r="D157" i="78"/>
  <c r="C157" i="78"/>
  <c r="D147" i="78"/>
  <c r="C147" i="78"/>
  <c r="D275" i="78"/>
  <c r="E275" i="78"/>
  <c r="C275" i="78"/>
  <c r="O273" i="78"/>
  <c r="D273" i="78"/>
  <c r="C273" i="78"/>
  <c r="O271" i="78"/>
  <c r="D271" i="78"/>
  <c r="C271" i="78"/>
  <c r="O269" i="78"/>
  <c r="D269" i="78"/>
  <c r="C269" i="78"/>
  <c r="O267" i="78"/>
  <c r="D267" i="78"/>
  <c r="C267" i="78"/>
  <c r="O265" i="78"/>
  <c r="D265" i="78"/>
  <c r="C265" i="78"/>
  <c r="O263" i="78"/>
  <c r="D263" i="78"/>
  <c r="C263" i="78"/>
  <c r="O261" i="78"/>
  <c r="B29" i="78"/>
  <c r="D29" i="78"/>
  <c r="C29" i="78"/>
  <c r="B137" i="78"/>
  <c r="D137" i="78"/>
  <c r="C137" i="78"/>
  <c r="B135" i="78"/>
  <c r="D135" i="78"/>
  <c r="C135" i="78"/>
  <c r="B133" i="78"/>
  <c r="D133" i="78"/>
  <c r="C133" i="78"/>
  <c r="B131" i="78"/>
  <c r="D131" i="78"/>
  <c r="C131" i="78"/>
  <c r="B129" i="78"/>
  <c r="D129" i="78"/>
  <c r="C129" i="78"/>
  <c r="B127" i="78"/>
  <c r="D127" i="78"/>
  <c r="C127" i="78"/>
  <c r="B125" i="78"/>
  <c r="D125" i="78"/>
  <c r="C125" i="78"/>
  <c r="B123" i="78"/>
  <c r="D123" i="78"/>
  <c r="C123" i="78"/>
  <c r="B121" i="78"/>
  <c r="D121" i="78"/>
  <c r="C121" i="78"/>
  <c r="B119" i="78"/>
  <c r="D119" i="78"/>
  <c r="C119" i="78"/>
  <c r="B117" i="78"/>
  <c r="D117" i="78"/>
  <c r="C117" i="78"/>
  <c r="B115" i="78"/>
  <c r="D115" i="78"/>
  <c r="C115" i="78"/>
  <c r="B113" i="78"/>
  <c r="D113" i="78"/>
  <c r="C113" i="78"/>
  <c r="B111" i="78"/>
  <c r="D111" i="78"/>
  <c r="C111" i="78"/>
  <c r="B109" i="78"/>
  <c r="D109" i="78"/>
  <c r="C109" i="78"/>
  <c r="B107" i="78"/>
  <c r="D107" i="78"/>
  <c r="C107" i="78"/>
  <c r="B105" i="78"/>
  <c r="D105" i="78"/>
  <c r="C105" i="78"/>
  <c r="B103" i="78"/>
  <c r="D103" i="78"/>
  <c r="C103" i="78"/>
  <c r="B101" i="78"/>
  <c r="D101" i="78"/>
  <c r="C101" i="78"/>
  <c r="B99" i="78"/>
  <c r="D99" i="78"/>
  <c r="C99" i="78"/>
  <c r="B97" i="78"/>
  <c r="D97" i="78"/>
  <c r="C97" i="78"/>
  <c r="B95" i="78"/>
  <c r="D95" i="78"/>
  <c r="C95" i="78"/>
  <c r="B93" i="78"/>
  <c r="D93" i="78"/>
  <c r="C93" i="78"/>
  <c r="B91" i="78"/>
  <c r="D91" i="78"/>
  <c r="C91" i="78"/>
  <c r="B89" i="78"/>
  <c r="D89" i="78"/>
  <c r="C89" i="78"/>
  <c r="B87" i="78"/>
  <c r="D87" i="78"/>
  <c r="C87" i="78"/>
  <c r="B85" i="78"/>
  <c r="D85" i="78"/>
  <c r="C85" i="78"/>
  <c r="B83" i="78"/>
  <c r="D83" i="78"/>
  <c r="C83" i="78"/>
  <c r="B81" i="78"/>
  <c r="D81" i="78"/>
  <c r="C81" i="78"/>
  <c r="B79" i="78"/>
  <c r="D79" i="78"/>
  <c r="C79" i="78"/>
  <c r="B77" i="78"/>
  <c r="D77" i="78"/>
  <c r="C77" i="78"/>
  <c r="B75" i="78"/>
  <c r="D75" i="78"/>
  <c r="C75" i="78"/>
  <c r="B73" i="78"/>
  <c r="D73" i="78"/>
  <c r="C73" i="78"/>
  <c r="B71" i="78"/>
  <c r="D71" i="78"/>
  <c r="C71" i="78"/>
  <c r="B69" i="78"/>
  <c r="D69" i="78"/>
  <c r="C69" i="78"/>
  <c r="B67" i="78"/>
  <c r="D67" i="78"/>
  <c r="C67" i="78"/>
  <c r="B65" i="78"/>
  <c r="D65" i="78"/>
  <c r="C65" i="78"/>
  <c r="B63" i="78"/>
  <c r="D63" i="78"/>
  <c r="C63" i="78"/>
  <c r="B61" i="78"/>
  <c r="D61" i="78"/>
  <c r="C61" i="78"/>
  <c r="B59" i="78"/>
  <c r="D59" i="78"/>
  <c r="C59" i="78"/>
  <c r="B57" i="78"/>
  <c r="D57" i="78"/>
  <c r="C57" i="78"/>
  <c r="B55" i="78"/>
  <c r="D55" i="78"/>
  <c r="C55" i="78"/>
  <c r="B53" i="78"/>
  <c r="D53" i="78"/>
  <c r="C53" i="78"/>
  <c r="B51" i="78"/>
  <c r="D51" i="78"/>
  <c r="C51" i="78"/>
  <c r="B49" i="78"/>
  <c r="D49" i="78"/>
  <c r="C49" i="78"/>
  <c r="B47" i="78"/>
  <c r="D47" i="78"/>
  <c r="C47" i="78"/>
  <c r="B45" i="78"/>
  <c r="B37" i="78"/>
  <c r="B180" i="78"/>
  <c r="D180" i="78"/>
  <c r="C180" i="78"/>
  <c r="B178" i="78"/>
  <c r="D178" i="78"/>
  <c r="C178" i="78"/>
  <c r="B176" i="78"/>
  <c r="D176" i="78"/>
  <c r="C176" i="78"/>
  <c r="B172" i="78"/>
  <c r="D172" i="78"/>
  <c r="C172" i="78"/>
  <c r="B170" i="78"/>
  <c r="B168" i="78"/>
  <c r="B164" i="78"/>
  <c r="D164" i="78"/>
  <c r="C164" i="78"/>
  <c r="B162" i="78"/>
  <c r="B239" i="78"/>
  <c r="D239" i="78"/>
  <c r="C239" i="78"/>
  <c r="B237" i="78"/>
  <c r="D237" i="78"/>
  <c r="C237" i="78"/>
  <c r="B235" i="78"/>
  <c r="D235" i="78"/>
  <c r="C235" i="78"/>
  <c r="B233" i="78"/>
  <c r="D233" i="78"/>
  <c r="C233" i="78"/>
  <c r="B231" i="78"/>
  <c r="D231" i="78"/>
  <c r="C231" i="78"/>
  <c r="B229" i="78"/>
  <c r="D229" i="78"/>
  <c r="C229" i="78"/>
  <c r="B227" i="78"/>
  <c r="D227" i="78"/>
  <c r="C227" i="78"/>
  <c r="B225" i="78"/>
  <c r="D225" i="78"/>
  <c r="C225" i="78"/>
  <c r="B223" i="78"/>
  <c r="D223" i="78"/>
  <c r="C223" i="78"/>
  <c r="B221" i="78"/>
  <c r="D221" i="78"/>
  <c r="C221" i="78"/>
  <c r="B219" i="78"/>
  <c r="D219" i="78"/>
  <c r="C219" i="78"/>
  <c r="B217" i="78"/>
  <c r="D217" i="78"/>
  <c r="C217" i="78"/>
  <c r="B215" i="78"/>
  <c r="D215" i="78"/>
  <c r="C215" i="78"/>
  <c r="B213" i="78"/>
  <c r="D213" i="78"/>
  <c r="C213" i="78"/>
  <c r="B211" i="78"/>
  <c r="D211" i="78"/>
  <c r="C211" i="78"/>
  <c r="B209" i="78"/>
  <c r="D209" i="78"/>
  <c r="C209" i="78"/>
  <c r="B207" i="78"/>
  <c r="D207" i="78"/>
  <c r="C207" i="78"/>
  <c r="B205" i="78"/>
  <c r="D205" i="78"/>
  <c r="C205" i="78"/>
  <c r="B203" i="78"/>
  <c r="D203" i="78"/>
  <c r="C203" i="78"/>
  <c r="B201" i="78"/>
  <c r="B199" i="78"/>
  <c r="B197" i="78"/>
  <c r="D197" i="78"/>
  <c r="C197" i="78"/>
  <c r="B195" i="78"/>
  <c r="D195" i="78"/>
  <c r="C195" i="78"/>
  <c r="B193" i="78"/>
  <c r="D193" i="78"/>
  <c r="C193" i="78"/>
  <c r="B191" i="78"/>
  <c r="D191" i="78"/>
  <c r="C191" i="78"/>
  <c r="B189" i="78"/>
  <c r="D189" i="78"/>
  <c r="C189" i="78"/>
  <c r="D247" i="78"/>
  <c r="C247" i="78"/>
  <c r="C286" i="78"/>
  <c r="D286" i="78"/>
  <c r="C284" i="78"/>
  <c r="E284" i="78" s="1"/>
  <c r="D284" i="78"/>
  <c r="C282" i="78"/>
  <c r="D282" i="78"/>
  <c r="O280" i="78"/>
  <c r="C280" i="78"/>
  <c r="D280" i="78"/>
  <c r="B322" i="78"/>
  <c r="C322" i="78"/>
  <c r="D322" i="78"/>
  <c r="B320" i="78"/>
  <c r="C320" i="78"/>
  <c r="D320" i="78"/>
  <c r="B316" i="78"/>
  <c r="C316" i="78"/>
  <c r="D316" i="78"/>
  <c r="B314" i="78"/>
  <c r="B312" i="78"/>
  <c r="B310" i="78"/>
  <c r="C310" i="78"/>
  <c r="D310" i="78"/>
  <c r="B308" i="78"/>
  <c r="C308" i="78"/>
  <c r="D308" i="78"/>
  <c r="B331" i="78"/>
  <c r="C331" i="78"/>
  <c r="D331" i="78"/>
  <c r="B329" i="78"/>
  <c r="C329" i="78"/>
  <c r="D329" i="78"/>
  <c r="B327" i="78"/>
  <c r="C327" i="78"/>
  <c r="D327" i="78"/>
  <c r="C368" i="78"/>
  <c r="D368" i="78"/>
  <c r="C366" i="78"/>
  <c r="D366" i="78"/>
  <c r="C364" i="78"/>
  <c r="D364" i="78"/>
  <c r="C362" i="78"/>
  <c r="D362" i="78"/>
  <c r="C360" i="78"/>
  <c r="D360" i="78"/>
  <c r="B358" i="78"/>
  <c r="C358" i="78"/>
  <c r="D358" i="78"/>
  <c r="B356" i="78"/>
  <c r="C356" i="78"/>
  <c r="D356" i="78"/>
  <c r="B354" i="78"/>
  <c r="C354" i="78"/>
  <c r="D354" i="78"/>
  <c r="B352" i="78"/>
  <c r="C352" i="78"/>
  <c r="D352" i="78"/>
  <c r="B350" i="78"/>
  <c r="C350" i="78"/>
  <c r="D350" i="78"/>
  <c r="B348" i="78"/>
  <c r="C348" i="78"/>
  <c r="D348" i="78"/>
  <c r="B346" i="78"/>
  <c r="C346" i="78"/>
  <c r="D346" i="78"/>
  <c r="B344" i="78"/>
  <c r="C344" i="78"/>
  <c r="D344" i="78"/>
  <c r="B274" i="78"/>
  <c r="D274" i="78"/>
  <c r="C274" i="78"/>
  <c r="B272" i="78"/>
  <c r="D272" i="78"/>
  <c r="C272" i="78"/>
  <c r="B270" i="78"/>
  <c r="D270" i="78"/>
  <c r="C270" i="78"/>
  <c r="B268" i="78"/>
  <c r="D268" i="78"/>
  <c r="C268" i="78"/>
  <c r="B266" i="78"/>
  <c r="D266" i="78"/>
  <c r="C266" i="78"/>
  <c r="B264" i="78"/>
  <c r="D264" i="78"/>
  <c r="C264" i="78"/>
  <c r="B262" i="78"/>
  <c r="B340" i="78"/>
  <c r="T54" i="4"/>
  <c r="T56" i="4"/>
  <c r="T58" i="4"/>
  <c r="T60" i="4"/>
  <c r="T66" i="4"/>
  <c r="T22" i="4"/>
  <c r="T44" i="4"/>
  <c r="T52" i="4"/>
  <c r="T12" i="4"/>
  <c r="T14" i="4"/>
  <c r="T16" i="4"/>
  <c r="T24" i="4"/>
  <c r="T26" i="4"/>
  <c r="T28" i="4"/>
  <c r="T30" i="4"/>
  <c r="T32" i="4"/>
  <c r="T34" i="4"/>
  <c r="T36" i="4"/>
  <c r="T38" i="4"/>
  <c r="T46" i="4"/>
  <c r="T84" i="4"/>
  <c r="T86" i="4"/>
  <c r="T88" i="4"/>
  <c r="T90" i="4"/>
  <c r="T92" i="4"/>
  <c r="T94" i="4"/>
  <c r="T96" i="4"/>
  <c r="T98" i="4"/>
  <c r="T100" i="4"/>
  <c r="T102" i="4"/>
  <c r="T104" i="4"/>
  <c r="T70" i="4"/>
  <c r="T78" i="4"/>
  <c r="T115" i="4"/>
  <c r="T119" i="4"/>
  <c r="T123" i="4"/>
  <c r="T113" i="4"/>
  <c r="T117" i="4"/>
  <c r="T121" i="4"/>
  <c r="T125" i="4"/>
  <c r="T108" i="4"/>
  <c r="T130" i="4"/>
  <c r="T132" i="4"/>
  <c r="T134" i="4"/>
  <c r="T136" i="4"/>
  <c r="T143" i="4"/>
  <c r="T145" i="4"/>
  <c r="T147" i="4"/>
  <c r="T114" i="4"/>
  <c r="T122" i="4"/>
  <c r="T150" i="4"/>
  <c r="T149" i="4"/>
  <c r="T157" i="4"/>
  <c r="T164" i="4"/>
  <c r="T166" i="4"/>
  <c r="T62" i="4"/>
  <c r="T72" i="4"/>
  <c r="T80" i="4"/>
  <c r="T106" i="4"/>
  <c r="T112" i="4"/>
  <c r="T120" i="4"/>
  <c r="T152" i="4"/>
  <c r="T154" i="4"/>
  <c r="T156" i="4"/>
  <c r="T158" i="4"/>
  <c r="T165" i="4"/>
  <c r="T167" i="4"/>
  <c r="T63" i="4"/>
  <c r="T69" i="4"/>
  <c r="T73" i="4"/>
  <c r="T77" i="4"/>
  <c r="T81" i="4"/>
  <c r="T18" i="4"/>
  <c r="T40" i="4"/>
  <c r="T48" i="4"/>
  <c r="T19" i="4"/>
  <c r="T23" i="4"/>
  <c r="T25" i="4"/>
  <c r="T27" i="4"/>
  <c r="T29" i="4"/>
  <c r="T31" i="4"/>
  <c r="T33" i="4"/>
  <c r="T35" i="4"/>
  <c r="T37" i="4"/>
  <c r="T41" i="4"/>
  <c r="T45" i="4"/>
  <c r="T49" i="4"/>
  <c r="T53" i="4"/>
  <c r="T11" i="4"/>
  <c r="T13" i="4"/>
  <c r="T15" i="4"/>
  <c r="T17" i="4"/>
  <c r="T21" i="4"/>
  <c r="T39" i="4"/>
  <c r="T43" i="4"/>
  <c r="T47" i="4"/>
  <c r="T51" i="4"/>
  <c r="T55" i="4"/>
  <c r="T57" i="4"/>
  <c r="T59" i="4"/>
  <c r="T61" i="4"/>
  <c r="T65" i="4"/>
  <c r="T67" i="4"/>
  <c r="T71" i="4"/>
  <c r="T75" i="4"/>
  <c r="T79" i="4"/>
  <c r="T20" i="4"/>
  <c r="T42" i="4"/>
  <c r="T50" i="4"/>
  <c r="T107" i="4"/>
  <c r="T111" i="4"/>
  <c r="T83" i="4"/>
  <c r="T85" i="4"/>
  <c r="T87" i="4"/>
  <c r="T89" i="4"/>
  <c r="T91" i="4"/>
  <c r="T93" i="4"/>
  <c r="T95" i="4"/>
  <c r="T97" i="4"/>
  <c r="T99" i="4"/>
  <c r="T101" i="4"/>
  <c r="T103" i="4"/>
  <c r="T105" i="4"/>
  <c r="T109" i="4"/>
  <c r="T64" i="4"/>
  <c r="T74" i="4"/>
  <c r="T82" i="4"/>
  <c r="T129" i="4"/>
  <c r="T131" i="4"/>
  <c r="T133" i="4"/>
  <c r="T135" i="4"/>
  <c r="T137" i="4"/>
  <c r="T144" i="4"/>
  <c r="T146" i="4"/>
  <c r="T148" i="4"/>
  <c r="T118" i="4"/>
  <c r="T153" i="4"/>
  <c r="T155" i="4"/>
  <c r="T68" i="4"/>
  <c r="T76" i="4"/>
  <c r="T110" i="4"/>
  <c r="T116" i="4"/>
  <c r="T124" i="4"/>
  <c r="T151" i="4"/>
  <c r="B156" i="78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598" i="79"/>
  <c r="O584" i="79"/>
  <c r="O596" i="79"/>
  <c r="O594" i="79"/>
  <c r="O592" i="79"/>
  <c r="O590" i="79"/>
  <c r="O588" i="79"/>
  <c r="O183" i="79"/>
  <c r="O586" i="79"/>
  <c r="O187" i="79"/>
  <c r="O23" i="79"/>
  <c r="O27" i="79"/>
  <c r="O31" i="79"/>
  <c r="O35" i="79"/>
  <c r="K35" i="79"/>
  <c r="J35" i="79"/>
  <c r="F35" i="79"/>
  <c r="I35" i="79"/>
  <c r="D35" i="79"/>
  <c r="E35" i="79"/>
  <c r="O39" i="79"/>
  <c r="K39" i="79"/>
  <c r="J39" i="79"/>
  <c r="F39" i="79"/>
  <c r="I39" i="79"/>
  <c r="D39" i="79"/>
  <c r="E39" i="79"/>
  <c r="O43" i="79"/>
  <c r="K43" i="79"/>
  <c r="J43" i="79"/>
  <c r="F43" i="79"/>
  <c r="I43" i="79"/>
  <c r="D43" i="79"/>
  <c r="E43" i="79"/>
  <c r="K56" i="79"/>
  <c r="J56" i="79"/>
  <c r="F56" i="79"/>
  <c r="I56" i="79"/>
  <c r="D56" i="79"/>
  <c r="E56" i="79"/>
  <c r="O58" i="79"/>
  <c r="K58" i="79"/>
  <c r="J58" i="79"/>
  <c r="F58" i="79"/>
  <c r="I58" i="79"/>
  <c r="D58" i="79"/>
  <c r="E58" i="79"/>
  <c r="O67" i="79"/>
  <c r="O71" i="79"/>
  <c r="O75" i="79"/>
  <c r="K77" i="79"/>
  <c r="J77" i="79"/>
  <c r="F77" i="79"/>
  <c r="I77" i="79"/>
  <c r="D77" i="79"/>
  <c r="E77" i="79"/>
  <c r="K98" i="79"/>
  <c r="J98" i="79"/>
  <c r="I98" i="79"/>
  <c r="F98" i="79"/>
  <c r="E98" i="79"/>
  <c r="D98" i="79"/>
  <c r="O198" i="79"/>
  <c r="O220" i="79"/>
  <c r="K220" i="79"/>
  <c r="J220" i="79"/>
  <c r="I220" i="79"/>
  <c r="F220" i="79"/>
  <c r="E220" i="79"/>
  <c r="D220" i="79"/>
  <c r="O224" i="79"/>
  <c r="K224" i="79"/>
  <c r="J224" i="79"/>
  <c r="I224" i="79"/>
  <c r="F224" i="79"/>
  <c r="E224" i="79"/>
  <c r="D224" i="79"/>
  <c r="O228" i="79"/>
  <c r="K228" i="79"/>
  <c r="J228" i="79"/>
  <c r="I228" i="79"/>
  <c r="F228" i="79"/>
  <c r="E228" i="79"/>
  <c r="D228" i="79"/>
  <c r="O232" i="79"/>
  <c r="K232" i="79"/>
  <c r="J232" i="79"/>
  <c r="I232" i="79"/>
  <c r="F232" i="79"/>
  <c r="E232" i="79"/>
  <c r="D232" i="79"/>
  <c r="O236" i="79"/>
  <c r="K236" i="79"/>
  <c r="J236" i="79"/>
  <c r="I236" i="79"/>
  <c r="F236" i="79"/>
  <c r="E236" i="79"/>
  <c r="D236" i="79"/>
  <c r="O240" i="79"/>
  <c r="K240" i="79"/>
  <c r="J240" i="79"/>
  <c r="I240" i="79"/>
  <c r="F240" i="79"/>
  <c r="E240" i="79"/>
  <c r="D240" i="79"/>
  <c r="O246" i="79"/>
  <c r="K246" i="79"/>
  <c r="J246" i="79"/>
  <c r="I246" i="79"/>
  <c r="F246" i="79"/>
  <c r="E246" i="79"/>
  <c r="D246" i="79"/>
  <c r="O250" i="79"/>
  <c r="K250" i="79"/>
  <c r="J250" i="79"/>
  <c r="I250" i="79"/>
  <c r="F250" i="79"/>
  <c r="E250" i="79"/>
  <c r="D250" i="79"/>
  <c r="O254" i="79"/>
  <c r="K254" i="79"/>
  <c r="J254" i="79"/>
  <c r="I254" i="79"/>
  <c r="F254" i="79"/>
  <c r="E254" i="79"/>
  <c r="D254" i="79"/>
  <c r="O258" i="79"/>
  <c r="K258" i="79"/>
  <c r="J258" i="79"/>
  <c r="I258" i="79"/>
  <c r="F258" i="79"/>
  <c r="E258" i="79"/>
  <c r="D258" i="79"/>
  <c r="O262" i="79"/>
  <c r="K262" i="79"/>
  <c r="J262" i="79"/>
  <c r="I262" i="79"/>
  <c r="F262" i="79"/>
  <c r="E262" i="79"/>
  <c r="D262" i="79"/>
  <c r="O268" i="79"/>
  <c r="K268" i="79"/>
  <c r="J268" i="79"/>
  <c r="I268" i="79"/>
  <c r="F268" i="79"/>
  <c r="E268" i="79"/>
  <c r="D268" i="79"/>
  <c r="O272" i="79"/>
  <c r="K272" i="79"/>
  <c r="J272" i="79"/>
  <c r="I272" i="79"/>
  <c r="F272" i="79"/>
  <c r="E272" i="79"/>
  <c r="D272" i="79"/>
  <c r="O274" i="79"/>
  <c r="K274" i="79"/>
  <c r="J274" i="79"/>
  <c r="I274" i="79"/>
  <c r="F274" i="79"/>
  <c r="E274" i="79"/>
  <c r="D274" i="79"/>
  <c r="O278" i="79"/>
  <c r="K278" i="79"/>
  <c r="J278" i="79"/>
  <c r="I278" i="79"/>
  <c r="F278" i="79"/>
  <c r="E278" i="79"/>
  <c r="D278" i="79"/>
  <c r="O282" i="79"/>
  <c r="K282" i="79"/>
  <c r="J282" i="79"/>
  <c r="I282" i="79"/>
  <c r="F282" i="79"/>
  <c r="E282" i="79"/>
  <c r="D282" i="79"/>
  <c r="O286" i="79"/>
  <c r="K286" i="79"/>
  <c r="J286" i="79"/>
  <c r="I286" i="79"/>
  <c r="F286" i="79"/>
  <c r="E286" i="79"/>
  <c r="D286" i="79"/>
  <c r="O290" i="79"/>
  <c r="K290" i="79"/>
  <c r="J290" i="79"/>
  <c r="I290" i="79"/>
  <c r="F290" i="79"/>
  <c r="E290" i="79"/>
  <c r="D290" i="79"/>
  <c r="O292" i="79"/>
  <c r="K292" i="79"/>
  <c r="J292" i="79"/>
  <c r="I292" i="79"/>
  <c r="F292" i="79"/>
  <c r="E292" i="79"/>
  <c r="D292" i="79"/>
  <c r="O296" i="79"/>
  <c r="K296" i="79"/>
  <c r="J296" i="79"/>
  <c r="I296" i="79"/>
  <c r="F296" i="79"/>
  <c r="E296" i="79"/>
  <c r="D296" i="79"/>
  <c r="O298" i="79"/>
  <c r="K298" i="79"/>
  <c r="J298" i="79"/>
  <c r="I298" i="79"/>
  <c r="F298" i="79"/>
  <c r="E298" i="79"/>
  <c r="D298" i="79"/>
  <c r="O302" i="79"/>
  <c r="K302" i="79"/>
  <c r="J302" i="79"/>
  <c r="I302" i="79"/>
  <c r="F302" i="79"/>
  <c r="E302" i="79"/>
  <c r="D302" i="79"/>
  <c r="O306" i="79"/>
  <c r="K306" i="79"/>
  <c r="J306" i="79"/>
  <c r="I306" i="79"/>
  <c r="F306" i="79"/>
  <c r="E306" i="79"/>
  <c r="D306" i="79"/>
  <c r="O310" i="79"/>
  <c r="K310" i="79"/>
  <c r="J310" i="79"/>
  <c r="I310" i="79"/>
  <c r="F310" i="79"/>
  <c r="E310" i="79"/>
  <c r="D310" i="79"/>
  <c r="O314" i="79"/>
  <c r="K314" i="79"/>
  <c r="J314" i="79"/>
  <c r="I314" i="79"/>
  <c r="F314" i="79"/>
  <c r="E314" i="79"/>
  <c r="D314" i="79"/>
  <c r="O318" i="79"/>
  <c r="K318" i="79"/>
  <c r="J318" i="79"/>
  <c r="I318" i="79"/>
  <c r="F318" i="79"/>
  <c r="E318" i="79"/>
  <c r="D318" i="79"/>
  <c r="O322" i="79"/>
  <c r="K322" i="79"/>
  <c r="J322" i="79"/>
  <c r="I322" i="79"/>
  <c r="F322" i="79"/>
  <c r="E322" i="79"/>
  <c r="D322" i="79"/>
  <c r="O326" i="79"/>
  <c r="K326" i="79"/>
  <c r="J326" i="79"/>
  <c r="I326" i="79"/>
  <c r="F326" i="79"/>
  <c r="E326" i="79"/>
  <c r="D326" i="79"/>
  <c r="O328" i="79"/>
  <c r="K328" i="79"/>
  <c r="J328" i="79"/>
  <c r="I328" i="79"/>
  <c r="F328" i="79"/>
  <c r="E328" i="79"/>
  <c r="D328" i="79"/>
  <c r="O334" i="79"/>
  <c r="K334" i="79"/>
  <c r="J334" i="79"/>
  <c r="I334" i="79"/>
  <c r="F334" i="79"/>
  <c r="E334" i="79"/>
  <c r="D334" i="79"/>
  <c r="O338" i="79"/>
  <c r="K338" i="79"/>
  <c r="J338" i="79"/>
  <c r="I338" i="79"/>
  <c r="F338" i="79"/>
  <c r="E338" i="79"/>
  <c r="D338" i="79"/>
  <c r="O340" i="79"/>
  <c r="K340" i="79"/>
  <c r="J340" i="79"/>
  <c r="I340" i="79"/>
  <c r="F340" i="79"/>
  <c r="E340" i="79"/>
  <c r="D340" i="79"/>
  <c r="O344" i="79"/>
  <c r="K344" i="79"/>
  <c r="J344" i="79"/>
  <c r="I344" i="79"/>
  <c r="F344" i="79"/>
  <c r="E344" i="79"/>
  <c r="D344" i="79"/>
  <c r="O348" i="79"/>
  <c r="K348" i="79"/>
  <c r="J348" i="79"/>
  <c r="I348" i="79"/>
  <c r="F348" i="79"/>
  <c r="E348" i="79"/>
  <c r="D348" i="79"/>
  <c r="O350" i="79"/>
  <c r="K350" i="79"/>
  <c r="J350" i="79"/>
  <c r="I350" i="79"/>
  <c r="F350" i="79"/>
  <c r="E350" i="79"/>
  <c r="D350" i="79"/>
  <c r="O354" i="79"/>
  <c r="K354" i="79"/>
  <c r="J354" i="79"/>
  <c r="I354" i="79"/>
  <c r="F354" i="79"/>
  <c r="E354" i="79"/>
  <c r="D354" i="79"/>
  <c r="O356" i="79"/>
  <c r="K356" i="79"/>
  <c r="J356" i="79"/>
  <c r="I356" i="79"/>
  <c r="F356" i="79"/>
  <c r="E356" i="79"/>
  <c r="D356" i="79"/>
  <c r="O360" i="79"/>
  <c r="K360" i="79"/>
  <c r="J360" i="79"/>
  <c r="I360" i="79"/>
  <c r="F360" i="79"/>
  <c r="E360" i="79"/>
  <c r="D360" i="79"/>
  <c r="O362" i="79"/>
  <c r="K362" i="79"/>
  <c r="J362" i="79"/>
  <c r="I362" i="79"/>
  <c r="F362" i="79"/>
  <c r="E362" i="79"/>
  <c r="D362" i="79"/>
  <c r="O366" i="79"/>
  <c r="K366" i="79"/>
  <c r="J366" i="79"/>
  <c r="I366" i="79"/>
  <c r="F366" i="79"/>
  <c r="E366" i="79"/>
  <c r="D366" i="79"/>
  <c r="O370" i="79"/>
  <c r="K370" i="79"/>
  <c r="J370" i="79"/>
  <c r="I370" i="79"/>
  <c r="F370" i="79"/>
  <c r="E370" i="79"/>
  <c r="D370" i="79"/>
  <c r="O374" i="79"/>
  <c r="K374" i="79"/>
  <c r="J374" i="79"/>
  <c r="I374" i="79"/>
  <c r="F374" i="79"/>
  <c r="E374" i="79"/>
  <c r="D374" i="79"/>
  <c r="O378" i="79"/>
  <c r="K378" i="79"/>
  <c r="J378" i="79"/>
  <c r="I378" i="79"/>
  <c r="F378" i="79"/>
  <c r="E378" i="79"/>
  <c r="D378" i="79"/>
  <c r="O380" i="79"/>
  <c r="K380" i="79"/>
  <c r="J380" i="79"/>
  <c r="I380" i="79"/>
  <c r="F380" i="79"/>
  <c r="E380" i="79"/>
  <c r="D380" i="79"/>
  <c r="O384" i="79"/>
  <c r="K384" i="79"/>
  <c r="J384" i="79"/>
  <c r="I384" i="79"/>
  <c r="F384" i="79"/>
  <c r="E384" i="79"/>
  <c r="D384" i="79"/>
  <c r="O386" i="79"/>
  <c r="K386" i="79"/>
  <c r="J386" i="79"/>
  <c r="I386" i="79"/>
  <c r="F386" i="79"/>
  <c r="E386" i="79"/>
  <c r="D386" i="79"/>
  <c r="O390" i="79"/>
  <c r="K390" i="79"/>
  <c r="J390" i="79"/>
  <c r="I390" i="79"/>
  <c r="F390" i="79"/>
  <c r="E390" i="79"/>
  <c r="D390" i="79"/>
  <c r="O394" i="79"/>
  <c r="K394" i="79"/>
  <c r="J394" i="79"/>
  <c r="I394" i="79"/>
  <c r="E394" i="79"/>
  <c r="F394" i="79"/>
  <c r="D394" i="79"/>
  <c r="O396" i="79"/>
  <c r="K396" i="79"/>
  <c r="J396" i="79"/>
  <c r="I396" i="79"/>
  <c r="E396" i="79"/>
  <c r="F396" i="79"/>
  <c r="D396" i="79"/>
  <c r="O400" i="79"/>
  <c r="K400" i="79"/>
  <c r="J400" i="79"/>
  <c r="I400" i="79"/>
  <c r="E400" i="79"/>
  <c r="F400" i="79"/>
  <c r="D400" i="79"/>
  <c r="K404" i="79"/>
  <c r="J404" i="79"/>
  <c r="I404" i="79"/>
  <c r="E404" i="79"/>
  <c r="F404" i="79"/>
  <c r="D404" i="79"/>
  <c r="K408" i="79"/>
  <c r="J408" i="79"/>
  <c r="I408" i="79"/>
  <c r="E408" i="79"/>
  <c r="F408" i="79"/>
  <c r="D408" i="79"/>
  <c r="K412" i="79"/>
  <c r="J412" i="79"/>
  <c r="I412" i="79"/>
  <c r="E412" i="79"/>
  <c r="F412" i="79"/>
  <c r="D412" i="79"/>
  <c r="K414" i="79"/>
  <c r="J414" i="79"/>
  <c r="I414" i="79"/>
  <c r="E414" i="79"/>
  <c r="F414" i="79"/>
  <c r="D414" i="79"/>
  <c r="K418" i="79"/>
  <c r="J418" i="79"/>
  <c r="I418" i="79"/>
  <c r="E418" i="79"/>
  <c r="F418" i="79"/>
  <c r="D418" i="79"/>
  <c r="K422" i="79"/>
  <c r="J422" i="79"/>
  <c r="I422" i="79"/>
  <c r="E422" i="79"/>
  <c r="F422" i="79"/>
  <c r="D422" i="79"/>
  <c r="K426" i="79"/>
  <c r="J426" i="79"/>
  <c r="I426" i="79"/>
  <c r="E426" i="79"/>
  <c r="F426" i="79"/>
  <c r="D426" i="79"/>
  <c r="K430" i="79"/>
  <c r="J430" i="79"/>
  <c r="I430" i="79"/>
  <c r="E430" i="79"/>
  <c r="F430" i="79"/>
  <c r="D430" i="79"/>
  <c r="O436" i="79"/>
  <c r="K436" i="79"/>
  <c r="J436" i="79"/>
  <c r="I436" i="79"/>
  <c r="E436" i="79"/>
  <c r="F436" i="79"/>
  <c r="D436" i="79"/>
  <c r="O440" i="79"/>
  <c r="K440" i="79"/>
  <c r="J440" i="79"/>
  <c r="I440" i="79"/>
  <c r="E440" i="79"/>
  <c r="F440" i="79"/>
  <c r="D440" i="79"/>
  <c r="K444" i="79"/>
  <c r="J444" i="79"/>
  <c r="I444" i="79"/>
  <c r="E444" i="79"/>
  <c r="F444" i="79"/>
  <c r="D444" i="79"/>
  <c r="K448" i="79"/>
  <c r="J448" i="79"/>
  <c r="I448" i="79"/>
  <c r="E448" i="79"/>
  <c r="F448" i="79"/>
  <c r="D448" i="79"/>
  <c r="K452" i="79"/>
  <c r="J452" i="79"/>
  <c r="I452" i="79"/>
  <c r="E452" i="79"/>
  <c r="F452" i="79"/>
  <c r="D452" i="79"/>
  <c r="O456" i="79"/>
  <c r="K456" i="79"/>
  <c r="J456" i="79"/>
  <c r="I456" i="79"/>
  <c r="E456" i="79"/>
  <c r="F456" i="79"/>
  <c r="D456" i="79"/>
  <c r="K460" i="79"/>
  <c r="J460" i="79"/>
  <c r="I460" i="79"/>
  <c r="E460" i="79"/>
  <c r="F460" i="79"/>
  <c r="D460" i="79"/>
  <c r="K464" i="79"/>
  <c r="J464" i="79"/>
  <c r="I464" i="79"/>
  <c r="E464" i="79"/>
  <c r="F464" i="79"/>
  <c r="D464" i="79"/>
  <c r="K468" i="79"/>
  <c r="J468" i="79"/>
  <c r="I468" i="79"/>
  <c r="E468" i="79"/>
  <c r="F468" i="79"/>
  <c r="D468" i="79"/>
  <c r="K472" i="79"/>
  <c r="J472" i="79"/>
  <c r="I472" i="79"/>
  <c r="E472" i="79"/>
  <c r="F472" i="79"/>
  <c r="D472" i="79"/>
  <c r="K476" i="79"/>
  <c r="J476" i="79"/>
  <c r="I476" i="79"/>
  <c r="E476" i="79"/>
  <c r="F476" i="79"/>
  <c r="D476" i="79"/>
  <c r="O480" i="79"/>
  <c r="K480" i="79"/>
  <c r="J480" i="79"/>
  <c r="I480" i="79"/>
  <c r="E480" i="79"/>
  <c r="F480" i="79"/>
  <c r="D480" i="79"/>
  <c r="O484" i="79"/>
  <c r="K484" i="79"/>
  <c r="J484" i="79"/>
  <c r="I484" i="79"/>
  <c r="E484" i="79"/>
  <c r="F484" i="79"/>
  <c r="D484" i="79"/>
  <c r="O488" i="79"/>
  <c r="K488" i="79"/>
  <c r="J488" i="79"/>
  <c r="I488" i="79"/>
  <c r="E488" i="79"/>
  <c r="F488" i="79"/>
  <c r="D488" i="79"/>
  <c r="K490" i="79"/>
  <c r="J490" i="79"/>
  <c r="I490" i="79"/>
  <c r="E490" i="79"/>
  <c r="F490" i="79"/>
  <c r="D490" i="79"/>
  <c r="K494" i="79"/>
  <c r="J494" i="79"/>
  <c r="I494" i="79"/>
  <c r="E494" i="79"/>
  <c r="F494" i="79"/>
  <c r="D494" i="79"/>
  <c r="K498" i="79"/>
  <c r="J498" i="79"/>
  <c r="I498" i="79"/>
  <c r="E498" i="79"/>
  <c r="F498" i="79"/>
  <c r="D498" i="79"/>
  <c r="K502" i="79"/>
  <c r="J502" i="79"/>
  <c r="I502" i="79"/>
  <c r="E502" i="79"/>
  <c r="F502" i="79"/>
  <c r="D502" i="79"/>
  <c r="K506" i="79"/>
  <c r="J506" i="79"/>
  <c r="I506" i="79"/>
  <c r="E506" i="79"/>
  <c r="F506" i="79"/>
  <c r="D506" i="79"/>
  <c r="K508" i="79"/>
  <c r="J508" i="79"/>
  <c r="I508" i="79"/>
  <c r="E508" i="79"/>
  <c r="F508" i="79"/>
  <c r="D508" i="79"/>
  <c r="K512" i="79"/>
  <c r="J512" i="79"/>
  <c r="I512" i="79"/>
  <c r="E512" i="79"/>
  <c r="F512" i="79"/>
  <c r="D512" i="79"/>
  <c r="K516" i="79"/>
  <c r="J516" i="79"/>
  <c r="I516" i="79"/>
  <c r="E516" i="79"/>
  <c r="F516" i="79"/>
  <c r="D516" i="79"/>
  <c r="K520" i="79"/>
  <c r="J520" i="79"/>
  <c r="I520" i="79"/>
  <c r="E520" i="79"/>
  <c r="F520" i="79"/>
  <c r="D520" i="79"/>
  <c r="K524" i="79"/>
  <c r="J524" i="79"/>
  <c r="I524" i="79"/>
  <c r="E524" i="79"/>
  <c r="F524" i="79"/>
  <c r="D524" i="79"/>
  <c r="K541" i="79"/>
  <c r="J541" i="79"/>
  <c r="I541" i="79"/>
  <c r="F541" i="79"/>
  <c r="E541" i="79"/>
  <c r="D541" i="79"/>
  <c r="K555" i="79"/>
  <c r="J555" i="79"/>
  <c r="I555" i="79"/>
  <c r="F555" i="79"/>
  <c r="E555" i="79"/>
  <c r="D555" i="79"/>
  <c r="K573" i="79"/>
  <c r="J573" i="79"/>
  <c r="I573" i="79"/>
  <c r="F573" i="79"/>
  <c r="E573" i="79"/>
  <c r="D573" i="79"/>
  <c r="O581" i="79"/>
  <c r="O585" i="79"/>
  <c r="K589" i="79"/>
  <c r="J589" i="79"/>
  <c r="I589" i="79"/>
  <c r="F589" i="79"/>
  <c r="E589" i="79"/>
  <c r="D589" i="79"/>
  <c r="K593" i="79"/>
  <c r="J593" i="79"/>
  <c r="I593" i="79"/>
  <c r="F593" i="79"/>
  <c r="E593" i="79"/>
  <c r="D593" i="79"/>
  <c r="K597" i="79"/>
  <c r="J597" i="79"/>
  <c r="I597" i="79"/>
  <c r="F597" i="79"/>
  <c r="E597" i="79"/>
  <c r="D597" i="79"/>
  <c r="O607" i="79"/>
  <c r="O611" i="79"/>
  <c r="K611" i="79"/>
  <c r="J611" i="79"/>
  <c r="I611" i="79"/>
  <c r="F611" i="79"/>
  <c r="E611" i="79"/>
  <c r="D611" i="79"/>
  <c r="O613" i="79"/>
  <c r="K613" i="79"/>
  <c r="J613" i="79"/>
  <c r="I613" i="79"/>
  <c r="F613" i="79"/>
  <c r="E613" i="79"/>
  <c r="D613" i="79"/>
  <c r="K617" i="79"/>
  <c r="J617" i="79"/>
  <c r="I617" i="79"/>
  <c r="F617" i="79"/>
  <c r="E617" i="79"/>
  <c r="D617" i="79"/>
  <c r="O621" i="79"/>
  <c r="K621" i="79"/>
  <c r="J621" i="79"/>
  <c r="I621" i="79"/>
  <c r="F621" i="79"/>
  <c r="E621" i="79"/>
  <c r="D621" i="79"/>
  <c r="K625" i="79"/>
  <c r="J625" i="79"/>
  <c r="I625" i="79"/>
  <c r="F625" i="79"/>
  <c r="E625" i="79"/>
  <c r="D625" i="79"/>
  <c r="O632" i="79"/>
  <c r="O634" i="79"/>
  <c r="O638" i="79"/>
  <c r="K638" i="79"/>
  <c r="J638" i="79"/>
  <c r="I638" i="79"/>
  <c r="E638" i="79"/>
  <c r="F638" i="79"/>
  <c r="D638" i="79"/>
  <c r="K640" i="79"/>
  <c r="J640" i="79"/>
  <c r="I640" i="79"/>
  <c r="E640" i="79"/>
  <c r="F640" i="79"/>
  <c r="D640" i="79"/>
  <c r="K642" i="79"/>
  <c r="J642" i="79"/>
  <c r="I642" i="79"/>
  <c r="E642" i="79"/>
  <c r="F642" i="79"/>
  <c r="D642" i="79"/>
  <c r="K644" i="79"/>
  <c r="J644" i="79"/>
  <c r="I644" i="79"/>
  <c r="E644" i="79"/>
  <c r="F644" i="79"/>
  <c r="D644" i="79"/>
  <c r="O646" i="79"/>
  <c r="K646" i="79"/>
  <c r="J646" i="79"/>
  <c r="I646" i="79"/>
  <c r="E646" i="79"/>
  <c r="F646" i="79"/>
  <c r="D646" i="79"/>
  <c r="K648" i="79"/>
  <c r="J648" i="79"/>
  <c r="I648" i="79"/>
  <c r="E648" i="79"/>
  <c r="F648" i="79"/>
  <c r="D648" i="79"/>
  <c r="K650" i="79"/>
  <c r="J650" i="79"/>
  <c r="I650" i="79"/>
  <c r="E650" i="79"/>
  <c r="F650" i="79"/>
  <c r="D650" i="79"/>
  <c r="K652" i="79"/>
  <c r="J652" i="79"/>
  <c r="I652" i="79"/>
  <c r="E652" i="79"/>
  <c r="F652" i="79"/>
  <c r="D652" i="79"/>
  <c r="K660" i="79"/>
  <c r="J660" i="79"/>
  <c r="I660" i="79"/>
  <c r="E660" i="79"/>
  <c r="F660" i="79"/>
  <c r="D660" i="79"/>
  <c r="K662" i="79"/>
  <c r="J662" i="79"/>
  <c r="I662" i="79"/>
  <c r="E662" i="79"/>
  <c r="F662" i="79"/>
  <c r="D662" i="79"/>
  <c r="K670" i="79"/>
  <c r="J670" i="79"/>
  <c r="I670" i="79"/>
  <c r="E670" i="79"/>
  <c r="F670" i="79"/>
  <c r="D670" i="79"/>
  <c r="K672" i="79"/>
  <c r="J672" i="79"/>
  <c r="I672" i="79"/>
  <c r="E672" i="79"/>
  <c r="F672" i="79"/>
  <c r="D672" i="79"/>
  <c r="K674" i="79"/>
  <c r="J674" i="79"/>
  <c r="I674" i="79"/>
  <c r="E674" i="79"/>
  <c r="F674" i="79"/>
  <c r="D674" i="79"/>
  <c r="K676" i="79"/>
  <c r="J676" i="79"/>
  <c r="I676" i="79"/>
  <c r="E676" i="79"/>
  <c r="F676" i="79"/>
  <c r="D676" i="79"/>
  <c r="K678" i="79"/>
  <c r="J678" i="79"/>
  <c r="I678" i="79"/>
  <c r="E678" i="79"/>
  <c r="F678" i="79"/>
  <c r="D678" i="79"/>
  <c r="K689" i="79"/>
  <c r="J689" i="79"/>
  <c r="I689" i="79"/>
  <c r="E689" i="79"/>
  <c r="F689" i="79"/>
  <c r="D689" i="79"/>
  <c r="K691" i="79"/>
  <c r="J691" i="79"/>
  <c r="I691" i="79"/>
  <c r="E691" i="79"/>
  <c r="F691" i="79"/>
  <c r="D691" i="79"/>
  <c r="K693" i="79"/>
  <c r="J693" i="79"/>
  <c r="I693" i="79"/>
  <c r="E693" i="79"/>
  <c r="F693" i="79"/>
  <c r="D693" i="79"/>
  <c r="K700" i="79"/>
  <c r="J700" i="79"/>
  <c r="I700" i="79"/>
  <c r="E700" i="79"/>
  <c r="F700" i="79"/>
  <c r="D700" i="79"/>
  <c r="K702" i="79"/>
  <c r="J702" i="79"/>
  <c r="I702" i="79"/>
  <c r="E702" i="79"/>
  <c r="F702" i="79"/>
  <c r="D702" i="79"/>
  <c r="K704" i="79"/>
  <c r="J704" i="79"/>
  <c r="I704" i="79"/>
  <c r="E704" i="79"/>
  <c r="F704" i="79"/>
  <c r="D704" i="79"/>
  <c r="K706" i="79"/>
  <c r="J706" i="79"/>
  <c r="I706" i="79"/>
  <c r="E706" i="79"/>
  <c r="F706" i="79"/>
  <c r="D706" i="79"/>
  <c r="K708" i="79"/>
  <c r="J708" i="79"/>
  <c r="I708" i="79"/>
  <c r="E708" i="79"/>
  <c r="F708" i="79"/>
  <c r="D708" i="79"/>
  <c r="K710" i="79"/>
  <c r="J710" i="79"/>
  <c r="I710" i="79"/>
  <c r="E710" i="79"/>
  <c r="F710" i="79"/>
  <c r="D710" i="79"/>
  <c r="K717" i="79"/>
  <c r="J717" i="79"/>
  <c r="I717" i="79"/>
  <c r="E717" i="79"/>
  <c r="F717" i="79"/>
  <c r="D717" i="79"/>
  <c r="K719" i="79"/>
  <c r="J719" i="79"/>
  <c r="I719" i="79"/>
  <c r="E719" i="79"/>
  <c r="F719" i="79"/>
  <c r="D719" i="79"/>
  <c r="K721" i="79"/>
  <c r="J721" i="79"/>
  <c r="I721" i="79"/>
  <c r="E721" i="79"/>
  <c r="F721" i="79"/>
  <c r="D721" i="79"/>
  <c r="K723" i="79"/>
  <c r="J723" i="79"/>
  <c r="I723" i="79"/>
  <c r="E723" i="79"/>
  <c r="F723" i="79"/>
  <c r="D723" i="79"/>
  <c r="K725" i="79"/>
  <c r="J725" i="79"/>
  <c r="I725" i="79"/>
  <c r="E725" i="79"/>
  <c r="F725" i="79"/>
  <c r="D725" i="79"/>
  <c r="K730" i="79"/>
  <c r="J730" i="79"/>
  <c r="I730" i="79"/>
  <c r="E730" i="79"/>
  <c r="F730" i="79"/>
  <c r="D730" i="79"/>
  <c r="K732" i="79"/>
  <c r="J732" i="79"/>
  <c r="I732" i="79"/>
  <c r="E732" i="79"/>
  <c r="F732" i="79"/>
  <c r="D732" i="79"/>
  <c r="K734" i="79"/>
  <c r="J734" i="79"/>
  <c r="I734" i="79"/>
  <c r="E734" i="79"/>
  <c r="F734" i="79"/>
  <c r="D734" i="79"/>
  <c r="K736" i="79"/>
  <c r="J736" i="79"/>
  <c r="I736" i="79"/>
  <c r="E736" i="79"/>
  <c r="F736" i="79"/>
  <c r="D736" i="79"/>
  <c r="K738" i="79"/>
  <c r="J738" i="79"/>
  <c r="I738" i="79"/>
  <c r="E738" i="79"/>
  <c r="F738" i="79"/>
  <c r="D738" i="79"/>
  <c r="K740" i="79"/>
  <c r="J740" i="79"/>
  <c r="I740" i="79"/>
  <c r="E740" i="79"/>
  <c r="F740" i="79"/>
  <c r="D740" i="79"/>
  <c r="K746" i="79"/>
  <c r="J746" i="79"/>
  <c r="I746" i="79"/>
  <c r="E746" i="79"/>
  <c r="F746" i="79"/>
  <c r="D746" i="79"/>
  <c r="K748" i="79"/>
  <c r="J748" i="79"/>
  <c r="I748" i="79"/>
  <c r="E748" i="79"/>
  <c r="F748" i="79"/>
  <c r="D748" i="79"/>
  <c r="K750" i="79"/>
  <c r="J750" i="79"/>
  <c r="I750" i="79"/>
  <c r="E750" i="79"/>
  <c r="F750" i="79"/>
  <c r="D750" i="79"/>
  <c r="K752" i="79"/>
  <c r="J752" i="79"/>
  <c r="I752" i="79"/>
  <c r="E752" i="79"/>
  <c r="F752" i="79"/>
  <c r="D752" i="79"/>
  <c r="K754" i="79"/>
  <c r="J754" i="79"/>
  <c r="I754" i="79"/>
  <c r="E754" i="79"/>
  <c r="F754" i="79"/>
  <c r="D754" i="79"/>
  <c r="C12" i="79"/>
  <c r="C14" i="79"/>
  <c r="C16" i="79"/>
  <c r="O18" i="79"/>
  <c r="K18" i="79"/>
  <c r="J18" i="79"/>
  <c r="I18" i="79"/>
  <c r="F18" i="79"/>
  <c r="E18" i="79"/>
  <c r="D18" i="79"/>
  <c r="O754" i="79"/>
  <c r="O752" i="79"/>
  <c r="O750" i="79"/>
  <c r="O748" i="79"/>
  <c r="O746" i="79"/>
  <c r="O725" i="79"/>
  <c r="O723" i="79"/>
  <c r="O721" i="79"/>
  <c r="O719" i="79"/>
  <c r="O717" i="79"/>
  <c r="O715" i="79"/>
  <c r="O710" i="79"/>
  <c r="O708" i="79"/>
  <c r="O706" i="79"/>
  <c r="O704" i="79"/>
  <c r="O702" i="79"/>
  <c r="O700" i="79"/>
  <c r="O678" i="79"/>
  <c r="O676" i="79"/>
  <c r="O674" i="79"/>
  <c r="O672" i="79"/>
  <c r="O670" i="79"/>
  <c r="O668" i="79"/>
  <c r="O666" i="79"/>
  <c r="O662" i="79"/>
  <c r="O660" i="79"/>
  <c r="O658" i="79"/>
  <c r="O656" i="79"/>
  <c r="O652" i="79"/>
  <c r="O650" i="79"/>
  <c r="O648" i="79"/>
  <c r="O625" i="79"/>
  <c r="O573" i="79"/>
  <c r="O557" i="79"/>
  <c r="O553" i="79"/>
  <c r="O549" i="79"/>
  <c r="O541" i="79"/>
  <c r="O502" i="79"/>
  <c r="O494" i="79"/>
  <c r="O460" i="79"/>
  <c r="O430" i="79"/>
  <c r="O414" i="79"/>
  <c r="O98" i="79"/>
  <c r="K17" i="79"/>
  <c r="J17" i="79"/>
  <c r="F17" i="79"/>
  <c r="I17" i="79"/>
  <c r="D17" i="79"/>
  <c r="E17" i="79"/>
  <c r="O25" i="79"/>
  <c r="O29" i="79"/>
  <c r="O33" i="79"/>
  <c r="O37" i="79"/>
  <c r="K37" i="79"/>
  <c r="J37" i="79"/>
  <c r="F37" i="79"/>
  <c r="I37" i="79"/>
  <c r="D37" i="79"/>
  <c r="E37" i="79"/>
  <c r="O41" i="79"/>
  <c r="K41" i="79"/>
  <c r="J41" i="79"/>
  <c r="F41" i="79"/>
  <c r="I41" i="79"/>
  <c r="D41" i="79"/>
  <c r="E41" i="79"/>
  <c r="O45" i="79"/>
  <c r="K45" i="79"/>
  <c r="J45" i="79"/>
  <c r="F45" i="79"/>
  <c r="I45" i="79"/>
  <c r="D45" i="79"/>
  <c r="E45" i="79"/>
  <c r="O54" i="79"/>
  <c r="K54" i="79"/>
  <c r="J54" i="79"/>
  <c r="F54" i="79"/>
  <c r="I54" i="79"/>
  <c r="D54" i="79"/>
  <c r="E54" i="79"/>
  <c r="K60" i="79"/>
  <c r="J60" i="79"/>
  <c r="F60" i="79"/>
  <c r="I60" i="79"/>
  <c r="D60" i="79"/>
  <c r="E60" i="79"/>
  <c r="O79" i="79"/>
  <c r="O100" i="79"/>
  <c r="K100" i="79"/>
  <c r="J100" i="79"/>
  <c r="I100" i="79"/>
  <c r="F100" i="79"/>
  <c r="E100" i="79"/>
  <c r="D100" i="79"/>
  <c r="O218" i="79"/>
  <c r="K218" i="79"/>
  <c r="J218" i="79"/>
  <c r="I218" i="79"/>
  <c r="F218" i="79"/>
  <c r="E218" i="79"/>
  <c r="D218" i="79"/>
  <c r="O222" i="79"/>
  <c r="K222" i="79"/>
  <c r="J222" i="79"/>
  <c r="I222" i="79"/>
  <c r="F222" i="79"/>
  <c r="E222" i="79"/>
  <c r="D222" i="79"/>
  <c r="O226" i="79"/>
  <c r="K226" i="79"/>
  <c r="J226" i="79"/>
  <c r="I226" i="79"/>
  <c r="F226" i="79"/>
  <c r="E226" i="79"/>
  <c r="D226" i="79"/>
  <c r="O230" i="79"/>
  <c r="K230" i="79"/>
  <c r="J230" i="79"/>
  <c r="I230" i="79"/>
  <c r="F230" i="79"/>
  <c r="E230" i="79"/>
  <c r="D230" i="79"/>
  <c r="O234" i="79"/>
  <c r="K234" i="79"/>
  <c r="J234" i="79"/>
  <c r="I234" i="79"/>
  <c r="F234" i="79"/>
  <c r="E234" i="79"/>
  <c r="D234" i="79"/>
  <c r="O238" i="79"/>
  <c r="K238" i="79"/>
  <c r="J238" i="79"/>
  <c r="I238" i="79"/>
  <c r="F238" i="79"/>
  <c r="E238" i="79"/>
  <c r="D238" i="79"/>
  <c r="O242" i="79"/>
  <c r="K242" i="79"/>
  <c r="J242" i="79"/>
  <c r="I242" i="79"/>
  <c r="F242" i="79"/>
  <c r="E242" i="79"/>
  <c r="D242" i="79"/>
  <c r="O244" i="79"/>
  <c r="K244" i="79"/>
  <c r="J244" i="79"/>
  <c r="I244" i="79"/>
  <c r="F244" i="79"/>
  <c r="E244" i="79"/>
  <c r="D244" i="79"/>
  <c r="O248" i="79"/>
  <c r="K248" i="79"/>
  <c r="J248" i="79"/>
  <c r="I248" i="79"/>
  <c r="F248" i="79"/>
  <c r="E248" i="79"/>
  <c r="D248" i="79"/>
  <c r="O252" i="79"/>
  <c r="K252" i="79"/>
  <c r="J252" i="79"/>
  <c r="I252" i="79"/>
  <c r="F252" i="79"/>
  <c r="E252" i="79"/>
  <c r="D252" i="79"/>
  <c r="O256" i="79"/>
  <c r="K256" i="79"/>
  <c r="J256" i="79"/>
  <c r="I256" i="79"/>
  <c r="F256" i="79"/>
  <c r="E256" i="79"/>
  <c r="D256" i="79"/>
  <c r="O260" i="79"/>
  <c r="K260" i="79"/>
  <c r="J260" i="79"/>
  <c r="I260" i="79"/>
  <c r="F260" i="79"/>
  <c r="E260" i="79"/>
  <c r="D260" i="79"/>
  <c r="O264" i="79"/>
  <c r="K264" i="79"/>
  <c r="J264" i="79"/>
  <c r="I264" i="79"/>
  <c r="F264" i="79"/>
  <c r="E264" i="79"/>
  <c r="D264" i="79"/>
  <c r="O266" i="79"/>
  <c r="K266" i="79"/>
  <c r="J266" i="79"/>
  <c r="I266" i="79"/>
  <c r="F266" i="79"/>
  <c r="E266" i="79"/>
  <c r="D266" i="79"/>
  <c r="O270" i="79"/>
  <c r="K270" i="79"/>
  <c r="J270" i="79"/>
  <c r="I270" i="79"/>
  <c r="F270" i="79"/>
  <c r="E270" i="79"/>
  <c r="D270" i="79"/>
  <c r="O276" i="79"/>
  <c r="K276" i="79"/>
  <c r="J276" i="79"/>
  <c r="I276" i="79"/>
  <c r="F276" i="79"/>
  <c r="E276" i="79"/>
  <c r="D276" i="79"/>
  <c r="O280" i="79"/>
  <c r="K280" i="79"/>
  <c r="J280" i="79"/>
  <c r="I280" i="79"/>
  <c r="F280" i="79"/>
  <c r="E280" i="79"/>
  <c r="D280" i="79"/>
  <c r="O284" i="79"/>
  <c r="K284" i="79"/>
  <c r="J284" i="79"/>
  <c r="I284" i="79"/>
  <c r="F284" i="79"/>
  <c r="E284" i="79"/>
  <c r="D284" i="79"/>
  <c r="O288" i="79"/>
  <c r="K288" i="79"/>
  <c r="J288" i="79"/>
  <c r="I288" i="79"/>
  <c r="F288" i="79"/>
  <c r="E288" i="79"/>
  <c r="D288" i="79"/>
  <c r="K294" i="79"/>
  <c r="J294" i="79"/>
  <c r="I294" i="79"/>
  <c r="F294" i="79"/>
  <c r="E294" i="79"/>
  <c r="D294" i="79"/>
  <c r="O300" i="79"/>
  <c r="K300" i="79"/>
  <c r="J300" i="79"/>
  <c r="I300" i="79"/>
  <c r="F300" i="79"/>
  <c r="E300" i="79"/>
  <c r="D300" i="79"/>
  <c r="O304" i="79"/>
  <c r="K304" i="79"/>
  <c r="J304" i="79"/>
  <c r="I304" i="79"/>
  <c r="F304" i="79"/>
  <c r="E304" i="79"/>
  <c r="D304" i="79"/>
  <c r="O308" i="79"/>
  <c r="K308" i="79"/>
  <c r="J308" i="79"/>
  <c r="I308" i="79"/>
  <c r="F308" i="79"/>
  <c r="E308" i="79"/>
  <c r="D308" i="79"/>
  <c r="O312" i="79"/>
  <c r="K312" i="79"/>
  <c r="J312" i="79"/>
  <c r="I312" i="79"/>
  <c r="F312" i="79"/>
  <c r="E312" i="79"/>
  <c r="D312" i="79"/>
  <c r="O316" i="79"/>
  <c r="K316" i="79"/>
  <c r="J316" i="79"/>
  <c r="I316" i="79"/>
  <c r="F316" i="79"/>
  <c r="E316" i="79"/>
  <c r="D316" i="79"/>
  <c r="O320" i="79"/>
  <c r="K320" i="79"/>
  <c r="J320" i="79"/>
  <c r="I320" i="79"/>
  <c r="F320" i="79"/>
  <c r="E320" i="79"/>
  <c r="D320" i="79"/>
  <c r="O324" i="79"/>
  <c r="K324" i="79"/>
  <c r="J324" i="79"/>
  <c r="I324" i="79"/>
  <c r="F324" i="79"/>
  <c r="E324" i="79"/>
  <c r="D324" i="79"/>
  <c r="O330" i="79"/>
  <c r="K330" i="79"/>
  <c r="J330" i="79"/>
  <c r="I330" i="79"/>
  <c r="F330" i="79"/>
  <c r="E330" i="79"/>
  <c r="D330" i="79"/>
  <c r="O332" i="79"/>
  <c r="K332" i="79"/>
  <c r="J332" i="79"/>
  <c r="I332" i="79"/>
  <c r="F332" i="79"/>
  <c r="E332" i="79"/>
  <c r="D332" i="79"/>
  <c r="O336" i="79"/>
  <c r="K336" i="79"/>
  <c r="J336" i="79"/>
  <c r="I336" i="79"/>
  <c r="F336" i="79"/>
  <c r="E336" i="79"/>
  <c r="D336" i="79"/>
  <c r="O342" i="79"/>
  <c r="K342" i="79"/>
  <c r="J342" i="79"/>
  <c r="I342" i="79"/>
  <c r="F342" i="79"/>
  <c r="E342" i="79"/>
  <c r="D342" i="79"/>
  <c r="O346" i="79"/>
  <c r="K346" i="79"/>
  <c r="J346" i="79"/>
  <c r="I346" i="79"/>
  <c r="F346" i="79"/>
  <c r="E346" i="79"/>
  <c r="D346" i="79"/>
  <c r="O352" i="79"/>
  <c r="K352" i="79"/>
  <c r="J352" i="79"/>
  <c r="I352" i="79"/>
  <c r="F352" i="79"/>
  <c r="E352" i="79"/>
  <c r="D352" i="79"/>
  <c r="O358" i="79"/>
  <c r="K358" i="79"/>
  <c r="J358" i="79"/>
  <c r="I358" i="79"/>
  <c r="F358" i="79"/>
  <c r="E358" i="79"/>
  <c r="D358" i="79"/>
  <c r="O364" i="79"/>
  <c r="K364" i="79"/>
  <c r="J364" i="79"/>
  <c r="I364" i="79"/>
  <c r="F364" i="79"/>
  <c r="E364" i="79"/>
  <c r="D364" i="79"/>
  <c r="O368" i="79"/>
  <c r="K368" i="79"/>
  <c r="J368" i="79"/>
  <c r="I368" i="79"/>
  <c r="F368" i="79"/>
  <c r="E368" i="79"/>
  <c r="D368" i="79"/>
  <c r="O372" i="79"/>
  <c r="K372" i="79"/>
  <c r="J372" i="79"/>
  <c r="I372" i="79"/>
  <c r="F372" i="79"/>
  <c r="E372" i="79"/>
  <c r="D372" i="79"/>
  <c r="O376" i="79"/>
  <c r="K376" i="79"/>
  <c r="J376" i="79"/>
  <c r="I376" i="79"/>
  <c r="F376" i="79"/>
  <c r="E376" i="79"/>
  <c r="D376" i="79"/>
  <c r="O382" i="79"/>
  <c r="K382" i="79"/>
  <c r="J382" i="79"/>
  <c r="I382" i="79"/>
  <c r="F382" i="79"/>
  <c r="E382" i="79"/>
  <c r="D382" i="79"/>
  <c r="O388" i="79"/>
  <c r="K388" i="79"/>
  <c r="J388" i="79"/>
  <c r="I388" i="79"/>
  <c r="F388" i="79"/>
  <c r="E388" i="79"/>
  <c r="D388" i="79"/>
  <c r="O392" i="79"/>
  <c r="K392" i="79"/>
  <c r="J392" i="79"/>
  <c r="I392" i="79"/>
  <c r="F392" i="79"/>
  <c r="E392" i="79"/>
  <c r="D392" i="79"/>
  <c r="O398" i="79"/>
  <c r="K398" i="79"/>
  <c r="J398" i="79"/>
  <c r="I398" i="79"/>
  <c r="E398" i="79"/>
  <c r="F398" i="79"/>
  <c r="D398" i="79"/>
  <c r="K402" i="79"/>
  <c r="J402" i="79"/>
  <c r="I402" i="79"/>
  <c r="E402" i="79"/>
  <c r="F402" i="79"/>
  <c r="D402" i="79"/>
  <c r="K406" i="79"/>
  <c r="J406" i="79"/>
  <c r="I406" i="79"/>
  <c r="E406" i="79"/>
  <c r="F406" i="79"/>
  <c r="D406" i="79"/>
  <c r="K410" i="79"/>
  <c r="J410" i="79"/>
  <c r="I410" i="79"/>
  <c r="E410" i="79"/>
  <c r="F410" i="79"/>
  <c r="D410" i="79"/>
  <c r="K416" i="79"/>
  <c r="J416" i="79"/>
  <c r="I416" i="79"/>
  <c r="E416" i="79"/>
  <c r="F416" i="79"/>
  <c r="D416" i="79"/>
  <c r="O420" i="79"/>
  <c r="K420" i="79"/>
  <c r="J420" i="79"/>
  <c r="I420" i="79"/>
  <c r="E420" i="79"/>
  <c r="F420" i="79"/>
  <c r="D420" i="79"/>
  <c r="K424" i="79"/>
  <c r="J424" i="79"/>
  <c r="I424" i="79"/>
  <c r="E424" i="79"/>
  <c r="F424" i="79"/>
  <c r="D424" i="79"/>
  <c r="K428" i="79"/>
  <c r="J428" i="79"/>
  <c r="I428" i="79"/>
  <c r="E428" i="79"/>
  <c r="F428" i="79"/>
  <c r="D428" i="79"/>
  <c r="O432" i="79"/>
  <c r="K432" i="79"/>
  <c r="J432" i="79"/>
  <c r="I432" i="79"/>
  <c r="E432" i="79"/>
  <c r="F432" i="79"/>
  <c r="D432" i="79"/>
  <c r="K434" i="79"/>
  <c r="J434" i="79"/>
  <c r="I434" i="79"/>
  <c r="E434" i="79"/>
  <c r="F434" i="79"/>
  <c r="D434" i="79"/>
  <c r="K438" i="79"/>
  <c r="J438" i="79"/>
  <c r="I438" i="79"/>
  <c r="E438" i="79"/>
  <c r="F438" i="79"/>
  <c r="D438" i="79"/>
  <c r="K442" i="79"/>
  <c r="J442" i="79"/>
  <c r="I442" i="79"/>
  <c r="E442" i="79"/>
  <c r="F442" i="79"/>
  <c r="D442" i="79"/>
  <c r="K446" i="79"/>
  <c r="J446" i="79"/>
  <c r="I446" i="79"/>
  <c r="E446" i="79"/>
  <c r="F446" i="79"/>
  <c r="D446" i="79"/>
  <c r="O450" i="79"/>
  <c r="K450" i="79"/>
  <c r="J450" i="79"/>
  <c r="I450" i="79"/>
  <c r="E450" i="79"/>
  <c r="F450" i="79"/>
  <c r="D450" i="79"/>
  <c r="K454" i="79"/>
  <c r="J454" i="79"/>
  <c r="I454" i="79"/>
  <c r="E454" i="79"/>
  <c r="F454" i="79"/>
  <c r="D454" i="79"/>
  <c r="K458" i="79"/>
  <c r="J458" i="79"/>
  <c r="I458" i="79"/>
  <c r="E458" i="79"/>
  <c r="F458" i="79"/>
  <c r="D458" i="79"/>
  <c r="K462" i="79"/>
  <c r="J462" i="79"/>
  <c r="I462" i="79"/>
  <c r="E462" i="79"/>
  <c r="F462" i="79"/>
  <c r="D462" i="79"/>
  <c r="K466" i="79"/>
  <c r="J466" i="79"/>
  <c r="I466" i="79"/>
  <c r="E466" i="79"/>
  <c r="F466" i="79"/>
  <c r="D466" i="79"/>
  <c r="K470" i="79"/>
  <c r="J470" i="79"/>
  <c r="I470" i="79"/>
  <c r="E470" i="79"/>
  <c r="F470" i="79"/>
  <c r="D470" i="79"/>
  <c r="K474" i="79"/>
  <c r="J474" i="79"/>
  <c r="I474" i="79"/>
  <c r="E474" i="79"/>
  <c r="F474" i="79"/>
  <c r="D474" i="79"/>
  <c r="K478" i="79"/>
  <c r="J478" i="79"/>
  <c r="I478" i="79"/>
  <c r="E478" i="79"/>
  <c r="F478" i="79"/>
  <c r="D478" i="79"/>
  <c r="K482" i="79"/>
  <c r="J482" i="79"/>
  <c r="I482" i="79"/>
  <c r="E482" i="79"/>
  <c r="F482" i="79"/>
  <c r="D482" i="79"/>
  <c r="K486" i="79"/>
  <c r="J486" i="79"/>
  <c r="I486" i="79"/>
  <c r="E486" i="79"/>
  <c r="F486" i="79"/>
  <c r="D486" i="79"/>
  <c r="K492" i="79"/>
  <c r="J492" i="79"/>
  <c r="I492" i="79"/>
  <c r="E492" i="79"/>
  <c r="F492" i="79"/>
  <c r="D492" i="79"/>
  <c r="K496" i="79"/>
  <c r="J496" i="79"/>
  <c r="I496" i="79"/>
  <c r="E496" i="79"/>
  <c r="F496" i="79"/>
  <c r="D496" i="79"/>
  <c r="K500" i="79"/>
  <c r="J500" i="79"/>
  <c r="I500" i="79"/>
  <c r="E500" i="79"/>
  <c r="F500" i="79"/>
  <c r="D500" i="79"/>
  <c r="K504" i="79"/>
  <c r="J504" i="79"/>
  <c r="I504" i="79"/>
  <c r="E504" i="79"/>
  <c r="F504" i="79"/>
  <c r="D504" i="79"/>
  <c r="K510" i="79"/>
  <c r="J510" i="79"/>
  <c r="I510" i="79"/>
  <c r="E510" i="79"/>
  <c r="F510" i="79"/>
  <c r="D510" i="79"/>
  <c r="K514" i="79"/>
  <c r="J514" i="79"/>
  <c r="I514" i="79"/>
  <c r="E514" i="79"/>
  <c r="F514" i="79"/>
  <c r="D514" i="79"/>
  <c r="K518" i="79"/>
  <c r="J518" i="79"/>
  <c r="I518" i="79"/>
  <c r="E518" i="79"/>
  <c r="F518" i="79"/>
  <c r="D518" i="79"/>
  <c r="K522" i="79"/>
  <c r="J522" i="79"/>
  <c r="I522" i="79"/>
  <c r="E522" i="79"/>
  <c r="F522" i="79"/>
  <c r="D522" i="79"/>
  <c r="K587" i="79"/>
  <c r="J587" i="79"/>
  <c r="I587" i="79"/>
  <c r="F587" i="79"/>
  <c r="E587" i="79"/>
  <c r="D587" i="79"/>
  <c r="K591" i="79"/>
  <c r="J591" i="79"/>
  <c r="I591" i="79"/>
  <c r="F591" i="79"/>
  <c r="E591" i="79"/>
  <c r="D591" i="79"/>
  <c r="K595" i="79"/>
  <c r="J595" i="79"/>
  <c r="I595" i="79"/>
  <c r="F595" i="79"/>
  <c r="E595" i="79"/>
  <c r="D595" i="79"/>
  <c r="K599" i="79"/>
  <c r="J599" i="79"/>
  <c r="I599" i="79"/>
  <c r="F599" i="79"/>
  <c r="E599" i="79"/>
  <c r="D599" i="79"/>
  <c r="O605" i="79"/>
  <c r="K615" i="79"/>
  <c r="J615" i="79"/>
  <c r="I615" i="79"/>
  <c r="F615" i="79"/>
  <c r="E615" i="79"/>
  <c r="D615" i="79"/>
  <c r="O619" i="79"/>
  <c r="K619" i="79"/>
  <c r="J619" i="79"/>
  <c r="I619" i="79"/>
  <c r="F619" i="79"/>
  <c r="E619" i="79"/>
  <c r="D619" i="79"/>
  <c r="O623" i="79"/>
  <c r="K623" i="79"/>
  <c r="J623" i="79"/>
  <c r="I623" i="79"/>
  <c r="F623" i="79"/>
  <c r="E623" i="79"/>
  <c r="D623" i="79"/>
  <c r="K34" i="79"/>
  <c r="J34" i="79"/>
  <c r="I34" i="79"/>
  <c r="F34" i="79"/>
  <c r="E34" i="79"/>
  <c r="D34" i="79"/>
  <c r="K36" i="79"/>
  <c r="J36" i="79"/>
  <c r="I36" i="79"/>
  <c r="F36" i="79"/>
  <c r="E36" i="79"/>
  <c r="D36" i="79"/>
  <c r="K38" i="79"/>
  <c r="J38" i="79"/>
  <c r="I38" i="79"/>
  <c r="F38" i="79"/>
  <c r="E38" i="79"/>
  <c r="D38" i="79"/>
  <c r="K40" i="79"/>
  <c r="J40" i="79"/>
  <c r="I40" i="79"/>
  <c r="F40" i="79"/>
  <c r="E40" i="79"/>
  <c r="D40" i="79"/>
  <c r="K42" i="79"/>
  <c r="J42" i="79"/>
  <c r="I42" i="79"/>
  <c r="F42" i="79"/>
  <c r="E42" i="79"/>
  <c r="D42" i="79"/>
  <c r="K44" i="79"/>
  <c r="J44" i="79"/>
  <c r="I44" i="79"/>
  <c r="F44" i="79"/>
  <c r="E44" i="79"/>
  <c r="D44" i="79"/>
  <c r="K46" i="79"/>
  <c r="J46" i="79"/>
  <c r="I46" i="79"/>
  <c r="F46" i="79"/>
  <c r="E46" i="79"/>
  <c r="D46" i="79"/>
  <c r="O51" i="79"/>
  <c r="O53" i="79"/>
  <c r="K53" i="79"/>
  <c r="J53" i="79"/>
  <c r="I53" i="79"/>
  <c r="F53" i="79"/>
  <c r="E53" i="79"/>
  <c r="D53" i="79"/>
  <c r="O55" i="79"/>
  <c r="K55" i="79"/>
  <c r="J55" i="79"/>
  <c r="I55" i="79"/>
  <c r="F55" i="79"/>
  <c r="E55" i="79"/>
  <c r="D55" i="79"/>
  <c r="O57" i="79"/>
  <c r="K57" i="79"/>
  <c r="J57" i="79"/>
  <c r="I57" i="79"/>
  <c r="F57" i="79"/>
  <c r="E57" i="79"/>
  <c r="D57" i="79"/>
  <c r="O59" i="79"/>
  <c r="K59" i="79"/>
  <c r="J59" i="79"/>
  <c r="I59" i="79"/>
  <c r="F59" i="79"/>
  <c r="E59" i="79"/>
  <c r="D59" i="79"/>
  <c r="O61" i="79"/>
  <c r="K61" i="79"/>
  <c r="J61" i="79"/>
  <c r="I61" i="79"/>
  <c r="F61" i="79"/>
  <c r="E61" i="79"/>
  <c r="D61" i="79"/>
  <c r="O66" i="79"/>
  <c r="O68" i="79"/>
  <c r="O70" i="79"/>
  <c r="O72" i="79"/>
  <c r="O74" i="79"/>
  <c r="O76" i="79"/>
  <c r="K76" i="79"/>
  <c r="J76" i="79"/>
  <c r="I76" i="79"/>
  <c r="F76" i="79"/>
  <c r="E76" i="79"/>
  <c r="D76" i="79"/>
  <c r="O78" i="79"/>
  <c r="O80" i="79"/>
  <c r="O99" i="79"/>
  <c r="K99" i="79"/>
  <c r="J99" i="79"/>
  <c r="F99" i="79"/>
  <c r="I99" i="79"/>
  <c r="D99" i="79"/>
  <c r="E99" i="79"/>
  <c r="O101" i="79"/>
  <c r="K101" i="79"/>
  <c r="J101" i="79"/>
  <c r="F101" i="79"/>
  <c r="I101" i="79"/>
  <c r="D101" i="79"/>
  <c r="E101" i="79"/>
  <c r="O201" i="79"/>
  <c r="O211" i="79"/>
  <c r="O217" i="79"/>
  <c r="K217" i="79"/>
  <c r="J217" i="79"/>
  <c r="F217" i="79"/>
  <c r="I217" i="79"/>
  <c r="D217" i="79"/>
  <c r="E217" i="79"/>
  <c r="O219" i="79"/>
  <c r="K219" i="79"/>
  <c r="J219" i="79"/>
  <c r="F219" i="79"/>
  <c r="I219" i="79"/>
  <c r="D219" i="79"/>
  <c r="E219" i="79"/>
  <c r="O221" i="79"/>
  <c r="K221" i="79"/>
  <c r="J221" i="79"/>
  <c r="F221" i="79"/>
  <c r="I221" i="79"/>
  <c r="D221" i="79"/>
  <c r="E221" i="79"/>
  <c r="K223" i="79"/>
  <c r="J223" i="79"/>
  <c r="F223" i="79"/>
  <c r="I223" i="79"/>
  <c r="D223" i="79"/>
  <c r="E223" i="79"/>
  <c r="O225" i="79"/>
  <c r="K225" i="79"/>
  <c r="J225" i="79"/>
  <c r="F225" i="79"/>
  <c r="I225" i="79"/>
  <c r="D225" i="79"/>
  <c r="E225" i="79"/>
  <c r="O227" i="79"/>
  <c r="K227" i="79"/>
  <c r="J227" i="79"/>
  <c r="F227" i="79"/>
  <c r="I227" i="79"/>
  <c r="D227" i="79"/>
  <c r="E227" i="79"/>
  <c r="O229" i="79"/>
  <c r="K229" i="79"/>
  <c r="J229" i="79"/>
  <c r="F229" i="79"/>
  <c r="I229" i="79"/>
  <c r="D229" i="79"/>
  <c r="E229" i="79"/>
  <c r="K231" i="79"/>
  <c r="J231" i="79"/>
  <c r="F231" i="79"/>
  <c r="I231" i="79"/>
  <c r="D231" i="79"/>
  <c r="E231" i="79"/>
  <c r="O233" i="79"/>
  <c r="K233" i="79"/>
  <c r="J233" i="79"/>
  <c r="F233" i="79"/>
  <c r="I233" i="79"/>
  <c r="D233" i="79"/>
  <c r="E233" i="79"/>
  <c r="O235" i="79"/>
  <c r="K235" i="79"/>
  <c r="J235" i="79"/>
  <c r="F235" i="79"/>
  <c r="I235" i="79"/>
  <c r="D235" i="79"/>
  <c r="E235" i="79"/>
  <c r="O237" i="79"/>
  <c r="K237" i="79"/>
  <c r="J237" i="79"/>
  <c r="F237" i="79"/>
  <c r="I237" i="79"/>
  <c r="D237" i="79"/>
  <c r="E237" i="79"/>
  <c r="K239" i="79"/>
  <c r="J239" i="79"/>
  <c r="F239" i="79"/>
  <c r="I239" i="79"/>
  <c r="D239" i="79"/>
  <c r="E239" i="79"/>
  <c r="O241" i="79"/>
  <c r="K241" i="79"/>
  <c r="J241" i="79"/>
  <c r="F241" i="79"/>
  <c r="I241" i="79"/>
  <c r="D241" i="79"/>
  <c r="E241" i="79"/>
  <c r="O243" i="79"/>
  <c r="K243" i="79"/>
  <c r="J243" i="79"/>
  <c r="F243" i="79"/>
  <c r="I243" i="79"/>
  <c r="D243" i="79"/>
  <c r="E243" i="79"/>
  <c r="O245" i="79"/>
  <c r="K245" i="79"/>
  <c r="J245" i="79"/>
  <c r="F245" i="79"/>
  <c r="I245" i="79"/>
  <c r="D245" i="79"/>
  <c r="E245" i="79"/>
  <c r="K247" i="79"/>
  <c r="J247" i="79"/>
  <c r="F247" i="79"/>
  <c r="I247" i="79"/>
  <c r="D247" i="79"/>
  <c r="E247" i="79"/>
  <c r="O249" i="79"/>
  <c r="K249" i="79"/>
  <c r="J249" i="79"/>
  <c r="F249" i="79"/>
  <c r="I249" i="79"/>
  <c r="D249" i="79"/>
  <c r="E249" i="79"/>
  <c r="O251" i="79"/>
  <c r="K251" i="79"/>
  <c r="J251" i="79"/>
  <c r="F251" i="79"/>
  <c r="I251" i="79"/>
  <c r="D251" i="79"/>
  <c r="E251" i="79"/>
  <c r="O253" i="79"/>
  <c r="K253" i="79"/>
  <c r="J253" i="79"/>
  <c r="F253" i="79"/>
  <c r="I253" i="79"/>
  <c r="D253" i="79"/>
  <c r="E253" i="79"/>
  <c r="K255" i="79"/>
  <c r="J255" i="79"/>
  <c r="F255" i="79"/>
  <c r="I255" i="79"/>
  <c r="D255" i="79"/>
  <c r="E255" i="79"/>
  <c r="O257" i="79"/>
  <c r="K257" i="79"/>
  <c r="J257" i="79"/>
  <c r="F257" i="79"/>
  <c r="I257" i="79"/>
  <c r="D257" i="79"/>
  <c r="E257" i="79"/>
  <c r="O259" i="79"/>
  <c r="K259" i="79"/>
  <c r="J259" i="79"/>
  <c r="F259" i="79"/>
  <c r="I259" i="79"/>
  <c r="D259" i="79"/>
  <c r="E259" i="79"/>
  <c r="O261" i="79"/>
  <c r="K261" i="79"/>
  <c r="J261" i="79"/>
  <c r="F261" i="79"/>
  <c r="I261" i="79"/>
  <c r="D261" i="79"/>
  <c r="E261" i="79"/>
  <c r="K263" i="79"/>
  <c r="J263" i="79"/>
  <c r="F263" i="79"/>
  <c r="I263" i="79"/>
  <c r="D263" i="79"/>
  <c r="E263" i="79"/>
  <c r="O265" i="79"/>
  <c r="K265" i="79"/>
  <c r="J265" i="79"/>
  <c r="I265" i="79"/>
  <c r="F265" i="79"/>
  <c r="D265" i="79"/>
  <c r="E265" i="79"/>
  <c r="O267" i="79"/>
  <c r="K267" i="79"/>
  <c r="J267" i="79"/>
  <c r="I267" i="79"/>
  <c r="F267" i="79"/>
  <c r="D267" i="79"/>
  <c r="E267" i="79"/>
  <c r="O269" i="79"/>
  <c r="K269" i="79"/>
  <c r="J269" i="79"/>
  <c r="I269" i="79"/>
  <c r="F269" i="79"/>
  <c r="D269" i="79"/>
  <c r="E269" i="79"/>
  <c r="K271" i="79"/>
  <c r="J271" i="79"/>
  <c r="I271" i="79"/>
  <c r="F271" i="79"/>
  <c r="D271" i="79"/>
  <c r="E271" i="79"/>
  <c r="O273" i="79"/>
  <c r="K273" i="79"/>
  <c r="J273" i="79"/>
  <c r="I273" i="79"/>
  <c r="F273" i="79"/>
  <c r="D273" i="79"/>
  <c r="E273" i="79"/>
  <c r="O275" i="79"/>
  <c r="K275" i="79"/>
  <c r="J275" i="79"/>
  <c r="I275" i="79"/>
  <c r="F275" i="79"/>
  <c r="D275" i="79"/>
  <c r="E275" i="79"/>
  <c r="O277" i="79"/>
  <c r="K277" i="79"/>
  <c r="J277" i="79"/>
  <c r="I277" i="79"/>
  <c r="F277" i="79"/>
  <c r="D277" i="79"/>
  <c r="E277" i="79"/>
  <c r="K279" i="79"/>
  <c r="J279" i="79"/>
  <c r="I279" i="79"/>
  <c r="F279" i="79"/>
  <c r="D279" i="79"/>
  <c r="E279" i="79"/>
  <c r="O281" i="79"/>
  <c r="K281" i="79"/>
  <c r="J281" i="79"/>
  <c r="I281" i="79"/>
  <c r="F281" i="79"/>
  <c r="D281" i="79"/>
  <c r="E281" i="79"/>
  <c r="O283" i="79"/>
  <c r="K283" i="79"/>
  <c r="J283" i="79"/>
  <c r="I283" i="79"/>
  <c r="F283" i="79"/>
  <c r="D283" i="79"/>
  <c r="E283" i="79"/>
  <c r="O285" i="79"/>
  <c r="K285" i="79"/>
  <c r="J285" i="79"/>
  <c r="I285" i="79"/>
  <c r="F285" i="79"/>
  <c r="D285" i="79"/>
  <c r="E285" i="79"/>
  <c r="K287" i="79"/>
  <c r="J287" i="79"/>
  <c r="I287" i="79"/>
  <c r="F287" i="79"/>
  <c r="D287" i="79"/>
  <c r="E287" i="79"/>
  <c r="O289" i="79"/>
  <c r="K289" i="79"/>
  <c r="J289" i="79"/>
  <c r="I289" i="79"/>
  <c r="F289" i="79"/>
  <c r="D289" i="79"/>
  <c r="E289" i="79"/>
  <c r="O291" i="79"/>
  <c r="K291" i="79"/>
  <c r="J291" i="79"/>
  <c r="I291" i="79"/>
  <c r="F291" i="79"/>
  <c r="D291" i="79"/>
  <c r="E291" i="79"/>
  <c r="O293" i="79"/>
  <c r="K293" i="79"/>
  <c r="J293" i="79"/>
  <c r="I293" i="79"/>
  <c r="F293" i="79"/>
  <c r="D293" i="79"/>
  <c r="E293" i="79"/>
  <c r="O295" i="79"/>
  <c r="K295" i="79"/>
  <c r="J295" i="79"/>
  <c r="I295" i="79"/>
  <c r="F295" i="79"/>
  <c r="D295" i="79"/>
  <c r="E295" i="79"/>
  <c r="O297" i="79"/>
  <c r="K297" i="79"/>
  <c r="J297" i="79"/>
  <c r="I297" i="79"/>
  <c r="F297" i="79"/>
  <c r="D297" i="79"/>
  <c r="E297" i="79"/>
  <c r="O299" i="79"/>
  <c r="K299" i="79"/>
  <c r="J299" i="79"/>
  <c r="I299" i="79"/>
  <c r="F299" i="79"/>
  <c r="D299" i="79"/>
  <c r="E299" i="79"/>
  <c r="O301" i="79"/>
  <c r="K301" i="79"/>
  <c r="J301" i="79"/>
  <c r="I301" i="79"/>
  <c r="F301" i="79"/>
  <c r="D301" i="79"/>
  <c r="E301" i="79"/>
  <c r="O303" i="79"/>
  <c r="K303" i="79"/>
  <c r="J303" i="79"/>
  <c r="I303" i="79"/>
  <c r="F303" i="79"/>
  <c r="D303" i="79"/>
  <c r="E303" i="79"/>
  <c r="O305" i="79"/>
  <c r="K305" i="79"/>
  <c r="J305" i="79"/>
  <c r="I305" i="79"/>
  <c r="F305" i="79"/>
  <c r="D305" i="79"/>
  <c r="E305" i="79"/>
  <c r="O307" i="79"/>
  <c r="K307" i="79"/>
  <c r="J307" i="79"/>
  <c r="I307" i="79"/>
  <c r="F307" i="79"/>
  <c r="D307" i="79"/>
  <c r="E307" i="79"/>
  <c r="O309" i="79"/>
  <c r="K309" i="79"/>
  <c r="J309" i="79"/>
  <c r="I309" i="79"/>
  <c r="F309" i="79"/>
  <c r="D309" i="79"/>
  <c r="E309" i="79"/>
  <c r="O311" i="79"/>
  <c r="K311" i="79"/>
  <c r="J311" i="79"/>
  <c r="I311" i="79"/>
  <c r="F311" i="79"/>
  <c r="D311" i="79"/>
  <c r="E311" i="79"/>
  <c r="O313" i="79"/>
  <c r="K313" i="79"/>
  <c r="J313" i="79"/>
  <c r="I313" i="79"/>
  <c r="F313" i="79"/>
  <c r="D313" i="79"/>
  <c r="E313" i="79"/>
  <c r="O315" i="79"/>
  <c r="K315" i="79"/>
  <c r="J315" i="79"/>
  <c r="I315" i="79"/>
  <c r="F315" i="79"/>
  <c r="D315" i="79"/>
  <c r="E315" i="79"/>
  <c r="O317" i="79"/>
  <c r="K317" i="79"/>
  <c r="J317" i="79"/>
  <c r="I317" i="79"/>
  <c r="F317" i="79"/>
  <c r="D317" i="79"/>
  <c r="E317" i="79"/>
  <c r="O319" i="79"/>
  <c r="K319" i="79"/>
  <c r="J319" i="79"/>
  <c r="I319" i="79"/>
  <c r="F319" i="79"/>
  <c r="D319" i="79"/>
  <c r="E319" i="79"/>
  <c r="O321" i="79"/>
  <c r="K321" i="79"/>
  <c r="J321" i="79"/>
  <c r="I321" i="79"/>
  <c r="F321" i="79"/>
  <c r="D321" i="79"/>
  <c r="E321" i="79"/>
  <c r="O323" i="79"/>
  <c r="K323" i="79"/>
  <c r="J323" i="79"/>
  <c r="I323" i="79"/>
  <c r="F323" i="79"/>
  <c r="D323" i="79"/>
  <c r="E323" i="79"/>
  <c r="O325" i="79"/>
  <c r="K325" i="79"/>
  <c r="J325" i="79"/>
  <c r="I325" i="79"/>
  <c r="F325" i="79"/>
  <c r="D325" i="79"/>
  <c r="E325" i="79"/>
  <c r="O327" i="79"/>
  <c r="K327" i="79"/>
  <c r="J327" i="79"/>
  <c r="I327" i="79"/>
  <c r="F327" i="79"/>
  <c r="D327" i="79"/>
  <c r="E327" i="79"/>
  <c r="O329" i="79"/>
  <c r="K329" i="79"/>
  <c r="J329" i="79"/>
  <c r="I329" i="79"/>
  <c r="F329" i="79"/>
  <c r="D329" i="79"/>
  <c r="E329" i="79"/>
  <c r="O331" i="79"/>
  <c r="K331" i="79"/>
  <c r="J331" i="79"/>
  <c r="I331" i="79"/>
  <c r="F331" i="79"/>
  <c r="D331" i="79"/>
  <c r="E331" i="79"/>
  <c r="O333" i="79"/>
  <c r="K333" i="79"/>
  <c r="J333" i="79"/>
  <c r="I333" i="79"/>
  <c r="F333" i="79"/>
  <c r="D333" i="79"/>
  <c r="E333" i="79"/>
  <c r="O335" i="79"/>
  <c r="K335" i="79"/>
  <c r="J335" i="79"/>
  <c r="I335" i="79"/>
  <c r="F335" i="79"/>
  <c r="D335" i="79"/>
  <c r="E335" i="79"/>
  <c r="O337" i="79"/>
  <c r="K337" i="79"/>
  <c r="J337" i="79"/>
  <c r="I337" i="79"/>
  <c r="F337" i="79"/>
  <c r="D337" i="79"/>
  <c r="E337" i="79"/>
  <c r="O339" i="79"/>
  <c r="K339" i="79"/>
  <c r="J339" i="79"/>
  <c r="I339" i="79"/>
  <c r="F339" i="79"/>
  <c r="D339" i="79"/>
  <c r="E339" i="79"/>
  <c r="O341" i="79"/>
  <c r="K341" i="79"/>
  <c r="J341" i="79"/>
  <c r="I341" i="79"/>
  <c r="F341" i="79"/>
  <c r="D341" i="79"/>
  <c r="E341" i="79"/>
  <c r="O343" i="79"/>
  <c r="K343" i="79"/>
  <c r="J343" i="79"/>
  <c r="I343" i="79"/>
  <c r="F343" i="79"/>
  <c r="D343" i="79"/>
  <c r="E343" i="79"/>
  <c r="O345" i="79"/>
  <c r="K345" i="79"/>
  <c r="J345" i="79"/>
  <c r="I345" i="79"/>
  <c r="F345" i="79"/>
  <c r="D345" i="79"/>
  <c r="E345" i="79"/>
  <c r="O347" i="79"/>
  <c r="K347" i="79"/>
  <c r="J347" i="79"/>
  <c r="I347" i="79"/>
  <c r="F347" i="79"/>
  <c r="D347" i="79"/>
  <c r="E347" i="79"/>
  <c r="O349" i="79"/>
  <c r="K349" i="79"/>
  <c r="J349" i="79"/>
  <c r="I349" i="79"/>
  <c r="F349" i="79"/>
  <c r="D349" i="79"/>
  <c r="E349" i="79"/>
  <c r="O351" i="79"/>
  <c r="K351" i="79"/>
  <c r="J351" i="79"/>
  <c r="I351" i="79"/>
  <c r="F351" i="79"/>
  <c r="D351" i="79"/>
  <c r="E351" i="79"/>
  <c r="O353" i="79"/>
  <c r="K353" i="79"/>
  <c r="J353" i="79"/>
  <c r="I353" i="79"/>
  <c r="F353" i="79"/>
  <c r="D353" i="79"/>
  <c r="E353" i="79"/>
  <c r="O355" i="79"/>
  <c r="K355" i="79"/>
  <c r="J355" i="79"/>
  <c r="I355" i="79"/>
  <c r="F355" i="79"/>
  <c r="D355" i="79"/>
  <c r="E355" i="79"/>
  <c r="O357" i="79"/>
  <c r="K357" i="79"/>
  <c r="J357" i="79"/>
  <c r="I357" i="79"/>
  <c r="F357" i="79"/>
  <c r="D357" i="79"/>
  <c r="E357" i="79"/>
  <c r="O359" i="79"/>
  <c r="K359" i="79"/>
  <c r="J359" i="79"/>
  <c r="I359" i="79"/>
  <c r="F359" i="79"/>
  <c r="D359" i="79"/>
  <c r="E359" i="79"/>
  <c r="O361" i="79"/>
  <c r="K361" i="79"/>
  <c r="J361" i="79"/>
  <c r="I361" i="79"/>
  <c r="F361" i="79"/>
  <c r="D361" i="79"/>
  <c r="E361" i="79"/>
  <c r="O363" i="79"/>
  <c r="K363" i="79"/>
  <c r="J363" i="79"/>
  <c r="I363" i="79"/>
  <c r="F363" i="79"/>
  <c r="D363" i="79"/>
  <c r="E363" i="79"/>
  <c r="O365" i="79"/>
  <c r="K365" i="79"/>
  <c r="J365" i="79"/>
  <c r="I365" i="79"/>
  <c r="F365" i="79"/>
  <c r="D365" i="79"/>
  <c r="E365" i="79"/>
  <c r="O367" i="79"/>
  <c r="K367" i="79"/>
  <c r="J367" i="79"/>
  <c r="I367" i="79"/>
  <c r="F367" i="79"/>
  <c r="D367" i="79"/>
  <c r="E367" i="79"/>
  <c r="O369" i="79"/>
  <c r="K369" i="79"/>
  <c r="J369" i="79"/>
  <c r="I369" i="79"/>
  <c r="F369" i="79"/>
  <c r="D369" i="79"/>
  <c r="E369" i="79"/>
  <c r="O371" i="79"/>
  <c r="K371" i="79"/>
  <c r="J371" i="79"/>
  <c r="I371" i="79"/>
  <c r="F371" i="79"/>
  <c r="D371" i="79"/>
  <c r="E371" i="79"/>
  <c r="O373" i="79"/>
  <c r="K373" i="79"/>
  <c r="J373" i="79"/>
  <c r="I373" i="79"/>
  <c r="F373" i="79"/>
  <c r="D373" i="79"/>
  <c r="E373" i="79"/>
  <c r="K375" i="79"/>
  <c r="J375" i="79"/>
  <c r="I375" i="79"/>
  <c r="F375" i="79"/>
  <c r="D375" i="79"/>
  <c r="E375" i="79"/>
  <c r="K377" i="79"/>
  <c r="J377" i="79"/>
  <c r="I377" i="79"/>
  <c r="F377" i="79"/>
  <c r="D377" i="79"/>
  <c r="E377" i="79"/>
  <c r="K379" i="79"/>
  <c r="J379" i="79"/>
  <c r="I379" i="79"/>
  <c r="F379" i="79"/>
  <c r="D379" i="79"/>
  <c r="E379" i="79"/>
  <c r="K381" i="79"/>
  <c r="J381" i="79"/>
  <c r="I381" i="79"/>
  <c r="F381" i="79"/>
  <c r="D381" i="79"/>
  <c r="E381" i="79"/>
  <c r="K383" i="79"/>
  <c r="J383" i="79"/>
  <c r="I383" i="79"/>
  <c r="F383" i="79"/>
  <c r="D383" i="79"/>
  <c r="E383" i="79"/>
  <c r="K385" i="79"/>
  <c r="J385" i="79"/>
  <c r="I385" i="79"/>
  <c r="F385" i="79"/>
  <c r="D385" i="79"/>
  <c r="E385" i="79"/>
  <c r="K387" i="79"/>
  <c r="J387" i="79"/>
  <c r="I387" i="79"/>
  <c r="F387" i="79"/>
  <c r="E387" i="79"/>
  <c r="D387" i="79"/>
  <c r="K389" i="79"/>
  <c r="J389" i="79"/>
  <c r="I389" i="79"/>
  <c r="F389" i="79"/>
  <c r="E389" i="79"/>
  <c r="D389" i="79"/>
  <c r="K391" i="79"/>
  <c r="J391" i="79"/>
  <c r="I391" i="79"/>
  <c r="F391" i="79"/>
  <c r="E391" i="79"/>
  <c r="D391" i="79"/>
  <c r="K393" i="79"/>
  <c r="J393" i="79"/>
  <c r="I393" i="79"/>
  <c r="F393" i="79"/>
  <c r="E393" i="79"/>
  <c r="D393" i="79"/>
  <c r="K395" i="79"/>
  <c r="J395" i="79"/>
  <c r="I395" i="79"/>
  <c r="F395" i="79"/>
  <c r="E395" i="79"/>
  <c r="D395" i="79"/>
  <c r="K397" i="79"/>
  <c r="J397" i="79"/>
  <c r="I397" i="79"/>
  <c r="F397" i="79"/>
  <c r="E397" i="79"/>
  <c r="D397" i="79"/>
  <c r="K399" i="79"/>
  <c r="J399" i="79"/>
  <c r="I399" i="79"/>
  <c r="F399" i="79"/>
  <c r="E399" i="79"/>
  <c r="D399" i="79"/>
  <c r="K401" i="79"/>
  <c r="J401" i="79"/>
  <c r="I401" i="79"/>
  <c r="F401" i="79"/>
  <c r="E401" i="79"/>
  <c r="D401" i="79"/>
  <c r="K403" i="79"/>
  <c r="J403" i="79"/>
  <c r="I403" i="79"/>
  <c r="F403" i="79"/>
  <c r="E403" i="79"/>
  <c r="D403" i="79"/>
  <c r="K405" i="79"/>
  <c r="J405" i="79"/>
  <c r="I405" i="79"/>
  <c r="F405" i="79"/>
  <c r="E405" i="79"/>
  <c r="D405" i="79"/>
  <c r="K407" i="79"/>
  <c r="J407" i="79"/>
  <c r="I407" i="79"/>
  <c r="F407" i="79"/>
  <c r="E407" i="79"/>
  <c r="D407" i="79"/>
  <c r="K409" i="79"/>
  <c r="J409" i="79"/>
  <c r="I409" i="79"/>
  <c r="F409" i="79"/>
  <c r="E409" i="79"/>
  <c r="D409" i="79"/>
  <c r="K411" i="79"/>
  <c r="J411" i="79"/>
  <c r="I411" i="79"/>
  <c r="F411" i="79"/>
  <c r="E411" i="79"/>
  <c r="D411" i="79"/>
  <c r="K413" i="79"/>
  <c r="J413" i="79"/>
  <c r="I413" i="79"/>
  <c r="F413" i="79"/>
  <c r="E413" i="79"/>
  <c r="D413" i="79"/>
  <c r="K415" i="79"/>
  <c r="J415" i="79"/>
  <c r="I415" i="79"/>
  <c r="F415" i="79"/>
  <c r="E415" i="79"/>
  <c r="D415" i="79"/>
  <c r="K417" i="79"/>
  <c r="J417" i="79"/>
  <c r="I417" i="79"/>
  <c r="F417" i="79"/>
  <c r="E417" i="79"/>
  <c r="D417" i="79"/>
  <c r="K419" i="79"/>
  <c r="J419" i="79"/>
  <c r="I419" i="79"/>
  <c r="F419" i="79"/>
  <c r="E419" i="79"/>
  <c r="D419" i="79"/>
  <c r="K421" i="79"/>
  <c r="J421" i="79"/>
  <c r="I421" i="79"/>
  <c r="F421" i="79"/>
  <c r="E421" i="79"/>
  <c r="D421" i="79"/>
  <c r="K423" i="79"/>
  <c r="J423" i="79"/>
  <c r="I423" i="79"/>
  <c r="F423" i="79"/>
  <c r="E423" i="79"/>
  <c r="D423" i="79"/>
  <c r="K425" i="79"/>
  <c r="J425" i="79"/>
  <c r="I425" i="79"/>
  <c r="F425" i="79"/>
  <c r="E425" i="79"/>
  <c r="D425" i="79"/>
  <c r="K427" i="79"/>
  <c r="J427" i="79"/>
  <c r="I427" i="79"/>
  <c r="F427" i="79"/>
  <c r="E427" i="79"/>
  <c r="D427" i="79"/>
  <c r="K429" i="79"/>
  <c r="J429" i="79"/>
  <c r="I429" i="79"/>
  <c r="F429" i="79"/>
  <c r="E429" i="79"/>
  <c r="D429" i="79"/>
  <c r="K431" i="79"/>
  <c r="J431" i="79"/>
  <c r="I431" i="79"/>
  <c r="F431" i="79"/>
  <c r="E431" i="79"/>
  <c r="D431" i="79"/>
  <c r="K433" i="79"/>
  <c r="J433" i="79"/>
  <c r="I433" i="79"/>
  <c r="F433" i="79"/>
  <c r="E433" i="79"/>
  <c r="D433" i="79"/>
  <c r="K435" i="79"/>
  <c r="J435" i="79"/>
  <c r="I435" i="79"/>
  <c r="F435" i="79"/>
  <c r="E435" i="79"/>
  <c r="D435" i="79"/>
  <c r="K437" i="79"/>
  <c r="J437" i="79"/>
  <c r="I437" i="79"/>
  <c r="F437" i="79"/>
  <c r="E437" i="79"/>
  <c r="D437" i="79"/>
  <c r="K439" i="79"/>
  <c r="J439" i="79"/>
  <c r="I439" i="79"/>
  <c r="F439" i="79"/>
  <c r="E439" i="79"/>
  <c r="D439" i="79"/>
  <c r="K441" i="79"/>
  <c r="J441" i="79"/>
  <c r="I441" i="79"/>
  <c r="F441" i="79"/>
  <c r="E441" i="79"/>
  <c r="D441" i="79"/>
  <c r="K443" i="79"/>
  <c r="J443" i="79"/>
  <c r="I443" i="79"/>
  <c r="F443" i="79"/>
  <c r="E443" i="79"/>
  <c r="D443" i="79"/>
  <c r="K445" i="79"/>
  <c r="J445" i="79"/>
  <c r="I445" i="79"/>
  <c r="F445" i="79"/>
  <c r="E445" i="79"/>
  <c r="D445" i="79"/>
  <c r="K447" i="79"/>
  <c r="J447" i="79"/>
  <c r="I447" i="79"/>
  <c r="F447" i="79"/>
  <c r="E447" i="79"/>
  <c r="D447" i="79"/>
  <c r="K449" i="79"/>
  <c r="J449" i="79"/>
  <c r="I449" i="79"/>
  <c r="F449" i="79"/>
  <c r="E449" i="79"/>
  <c r="D449" i="79"/>
  <c r="K451" i="79"/>
  <c r="J451" i="79"/>
  <c r="I451" i="79"/>
  <c r="F451" i="79"/>
  <c r="E451" i="79"/>
  <c r="D451" i="79"/>
  <c r="K453" i="79"/>
  <c r="J453" i="79"/>
  <c r="I453" i="79"/>
  <c r="F453" i="79"/>
  <c r="E453" i="79"/>
  <c r="D453" i="79"/>
  <c r="K455" i="79"/>
  <c r="J455" i="79"/>
  <c r="I455" i="79"/>
  <c r="F455" i="79"/>
  <c r="E455" i="79"/>
  <c r="D455" i="79"/>
  <c r="K457" i="79"/>
  <c r="J457" i="79"/>
  <c r="I457" i="79"/>
  <c r="F457" i="79"/>
  <c r="E457" i="79"/>
  <c r="D457" i="79"/>
  <c r="K459" i="79"/>
  <c r="J459" i="79"/>
  <c r="I459" i="79"/>
  <c r="F459" i="79"/>
  <c r="E459" i="79"/>
  <c r="D459" i="79"/>
  <c r="K461" i="79"/>
  <c r="J461" i="79"/>
  <c r="I461" i="79"/>
  <c r="F461" i="79"/>
  <c r="E461" i="79"/>
  <c r="D461" i="79"/>
  <c r="K463" i="79"/>
  <c r="J463" i="79"/>
  <c r="I463" i="79"/>
  <c r="F463" i="79"/>
  <c r="E463" i="79"/>
  <c r="D463" i="79"/>
  <c r="K465" i="79"/>
  <c r="J465" i="79"/>
  <c r="I465" i="79"/>
  <c r="F465" i="79"/>
  <c r="E465" i="79"/>
  <c r="D465" i="79"/>
  <c r="K467" i="79"/>
  <c r="J467" i="79"/>
  <c r="I467" i="79"/>
  <c r="F467" i="79"/>
  <c r="E467" i="79"/>
  <c r="D467" i="79"/>
  <c r="K469" i="79"/>
  <c r="J469" i="79"/>
  <c r="I469" i="79"/>
  <c r="F469" i="79"/>
  <c r="E469" i="79"/>
  <c r="D469" i="79"/>
  <c r="K471" i="79"/>
  <c r="J471" i="79"/>
  <c r="I471" i="79"/>
  <c r="F471" i="79"/>
  <c r="E471" i="79"/>
  <c r="D471" i="79"/>
  <c r="K473" i="79"/>
  <c r="J473" i="79"/>
  <c r="I473" i="79"/>
  <c r="F473" i="79"/>
  <c r="E473" i="79"/>
  <c r="D473" i="79"/>
  <c r="K475" i="79"/>
  <c r="J475" i="79"/>
  <c r="I475" i="79"/>
  <c r="F475" i="79"/>
  <c r="E475" i="79"/>
  <c r="D475" i="79"/>
  <c r="K477" i="79"/>
  <c r="J477" i="79"/>
  <c r="I477" i="79"/>
  <c r="F477" i="79"/>
  <c r="E477" i="79"/>
  <c r="D477" i="79"/>
  <c r="K479" i="79"/>
  <c r="J479" i="79"/>
  <c r="I479" i="79"/>
  <c r="F479" i="79"/>
  <c r="E479" i="79"/>
  <c r="D479" i="79"/>
  <c r="K481" i="79"/>
  <c r="J481" i="79"/>
  <c r="I481" i="79"/>
  <c r="F481" i="79"/>
  <c r="E481" i="79"/>
  <c r="D481" i="79"/>
  <c r="K483" i="79"/>
  <c r="J483" i="79"/>
  <c r="I483" i="79"/>
  <c r="F483" i="79"/>
  <c r="E483" i="79"/>
  <c r="D483" i="79"/>
  <c r="K485" i="79"/>
  <c r="J485" i="79"/>
  <c r="I485" i="79"/>
  <c r="F485" i="79"/>
  <c r="E485" i="79"/>
  <c r="D485" i="79"/>
  <c r="K487" i="79"/>
  <c r="J487" i="79"/>
  <c r="I487" i="79"/>
  <c r="F487" i="79"/>
  <c r="E487" i="79"/>
  <c r="D487" i="79"/>
  <c r="K489" i="79"/>
  <c r="J489" i="79"/>
  <c r="I489" i="79"/>
  <c r="F489" i="79"/>
  <c r="E489" i="79"/>
  <c r="D489" i="79"/>
  <c r="K491" i="79"/>
  <c r="J491" i="79"/>
  <c r="I491" i="79"/>
  <c r="F491" i="79"/>
  <c r="E491" i="79"/>
  <c r="D491" i="79"/>
  <c r="K493" i="79"/>
  <c r="J493" i="79"/>
  <c r="I493" i="79"/>
  <c r="F493" i="79"/>
  <c r="E493" i="79"/>
  <c r="D493" i="79"/>
  <c r="K495" i="79"/>
  <c r="J495" i="79"/>
  <c r="I495" i="79"/>
  <c r="F495" i="79"/>
  <c r="E495" i="79"/>
  <c r="D495" i="79"/>
  <c r="K497" i="79"/>
  <c r="J497" i="79"/>
  <c r="I497" i="79"/>
  <c r="F497" i="79"/>
  <c r="E497" i="79"/>
  <c r="D497" i="79"/>
  <c r="K499" i="79"/>
  <c r="J499" i="79"/>
  <c r="I499" i="79"/>
  <c r="F499" i="79"/>
  <c r="E499" i="79"/>
  <c r="D499" i="79"/>
  <c r="K501" i="79"/>
  <c r="J501" i="79"/>
  <c r="I501" i="79"/>
  <c r="F501" i="79"/>
  <c r="E501" i="79"/>
  <c r="D501" i="79"/>
  <c r="K503" i="79"/>
  <c r="J503" i="79"/>
  <c r="I503" i="79"/>
  <c r="F503" i="79"/>
  <c r="E503" i="79"/>
  <c r="D503" i="79"/>
  <c r="K505" i="79"/>
  <c r="J505" i="79"/>
  <c r="I505" i="79"/>
  <c r="F505" i="79"/>
  <c r="E505" i="79"/>
  <c r="D505" i="79"/>
  <c r="K507" i="79"/>
  <c r="J507" i="79"/>
  <c r="I507" i="79"/>
  <c r="F507" i="79"/>
  <c r="E507" i="79"/>
  <c r="D507" i="79"/>
  <c r="K509" i="79"/>
  <c r="J509" i="79"/>
  <c r="I509" i="79"/>
  <c r="F509" i="79"/>
  <c r="E509" i="79"/>
  <c r="D509" i="79"/>
  <c r="K511" i="79"/>
  <c r="J511" i="79"/>
  <c r="I511" i="79"/>
  <c r="F511" i="79"/>
  <c r="E511" i="79"/>
  <c r="D511" i="79"/>
  <c r="K513" i="79"/>
  <c r="J513" i="79"/>
  <c r="I513" i="79"/>
  <c r="F513" i="79"/>
  <c r="E513" i="79"/>
  <c r="D513" i="79"/>
  <c r="K515" i="79"/>
  <c r="J515" i="79"/>
  <c r="I515" i="79"/>
  <c r="F515" i="79"/>
  <c r="E515" i="79"/>
  <c r="D515" i="79"/>
  <c r="K517" i="79"/>
  <c r="J517" i="79"/>
  <c r="I517" i="79"/>
  <c r="F517" i="79"/>
  <c r="E517" i="79"/>
  <c r="D517" i="79"/>
  <c r="K519" i="79"/>
  <c r="J519" i="79"/>
  <c r="I519" i="79"/>
  <c r="F519" i="79"/>
  <c r="E519" i="79"/>
  <c r="D519" i="79"/>
  <c r="K521" i="79"/>
  <c r="J521" i="79"/>
  <c r="I521" i="79"/>
  <c r="F521" i="79"/>
  <c r="E521" i="79"/>
  <c r="D521" i="79"/>
  <c r="K523" i="79"/>
  <c r="J523" i="79"/>
  <c r="I523" i="79"/>
  <c r="F523" i="79"/>
  <c r="E523" i="79"/>
  <c r="D523" i="79"/>
  <c r="K525" i="79"/>
  <c r="J525" i="79"/>
  <c r="I525" i="79"/>
  <c r="F525" i="79"/>
  <c r="E525" i="79"/>
  <c r="D525" i="79"/>
  <c r="K533" i="79"/>
  <c r="J533" i="79"/>
  <c r="I533" i="79"/>
  <c r="E533" i="79"/>
  <c r="F533" i="79"/>
  <c r="D533" i="79"/>
  <c r="K546" i="79"/>
  <c r="J546" i="79"/>
  <c r="I546" i="79"/>
  <c r="F546" i="79"/>
  <c r="E546" i="79"/>
  <c r="O576" i="79"/>
  <c r="O582" i="79"/>
  <c r="K586" i="79"/>
  <c r="J586" i="79"/>
  <c r="I586" i="79"/>
  <c r="E586" i="79"/>
  <c r="F586" i="79"/>
  <c r="K588" i="79"/>
  <c r="J588" i="79"/>
  <c r="I588" i="79"/>
  <c r="E588" i="79"/>
  <c r="F588" i="79"/>
  <c r="K590" i="79"/>
  <c r="J590" i="79"/>
  <c r="I590" i="79"/>
  <c r="E590" i="79"/>
  <c r="F590" i="79"/>
  <c r="K592" i="79"/>
  <c r="J592" i="79"/>
  <c r="I592" i="79"/>
  <c r="E592" i="79"/>
  <c r="F592" i="79"/>
  <c r="K594" i="79"/>
  <c r="J594" i="79"/>
  <c r="I594" i="79"/>
  <c r="E594" i="79"/>
  <c r="F594" i="79"/>
  <c r="K596" i="79"/>
  <c r="J596" i="79"/>
  <c r="I596" i="79"/>
  <c r="E596" i="79"/>
  <c r="F596" i="79"/>
  <c r="K598" i="79"/>
  <c r="J598" i="79"/>
  <c r="I598" i="79"/>
  <c r="E598" i="79"/>
  <c r="F598" i="79"/>
  <c r="K604" i="79"/>
  <c r="J604" i="79"/>
  <c r="I604" i="79"/>
  <c r="E604" i="79"/>
  <c r="F604" i="79"/>
  <c r="K606" i="79"/>
  <c r="J606" i="79"/>
  <c r="I606" i="79"/>
  <c r="E606" i="79"/>
  <c r="F606" i="79"/>
  <c r="K608" i="79"/>
  <c r="J608" i="79"/>
  <c r="I608" i="79"/>
  <c r="E608" i="79"/>
  <c r="F608" i="79"/>
  <c r="K610" i="79"/>
  <c r="J610" i="79"/>
  <c r="I610" i="79"/>
  <c r="E610" i="79"/>
  <c r="F610" i="79"/>
  <c r="K612" i="79"/>
  <c r="J612" i="79"/>
  <c r="I612" i="79"/>
  <c r="E612" i="79"/>
  <c r="F612" i="79"/>
  <c r="O614" i="79"/>
  <c r="K614" i="79"/>
  <c r="J614" i="79"/>
  <c r="I614" i="79"/>
  <c r="E614" i="79"/>
  <c r="F614" i="79"/>
  <c r="K616" i="79"/>
  <c r="J616" i="79"/>
  <c r="I616" i="79"/>
  <c r="E616" i="79"/>
  <c r="F616" i="79"/>
  <c r="O618" i="79"/>
  <c r="K618" i="79"/>
  <c r="J618" i="79"/>
  <c r="I618" i="79"/>
  <c r="E618" i="79"/>
  <c r="F618" i="79"/>
  <c r="K620" i="79"/>
  <c r="J620" i="79"/>
  <c r="I620" i="79"/>
  <c r="E620" i="79"/>
  <c r="F620" i="79"/>
  <c r="K622" i="79"/>
  <c r="J622" i="79"/>
  <c r="I622" i="79"/>
  <c r="E622" i="79"/>
  <c r="F622" i="79"/>
  <c r="K624" i="79"/>
  <c r="J624" i="79"/>
  <c r="I624" i="79"/>
  <c r="E624" i="79"/>
  <c r="F624" i="79"/>
  <c r="K639" i="79"/>
  <c r="J639" i="79"/>
  <c r="I639" i="79"/>
  <c r="F639" i="79"/>
  <c r="E639" i="79"/>
  <c r="K641" i="79"/>
  <c r="J641" i="79"/>
  <c r="I641" i="79"/>
  <c r="F641" i="79"/>
  <c r="E641" i="79"/>
  <c r="K643" i="79"/>
  <c r="J643" i="79"/>
  <c r="I643" i="79"/>
  <c r="F643" i="79"/>
  <c r="E643" i="79"/>
  <c r="K645" i="79"/>
  <c r="J645" i="79"/>
  <c r="I645" i="79"/>
  <c r="F645" i="79"/>
  <c r="E645" i="79"/>
  <c r="K647" i="79"/>
  <c r="J647" i="79"/>
  <c r="I647" i="79"/>
  <c r="F647" i="79"/>
  <c r="E647" i="79"/>
  <c r="K649" i="79"/>
  <c r="J649" i="79"/>
  <c r="I649" i="79"/>
  <c r="F649" i="79"/>
  <c r="E649" i="79"/>
  <c r="K651" i="79"/>
  <c r="J651" i="79"/>
  <c r="I651" i="79"/>
  <c r="F651" i="79"/>
  <c r="E651" i="79"/>
  <c r="K653" i="79"/>
  <c r="J653" i="79"/>
  <c r="I653" i="79"/>
  <c r="F653" i="79"/>
  <c r="E653" i="79"/>
  <c r="K659" i="79"/>
  <c r="J659" i="79"/>
  <c r="I659" i="79"/>
  <c r="F659" i="79"/>
  <c r="E659" i="79"/>
  <c r="K661" i="79"/>
  <c r="J661" i="79"/>
  <c r="I661" i="79"/>
  <c r="F661" i="79"/>
  <c r="E661" i="79"/>
  <c r="K663" i="79"/>
  <c r="J663" i="79"/>
  <c r="I663" i="79"/>
  <c r="F663" i="79"/>
  <c r="E663" i="79"/>
  <c r="K669" i="79"/>
  <c r="J669" i="79"/>
  <c r="I669" i="79"/>
  <c r="F669" i="79"/>
  <c r="E669" i="79"/>
  <c r="K671" i="79"/>
  <c r="J671" i="79"/>
  <c r="I671" i="79"/>
  <c r="F671" i="79"/>
  <c r="E671" i="79"/>
  <c r="K673" i="79"/>
  <c r="J673" i="79"/>
  <c r="I673" i="79"/>
  <c r="F673" i="79"/>
  <c r="E673" i="79"/>
  <c r="K675" i="79"/>
  <c r="J675" i="79"/>
  <c r="I675" i="79"/>
  <c r="F675" i="79"/>
  <c r="E675" i="79"/>
  <c r="K677" i="79"/>
  <c r="J677" i="79"/>
  <c r="I677" i="79"/>
  <c r="F677" i="79"/>
  <c r="E677" i="79"/>
  <c r="K690" i="79"/>
  <c r="J690" i="79"/>
  <c r="I690" i="79"/>
  <c r="F690" i="79"/>
  <c r="E690" i="79"/>
  <c r="K692" i="79"/>
  <c r="J692" i="79"/>
  <c r="I692" i="79"/>
  <c r="F692" i="79"/>
  <c r="E692" i="79"/>
  <c r="K694" i="79"/>
  <c r="J694" i="79"/>
  <c r="I694" i="79"/>
  <c r="F694" i="79"/>
  <c r="E694" i="79"/>
  <c r="K701" i="79"/>
  <c r="J701" i="79"/>
  <c r="I701" i="79"/>
  <c r="F701" i="79"/>
  <c r="E701" i="79"/>
  <c r="K703" i="79"/>
  <c r="J703" i="79"/>
  <c r="I703" i="79"/>
  <c r="F703" i="79"/>
  <c r="E703" i="79"/>
  <c r="K705" i="79"/>
  <c r="J705" i="79"/>
  <c r="I705" i="79"/>
  <c r="F705" i="79"/>
  <c r="E705" i="79"/>
  <c r="K707" i="79"/>
  <c r="J707" i="79"/>
  <c r="I707" i="79"/>
  <c r="F707" i="79"/>
  <c r="E707" i="79"/>
  <c r="K709" i="79"/>
  <c r="J709" i="79"/>
  <c r="I709" i="79"/>
  <c r="F709" i="79"/>
  <c r="E709" i="79"/>
  <c r="K711" i="79"/>
  <c r="J711" i="79"/>
  <c r="I711" i="79"/>
  <c r="F711" i="79"/>
  <c r="E711" i="79"/>
  <c r="K716" i="79"/>
  <c r="J716" i="79"/>
  <c r="I716" i="79"/>
  <c r="F716" i="79"/>
  <c r="E716" i="79"/>
  <c r="K718" i="79"/>
  <c r="J718" i="79"/>
  <c r="I718" i="79"/>
  <c r="F718" i="79"/>
  <c r="E718" i="79"/>
  <c r="K720" i="79"/>
  <c r="J720" i="79"/>
  <c r="I720" i="79"/>
  <c r="F720" i="79"/>
  <c r="E720" i="79"/>
  <c r="K722" i="79"/>
  <c r="J722" i="79"/>
  <c r="I722" i="79"/>
  <c r="F722" i="79"/>
  <c r="E722" i="79"/>
  <c r="K724" i="79"/>
  <c r="J724" i="79"/>
  <c r="I724" i="79"/>
  <c r="F724" i="79"/>
  <c r="E724" i="79"/>
  <c r="K729" i="79"/>
  <c r="J729" i="79"/>
  <c r="I729" i="79"/>
  <c r="F729" i="79"/>
  <c r="E729" i="79"/>
  <c r="K731" i="79"/>
  <c r="J731" i="79"/>
  <c r="I731" i="79"/>
  <c r="F731" i="79"/>
  <c r="E731" i="79"/>
  <c r="K733" i="79"/>
  <c r="J733" i="79"/>
  <c r="I733" i="79"/>
  <c r="F733" i="79"/>
  <c r="E733" i="79"/>
  <c r="K735" i="79"/>
  <c r="J735" i="79"/>
  <c r="I735" i="79"/>
  <c r="F735" i="79"/>
  <c r="E735" i="79"/>
  <c r="K737" i="79"/>
  <c r="J737" i="79"/>
  <c r="I737" i="79"/>
  <c r="F737" i="79"/>
  <c r="E737" i="79"/>
  <c r="K739" i="79"/>
  <c r="J739" i="79"/>
  <c r="I739" i="79"/>
  <c r="F739" i="79"/>
  <c r="E739" i="79"/>
  <c r="K745" i="79"/>
  <c r="J745" i="79"/>
  <c r="I745" i="79"/>
  <c r="F745" i="79"/>
  <c r="E745" i="79"/>
  <c r="K747" i="79"/>
  <c r="J747" i="79"/>
  <c r="I747" i="79"/>
  <c r="F747" i="79"/>
  <c r="E747" i="79"/>
  <c r="K749" i="79"/>
  <c r="J749" i="79"/>
  <c r="I749" i="79"/>
  <c r="F749" i="79"/>
  <c r="E749" i="79"/>
  <c r="K751" i="79"/>
  <c r="J751" i="79"/>
  <c r="I751" i="79"/>
  <c r="F751" i="79"/>
  <c r="E751" i="79"/>
  <c r="K753" i="79"/>
  <c r="J753" i="79"/>
  <c r="I753" i="79"/>
  <c r="F753" i="79"/>
  <c r="E753" i="79"/>
  <c r="K755" i="79"/>
  <c r="J755" i="79"/>
  <c r="I755" i="79"/>
  <c r="F755" i="79"/>
  <c r="E755" i="79"/>
  <c r="D546" i="79"/>
  <c r="D639" i="79"/>
  <c r="D641" i="79"/>
  <c r="D643" i="79"/>
  <c r="D645" i="79"/>
  <c r="D647" i="79"/>
  <c r="D649" i="79"/>
  <c r="D651" i="79"/>
  <c r="D653" i="79"/>
  <c r="D659" i="79"/>
  <c r="D661" i="79"/>
  <c r="D663" i="79"/>
  <c r="D669" i="79"/>
  <c r="D671" i="79"/>
  <c r="D673" i="79"/>
  <c r="D675" i="79"/>
  <c r="D677" i="79"/>
  <c r="D690" i="79"/>
  <c r="D692" i="79"/>
  <c r="D694" i="79"/>
  <c r="D701" i="79"/>
  <c r="D703" i="79"/>
  <c r="D705" i="79"/>
  <c r="D707" i="79"/>
  <c r="D709" i="79"/>
  <c r="D711" i="79"/>
  <c r="D716" i="79"/>
  <c r="D718" i="79"/>
  <c r="D720" i="79"/>
  <c r="D722" i="79"/>
  <c r="D724" i="79"/>
  <c r="D729" i="79"/>
  <c r="D731" i="79"/>
  <c r="D733" i="79"/>
  <c r="D735" i="79"/>
  <c r="D737" i="79"/>
  <c r="D739" i="79"/>
  <c r="D745" i="79"/>
  <c r="D747" i="79"/>
  <c r="D749" i="79"/>
  <c r="D751" i="79"/>
  <c r="D753" i="79"/>
  <c r="D755" i="79"/>
  <c r="D185" i="79"/>
  <c r="D189" i="79"/>
  <c r="E185" i="79"/>
  <c r="E189" i="79"/>
  <c r="F185" i="79"/>
  <c r="F189" i="79"/>
  <c r="I185" i="79"/>
  <c r="I189" i="79"/>
  <c r="J185" i="79"/>
  <c r="J189" i="79"/>
  <c r="K185" i="79"/>
  <c r="K189" i="79"/>
  <c r="D184" i="79"/>
  <c r="D188" i="79"/>
  <c r="E184" i="79"/>
  <c r="E188" i="79"/>
  <c r="F184" i="79"/>
  <c r="F188" i="79"/>
  <c r="I184" i="79"/>
  <c r="I188" i="79"/>
  <c r="J184" i="79"/>
  <c r="J188" i="79"/>
  <c r="K184" i="79"/>
  <c r="K188" i="79"/>
  <c r="O81" i="79"/>
  <c r="O60" i="79"/>
  <c r="O540" i="79"/>
  <c r="O77" i="79"/>
  <c r="O69" i="79"/>
  <c r="O56" i="79"/>
  <c r="O12" i="79"/>
  <c r="Q138" i="4"/>
  <c r="O138" i="4"/>
  <c r="M138" i="4"/>
  <c r="K138" i="4"/>
  <c r="I138" i="4"/>
  <c r="G138" i="4"/>
  <c r="E138" i="4"/>
  <c r="P138" i="4"/>
  <c r="N138" i="4"/>
  <c r="L138" i="4"/>
  <c r="J138" i="4"/>
  <c r="H138" i="4"/>
  <c r="F138" i="4"/>
  <c r="D138" i="4"/>
  <c r="P160" i="4"/>
  <c r="N160" i="4"/>
  <c r="L160" i="4"/>
  <c r="J160" i="4"/>
  <c r="H160" i="4"/>
  <c r="F160" i="4"/>
  <c r="D160" i="4"/>
  <c r="Q160" i="4"/>
  <c r="O160" i="4"/>
  <c r="M160" i="4"/>
  <c r="K160" i="4"/>
  <c r="I160" i="4"/>
  <c r="G160" i="4"/>
  <c r="E160" i="4"/>
  <c r="P162" i="4"/>
  <c r="N162" i="4"/>
  <c r="L162" i="4"/>
  <c r="J162" i="4"/>
  <c r="H162" i="4"/>
  <c r="F162" i="4"/>
  <c r="D162" i="4"/>
  <c r="Q162" i="4"/>
  <c r="O162" i="4"/>
  <c r="M162" i="4"/>
  <c r="K162" i="4"/>
  <c r="I162" i="4"/>
  <c r="G162" i="4"/>
  <c r="E162" i="4"/>
  <c r="O370" i="78"/>
  <c r="O560" i="79"/>
  <c r="O558" i="79"/>
  <c r="O556" i="79"/>
  <c r="O554" i="79"/>
  <c r="O552" i="79"/>
  <c r="O550" i="79"/>
  <c r="O548" i="79"/>
  <c r="O546" i="79"/>
  <c r="O544" i="79"/>
  <c r="O534" i="79"/>
  <c r="O510" i="79"/>
  <c r="O508" i="79"/>
  <c r="O506" i="79"/>
  <c r="O504" i="79"/>
  <c r="O500" i="79"/>
  <c r="O496" i="79"/>
  <c r="O492" i="79"/>
  <c r="O476" i="79"/>
  <c r="O472" i="79"/>
  <c r="O468" i="79"/>
  <c r="O462" i="79"/>
  <c r="O458" i="79"/>
  <c r="O444" i="79"/>
  <c r="O424" i="79"/>
  <c r="O416" i="79"/>
  <c r="O408" i="79"/>
  <c r="O113" i="79"/>
  <c r="O109" i="79"/>
  <c r="O105" i="79"/>
  <c r="O606" i="79"/>
  <c r="O116" i="79"/>
  <c r="O114" i="79"/>
  <c r="O112" i="79"/>
  <c r="O110" i="79"/>
  <c r="O108" i="79"/>
  <c r="O106" i="79"/>
  <c r="O530" i="79"/>
  <c r="O528" i="79"/>
  <c r="O524" i="79"/>
  <c r="O522" i="79"/>
  <c r="O520" i="79"/>
  <c r="O518" i="79"/>
  <c r="O516" i="79"/>
  <c r="O514" i="79"/>
  <c r="O512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E330" i="78"/>
  <c r="O622" i="79"/>
  <c r="O610" i="79"/>
  <c r="B359" i="78"/>
  <c r="B368" i="78"/>
  <c r="B367" i="78"/>
  <c r="B366" i="78"/>
  <c r="B365" i="78"/>
  <c r="B364" i="78"/>
  <c r="B363" i="78"/>
  <c r="B362" i="78"/>
  <c r="B361" i="78"/>
  <c r="B360" i="78"/>
  <c r="E196" i="78"/>
  <c r="E204" i="78"/>
  <c r="E208" i="78"/>
  <c r="E212" i="78"/>
  <c r="E216" i="78"/>
  <c r="E218" i="78"/>
  <c r="E224" i="78"/>
  <c r="E226" i="78"/>
  <c r="E228" i="78"/>
  <c r="E236" i="78"/>
  <c r="E240" i="78"/>
  <c r="E175" i="78"/>
  <c r="E181" i="78"/>
  <c r="E114" i="78"/>
  <c r="E116" i="78"/>
  <c r="E126" i="78"/>
  <c r="E130" i="78"/>
  <c r="E134" i="78"/>
  <c r="E138" i="78"/>
  <c r="O615" i="79"/>
  <c r="O536" i="79"/>
  <c r="O532" i="79"/>
  <c r="O16" i="79"/>
  <c r="B326" i="78"/>
  <c r="B330" i="78"/>
  <c r="B328" i="78"/>
  <c r="B305" i="78"/>
  <c r="B286" i="78"/>
  <c r="B284" i="78"/>
  <c r="B282" i="78"/>
  <c r="B280" i="78"/>
  <c r="E290" i="78"/>
  <c r="O644" i="79"/>
  <c r="O642" i="79"/>
  <c r="O640" i="79"/>
  <c r="O636" i="79"/>
  <c r="O609" i="79"/>
  <c r="O587" i="79"/>
  <c r="O583" i="79"/>
  <c r="O542" i="79"/>
  <c r="O533" i="79"/>
  <c r="O426" i="79"/>
  <c r="O422" i="79"/>
  <c r="O410" i="79"/>
  <c r="O406" i="79"/>
  <c r="O464" i="79"/>
  <c r="O452" i="79"/>
  <c r="O448" i="79"/>
  <c r="O428" i="79"/>
  <c r="O412" i="79"/>
  <c r="O404" i="79"/>
  <c r="O14" i="79"/>
  <c r="B278" i="78"/>
  <c r="B251" i="78"/>
  <c r="O624" i="79"/>
  <c r="O620" i="79"/>
  <c r="O616" i="79"/>
  <c r="O612" i="79"/>
  <c r="O608" i="79"/>
  <c r="O604" i="79"/>
  <c r="O577" i="79"/>
  <c r="O535" i="79"/>
  <c r="O531" i="79"/>
  <c r="O377" i="79"/>
  <c r="O379" i="79"/>
  <c r="O375" i="79"/>
  <c r="O381" i="79"/>
  <c r="O383" i="79"/>
  <c r="O385" i="79"/>
  <c r="O387" i="79"/>
  <c r="O389" i="79"/>
  <c r="O391" i="79"/>
  <c r="O393" i="79"/>
  <c r="O395" i="79"/>
  <c r="O397" i="79"/>
  <c r="O399" i="79"/>
  <c r="O401" i="79"/>
  <c r="O403" i="79"/>
  <c r="O405" i="79"/>
  <c r="O407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O489" i="79"/>
  <c r="O491" i="79"/>
  <c r="O493" i="79"/>
  <c r="O495" i="79"/>
  <c r="O497" i="79"/>
  <c r="O499" i="79"/>
  <c r="O501" i="79"/>
  <c r="O503" i="79"/>
  <c r="C11" i="79"/>
  <c r="C18" i="79"/>
  <c r="O19" i="79"/>
  <c r="O17" i="79"/>
  <c r="O15" i="79"/>
  <c r="O13" i="79"/>
  <c r="C13" i="79"/>
  <c r="C15" i="79"/>
  <c r="C17" i="79"/>
  <c r="C19" i="79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51" i="79"/>
  <c r="C52" i="79"/>
  <c r="C53" i="79"/>
  <c r="C54" i="79"/>
  <c r="C55" i="79"/>
  <c r="C56" i="79"/>
  <c r="C57" i="79"/>
  <c r="C58" i="79"/>
  <c r="C59" i="79"/>
  <c r="C60" i="79"/>
  <c r="C61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81" i="79"/>
  <c r="C93" i="79"/>
  <c r="C94" i="79"/>
  <c r="C95" i="79"/>
  <c r="C96" i="79"/>
  <c r="C97" i="79"/>
  <c r="C98" i="79"/>
  <c r="C99" i="79"/>
  <c r="C100" i="79"/>
  <c r="C101" i="79"/>
  <c r="C195" i="79"/>
  <c r="C196" i="79"/>
  <c r="C197" i="79"/>
  <c r="C198" i="79"/>
  <c r="C199" i="79"/>
  <c r="C200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7" i="79"/>
  <c r="C218" i="79"/>
  <c r="C219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48" i="79"/>
  <c r="C249" i="79"/>
  <c r="C250" i="79"/>
  <c r="C251" i="79"/>
  <c r="C252" i="79"/>
  <c r="C253" i="79"/>
  <c r="C254" i="79"/>
  <c r="C255" i="79"/>
  <c r="C256" i="79"/>
  <c r="C257" i="79"/>
  <c r="C258" i="79"/>
  <c r="C259" i="79"/>
  <c r="C260" i="79"/>
  <c r="C261" i="79"/>
  <c r="C262" i="79"/>
  <c r="C263" i="79"/>
  <c r="C264" i="79"/>
  <c r="C265" i="79"/>
  <c r="C266" i="79"/>
  <c r="C267" i="79"/>
  <c r="C268" i="79"/>
  <c r="C269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C283" i="79"/>
  <c r="C284" i="79"/>
  <c r="C285" i="79"/>
  <c r="C286" i="79"/>
  <c r="C287" i="79"/>
  <c r="C288" i="79"/>
  <c r="C289" i="79"/>
  <c r="C290" i="79"/>
  <c r="C291" i="79"/>
  <c r="C292" i="79"/>
  <c r="C293" i="79"/>
  <c r="C294" i="79"/>
  <c r="C295" i="79"/>
  <c r="C296" i="79"/>
  <c r="C297" i="79"/>
  <c r="C298" i="79"/>
  <c r="C299" i="79"/>
  <c r="C300" i="79"/>
  <c r="C301" i="79"/>
  <c r="C302" i="79"/>
  <c r="C303" i="79"/>
  <c r="C304" i="79"/>
  <c r="C305" i="79"/>
  <c r="C306" i="79"/>
  <c r="C307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83" i="79"/>
  <c r="C184" i="79"/>
  <c r="C185" i="79"/>
  <c r="C186" i="79"/>
  <c r="C187" i="79"/>
  <c r="C188" i="79"/>
  <c r="C189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L404" i="79"/>
  <c r="C404" i="79"/>
  <c r="C405" i="79"/>
  <c r="C406" i="79"/>
  <c r="C407" i="79"/>
  <c r="C408" i="79"/>
  <c r="C409" i="79"/>
  <c r="L410" i="79"/>
  <c r="C410" i="79"/>
  <c r="C411" i="79"/>
  <c r="L412" i="79"/>
  <c r="C412" i="79"/>
  <c r="C413" i="79"/>
  <c r="C414" i="79"/>
  <c r="C415" i="79"/>
  <c r="C416" i="79"/>
  <c r="C417" i="79"/>
  <c r="L418" i="79"/>
  <c r="C418" i="79"/>
  <c r="C419" i="79"/>
  <c r="C420" i="79"/>
  <c r="C421" i="79"/>
  <c r="C422" i="79"/>
  <c r="C423" i="79"/>
  <c r="C424" i="79"/>
  <c r="C425" i="79"/>
  <c r="L426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L448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L464" i="79"/>
  <c r="C464" i="79"/>
  <c r="C465" i="79"/>
  <c r="C466" i="79"/>
  <c r="C467" i="79"/>
  <c r="C468" i="79"/>
  <c r="C469" i="79"/>
  <c r="C470" i="79"/>
  <c r="C471" i="79"/>
  <c r="L472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489" i="79"/>
  <c r="C490" i="79"/>
  <c r="C491" i="79"/>
  <c r="C492" i="79"/>
  <c r="C493" i="79"/>
  <c r="L494" i="79"/>
  <c r="C494" i="79"/>
  <c r="C495" i="79"/>
  <c r="C496" i="79"/>
  <c r="C497" i="79"/>
  <c r="C498" i="79"/>
  <c r="C499" i="79"/>
  <c r="C500" i="79"/>
  <c r="C501" i="79"/>
  <c r="L502" i="79"/>
  <c r="C502" i="79"/>
  <c r="C503" i="79"/>
  <c r="C504" i="79"/>
  <c r="C505" i="79"/>
  <c r="C506" i="79"/>
  <c r="C507" i="79"/>
  <c r="L508" i="79"/>
  <c r="C508" i="79"/>
  <c r="C509" i="79"/>
  <c r="C510" i="79"/>
  <c r="C511" i="79"/>
  <c r="C512" i="79"/>
  <c r="C513" i="79"/>
  <c r="L514" i="79"/>
  <c r="C514" i="79"/>
  <c r="C515" i="79"/>
  <c r="L516" i="79"/>
  <c r="C516" i="79"/>
  <c r="C517" i="79"/>
  <c r="C518" i="79"/>
  <c r="C519" i="79"/>
  <c r="C520" i="79"/>
  <c r="C521" i="79"/>
  <c r="C522" i="79"/>
  <c r="C523" i="79"/>
  <c r="L524" i="79"/>
  <c r="C524" i="79"/>
  <c r="C525" i="79"/>
  <c r="C528" i="79"/>
  <c r="C529" i="79"/>
  <c r="C530" i="79"/>
  <c r="C531" i="79"/>
  <c r="C532" i="79"/>
  <c r="C533" i="79"/>
  <c r="C534" i="79"/>
  <c r="C535" i="79"/>
  <c r="C536" i="79"/>
  <c r="C540" i="79"/>
  <c r="C541" i="79"/>
  <c r="C542" i="79"/>
  <c r="C543" i="79"/>
  <c r="C544" i="79"/>
  <c r="C545" i="79"/>
  <c r="C546" i="79"/>
  <c r="C547" i="79"/>
  <c r="C548" i="79"/>
  <c r="C549" i="79"/>
  <c r="C550" i="79"/>
  <c r="C551" i="79"/>
  <c r="C552" i="79"/>
  <c r="C553" i="79"/>
  <c r="C554" i="79"/>
  <c r="L555" i="79"/>
  <c r="C555" i="79"/>
  <c r="C556" i="79"/>
  <c r="C557" i="79"/>
  <c r="C558" i="79"/>
  <c r="C559" i="79"/>
  <c r="C560" i="79"/>
  <c r="C573" i="79"/>
  <c r="C576" i="79"/>
  <c r="C577" i="79"/>
  <c r="C578" i="79"/>
  <c r="C579" i="79"/>
  <c r="C580" i="79"/>
  <c r="C581" i="79"/>
  <c r="C582" i="79"/>
  <c r="C583" i="79"/>
  <c r="C584" i="79"/>
  <c r="C585" i="79"/>
  <c r="C586" i="79"/>
  <c r="L587" i="79"/>
  <c r="C587" i="79"/>
  <c r="C588" i="79"/>
  <c r="C589" i="79"/>
  <c r="C590" i="79"/>
  <c r="C591" i="79"/>
  <c r="C592" i="79"/>
  <c r="L593" i="79"/>
  <c r="C593" i="79"/>
  <c r="C594" i="79"/>
  <c r="C595" i="79"/>
  <c r="C596" i="79"/>
  <c r="C597" i="79"/>
  <c r="C598" i="79"/>
  <c r="C599" i="79"/>
  <c r="C602" i="79"/>
  <c r="C603" i="79"/>
  <c r="C604" i="79"/>
  <c r="C605" i="79"/>
  <c r="C606" i="79"/>
  <c r="C607" i="79"/>
  <c r="C608" i="79"/>
  <c r="C609" i="79"/>
  <c r="C610" i="79"/>
  <c r="C611" i="79"/>
  <c r="C612" i="79"/>
  <c r="C613" i="79"/>
  <c r="C614" i="79"/>
  <c r="C615" i="79"/>
  <c r="C616" i="79"/>
  <c r="L617" i="79"/>
  <c r="C617" i="79"/>
  <c r="C618" i="79"/>
  <c r="C619" i="79"/>
  <c r="C620" i="79"/>
  <c r="C621" i="79"/>
  <c r="C622" i="79"/>
  <c r="C623" i="79"/>
  <c r="C624" i="79"/>
  <c r="L625" i="79"/>
  <c r="C625" i="79"/>
  <c r="C629" i="79"/>
  <c r="C630" i="79"/>
  <c r="C631" i="79"/>
  <c r="C632" i="79"/>
  <c r="C633" i="79"/>
  <c r="C634" i="79"/>
  <c r="C635" i="79"/>
  <c r="C636" i="79"/>
  <c r="C637" i="79"/>
  <c r="C638" i="79"/>
  <c r="C639" i="79"/>
  <c r="C640" i="79"/>
  <c r="C641" i="79"/>
  <c r="C642" i="79"/>
  <c r="L642" i="79"/>
  <c r="C643" i="79"/>
  <c r="C644" i="79"/>
  <c r="C645" i="79"/>
  <c r="C646" i="79"/>
  <c r="C647" i="79"/>
  <c r="C648" i="79"/>
  <c r="C649" i="79"/>
  <c r="C650" i="79"/>
  <c r="C651" i="79"/>
  <c r="C652" i="79"/>
  <c r="C653" i="79"/>
  <c r="C656" i="79"/>
  <c r="C657" i="79"/>
  <c r="C658" i="79"/>
  <c r="C659" i="79"/>
  <c r="C660" i="79"/>
  <c r="C661" i="79"/>
  <c r="C662" i="79"/>
  <c r="C663" i="79"/>
  <c r="C666" i="79"/>
  <c r="C667" i="79"/>
  <c r="C668" i="79"/>
  <c r="C669" i="79"/>
  <c r="C670" i="79"/>
  <c r="C671" i="79"/>
  <c r="C672" i="79"/>
  <c r="C673" i="79"/>
  <c r="C674" i="79"/>
  <c r="C675" i="79"/>
  <c r="C676" i="79"/>
  <c r="C677" i="79"/>
  <c r="C678" i="79"/>
  <c r="C684" i="79"/>
  <c r="C685" i="79"/>
  <c r="C686" i="79"/>
  <c r="C687" i="79"/>
  <c r="C688" i="79"/>
  <c r="C689" i="79"/>
  <c r="C690" i="79"/>
  <c r="C691" i="79"/>
  <c r="C692" i="79"/>
  <c r="C693" i="79"/>
  <c r="C694" i="79"/>
  <c r="C700" i="79"/>
  <c r="C701" i="79"/>
  <c r="C702" i="79"/>
  <c r="C703" i="79"/>
  <c r="C704" i="79"/>
  <c r="C705" i="79"/>
  <c r="C706" i="79"/>
  <c r="C707" i="79"/>
  <c r="C708" i="79"/>
  <c r="L708" i="79"/>
  <c r="C709" i="79"/>
  <c r="C710" i="79"/>
  <c r="C711" i="79"/>
  <c r="C715" i="79"/>
  <c r="C716" i="79"/>
  <c r="C717" i="79"/>
  <c r="C718" i="79"/>
  <c r="C719" i="79"/>
  <c r="C720" i="79"/>
  <c r="C721" i="79"/>
  <c r="C722" i="79"/>
  <c r="C723" i="79"/>
  <c r="C724" i="79"/>
  <c r="C725" i="79"/>
  <c r="C729" i="79"/>
  <c r="C730" i="79"/>
  <c r="C731" i="79"/>
  <c r="C732" i="79"/>
  <c r="C733" i="79"/>
  <c r="C734" i="79"/>
  <c r="C735" i="79"/>
  <c r="C736" i="79"/>
  <c r="L736" i="79"/>
  <c r="C737" i="79"/>
  <c r="C738" i="79"/>
  <c r="C739" i="79"/>
  <c r="C740" i="79"/>
  <c r="C745" i="79"/>
  <c r="C746" i="79"/>
  <c r="C747" i="79"/>
  <c r="C748" i="79"/>
  <c r="C749" i="79"/>
  <c r="C750" i="79"/>
  <c r="C751" i="79"/>
  <c r="C752" i="79"/>
  <c r="C753" i="79"/>
  <c r="C754" i="79"/>
  <c r="C755" i="79"/>
  <c r="O294" i="79"/>
  <c r="L750" i="79" l="1"/>
  <c r="L746" i="79"/>
  <c r="L738" i="79"/>
  <c r="L734" i="79"/>
  <c r="L730" i="79"/>
  <c r="L723" i="79"/>
  <c r="L719" i="79"/>
  <c r="L710" i="79"/>
  <c r="L706" i="79"/>
  <c r="L702" i="79"/>
  <c r="L693" i="79"/>
  <c r="L689" i="79"/>
  <c r="L672" i="79"/>
  <c r="L662" i="79"/>
  <c r="L652" i="79"/>
  <c r="L648" i="79"/>
  <c r="L595" i="79"/>
  <c r="L518" i="79"/>
  <c r="L500" i="79"/>
  <c r="L474" i="79"/>
  <c r="L466" i="79"/>
  <c r="L458" i="79"/>
  <c r="L615" i="79"/>
  <c r="E234" i="78"/>
  <c r="L510" i="79"/>
  <c r="L492" i="79"/>
  <c r="E248" i="78"/>
  <c r="E286" i="78"/>
  <c r="L403" i="79"/>
  <c r="L446" i="79"/>
  <c r="E194" i="78"/>
  <c r="E206" i="78"/>
  <c r="E30" i="78"/>
  <c r="L470" i="79"/>
  <c r="E215" i="78"/>
  <c r="E186" i="78"/>
  <c r="L522" i="79"/>
  <c r="L462" i="79"/>
  <c r="L428" i="79"/>
  <c r="L752" i="79"/>
  <c r="L748" i="79"/>
  <c r="L740" i="79"/>
  <c r="L704" i="79"/>
  <c r="L700" i="79"/>
  <c r="L674" i="79"/>
  <c r="L422" i="79"/>
  <c r="L414" i="79"/>
  <c r="L408" i="79"/>
  <c r="E214" i="78"/>
  <c r="E222" i="78"/>
  <c r="E230" i="78"/>
  <c r="E238" i="78"/>
  <c r="L506" i="79"/>
  <c r="L498" i="79"/>
  <c r="L490" i="79"/>
  <c r="L444" i="79"/>
  <c r="E282" i="78"/>
  <c r="E328" i="78"/>
  <c r="E179" i="78"/>
  <c r="E118" i="78"/>
  <c r="E124" i="78"/>
  <c r="E128" i="78"/>
  <c r="E132" i="78"/>
  <c r="E136" i="78"/>
  <c r="E28" i="78"/>
  <c r="E192" i="78"/>
  <c r="E246" i="78"/>
  <c r="L725" i="79"/>
  <c r="L717" i="79"/>
  <c r="L732" i="79"/>
  <c r="L430" i="79"/>
  <c r="L721" i="79"/>
  <c r="L504" i="79"/>
  <c r="L496" i="79"/>
  <c r="L452" i="79"/>
  <c r="L678" i="79"/>
  <c r="L597" i="79"/>
  <c r="L573" i="79"/>
  <c r="L520" i="79"/>
  <c r="L512" i="79"/>
  <c r="L599" i="79"/>
  <c r="L416" i="79"/>
  <c r="L406" i="79"/>
  <c r="L644" i="79"/>
  <c r="L476" i="79"/>
  <c r="L468" i="79"/>
  <c r="L460" i="79"/>
  <c r="L640" i="79"/>
  <c r="L424" i="79"/>
  <c r="L586" i="79"/>
  <c r="E267" i="78"/>
  <c r="L447" i="79"/>
  <c r="L445" i="79"/>
  <c r="L443" i="79"/>
  <c r="L419" i="79"/>
  <c r="L417" i="79"/>
  <c r="L415" i="79"/>
  <c r="L413" i="79"/>
  <c r="L411" i="79"/>
  <c r="L409" i="79"/>
  <c r="L407" i="79"/>
  <c r="L598" i="79"/>
  <c r="L596" i="79"/>
  <c r="L594" i="79"/>
  <c r="L754" i="79"/>
  <c r="E209" i="78"/>
  <c r="L56" i="79"/>
  <c r="L76" i="79"/>
  <c r="L61" i="79"/>
  <c r="L57" i="79"/>
  <c r="L53" i="79"/>
  <c r="L77" i="79"/>
  <c r="L58" i="79"/>
  <c r="L59" i="79"/>
  <c r="L55" i="79"/>
  <c r="L60" i="79"/>
  <c r="L54" i="79"/>
  <c r="L405" i="79"/>
  <c r="L610" i="79"/>
  <c r="L606" i="79"/>
  <c r="E190" i="78"/>
  <c r="L588" i="79"/>
  <c r="L691" i="79"/>
  <c r="E177" i="78"/>
  <c r="L622" i="79"/>
  <c r="L612" i="79"/>
  <c r="E263" i="78"/>
  <c r="E271" i="78"/>
  <c r="E157" i="78"/>
  <c r="L616" i="79"/>
  <c r="L533" i="79"/>
  <c r="E326" i="78"/>
  <c r="L546" i="79"/>
  <c r="L541" i="79"/>
  <c r="E264" i="78"/>
  <c r="E268" i="78"/>
  <c r="E272" i="78"/>
  <c r="E346" i="78"/>
  <c r="E350" i="78"/>
  <c r="E354" i="78"/>
  <c r="E358" i="78"/>
  <c r="E345" i="78"/>
  <c r="E349" i="78"/>
  <c r="E353" i="78"/>
  <c r="E357" i="78"/>
  <c r="E344" i="78"/>
  <c r="E348" i="78"/>
  <c r="E352" i="78"/>
  <c r="E356" i="78"/>
  <c r="E360" i="78"/>
  <c r="E362" i="78"/>
  <c r="E364" i="78"/>
  <c r="E366" i="78"/>
  <c r="E368" i="78"/>
  <c r="E347" i="78"/>
  <c r="E351" i="78"/>
  <c r="E355" i="78"/>
  <c r="E359" i="78"/>
  <c r="E361" i="78"/>
  <c r="E363" i="78"/>
  <c r="E365" i="78"/>
  <c r="E367" i="78"/>
  <c r="I742" i="79"/>
  <c r="K742" i="79"/>
  <c r="J742" i="79"/>
  <c r="I713" i="79"/>
  <c r="K713" i="79"/>
  <c r="J713" i="79"/>
  <c r="L676" i="79"/>
  <c r="L525" i="79"/>
  <c r="L523" i="79"/>
  <c r="L521" i="79"/>
  <c r="L519" i="79"/>
  <c r="L517" i="79"/>
  <c r="L513" i="79"/>
  <c r="L511" i="79"/>
  <c r="L509" i="79"/>
  <c r="L507" i="79"/>
  <c r="L503" i="79"/>
  <c r="L501" i="79"/>
  <c r="L499" i="79"/>
  <c r="L497" i="79"/>
  <c r="L495" i="79"/>
  <c r="L493" i="79"/>
  <c r="L431" i="79"/>
  <c r="L429" i="79"/>
  <c r="L427" i="79"/>
  <c r="L425" i="79"/>
  <c r="L423" i="79"/>
  <c r="L421" i="79"/>
  <c r="L592" i="79"/>
  <c r="L515" i="79"/>
  <c r="L505" i="79"/>
  <c r="L491" i="79"/>
  <c r="L673" i="79"/>
  <c r="L671" i="79"/>
  <c r="L653" i="79"/>
  <c r="L643" i="79"/>
  <c r="L641" i="79"/>
  <c r="L639" i="79"/>
  <c r="L733" i="79"/>
  <c r="L731" i="79"/>
  <c r="L729" i="79"/>
  <c r="L724" i="79"/>
  <c r="L722" i="79"/>
  <c r="L720" i="79"/>
  <c r="L718" i="79"/>
  <c r="L716" i="79"/>
  <c r="L711" i="79"/>
  <c r="L709" i="79"/>
  <c r="L707" i="79"/>
  <c r="L705" i="79"/>
  <c r="L703" i="79"/>
  <c r="L701" i="79"/>
  <c r="L694" i="79"/>
  <c r="L692" i="79"/>
  <c r="L690" i="79"/>
  <c r="L677" i="79"/>
  <c r="L669" i="79"/>
  <c r="E270" i="78"/>
  <c r="E265" i="78"/>
  <c r="E269" i="78"/>
  <c r="E273" i="78"/>
  <c r="L475" i="79"/>
  <c r="L473" i="79"/>
  <c r="L471" i="79"/>
  <c r="L469" i="79"/>
  <c r="L467" i="79"/>
  <c r="L465" i="79"/>
  <c r="L463" i="79"/>
  <c r="L461" i="79"/>
  <c r="L459" i="79"/>
  <c r="L457" i="79"/>
  <c r="L755" i="79"/>
  <c r="L753" i="79"/>
  <c r="L751" i="79"/>
  <c r="L749" i="79"/>
  <c r="L747" i="79"/>
  <c r="L745" i="79"/>
  <c r="L739" i="79"/>
  <c r="L737" i="79"/>
  <c r="L735" i="79"/>
  <c r="E266" i="78"/>
  <c r="E274" i="78"/>
  <c r="E283" i="78"/>
  <c r="J757" i="79"/>
  <c r="E227" i="78"/>
  <c r="E235" i="78"/>
  <c r="E223" i="78"/>
  <c r="E193" i="78"/>
  <c r="E322" i="78"/>
  <c r="E321" i="78"/>
  <c r="E307" i="78"/>
  <c r="E111" i="78"/>
  <c r="E239" i="78"/>
  <c r="E231" i="78"/>
  <c r="E225" i="78"/>
  <c r="E219" i="78"/>
  <c r="E207" i="78"/>
  <c r="E195" i="78"/>
  <c r="E191" i="78"/>
  <c r="E308" i="78"/>
  <c r="E329" i="78"/>
  <c r="E115" i="78"/>
  <c r="E135" i="78"/>
  <c r="E233" i="78"/>
  <c r="E217" i="78"/>
  <c r="E203" i="78"/>
  <c r="E320" i="78"/>
  <c r="R162" i="4"/>
  <c r="S162" i="4"/>
  <c r="R160" i="4"/>
  <c r="S160" i="4"/>
  <c r="S138" i="4"/>
  <c r="R138" i="4"/>
  <c r="L357" i="79"/>
  <c r="L356" i="79"/>
  <c r="L355" i="79"/>
  <c r="L354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319" i="79"/>
  <c r="L318" i="79"/>
  <c r="L317" i="79"/>
  <c r="L316" i="79"/>
  <c r="L315" i="79"/>
  <c r="L314" i="79"/>
  <c r="L313" i="79"/>
  <c r="L312" i="79"/>
  <c r="L311" i="79"/>
  <c r="L310" i="79"/>
  <c r="L309" i="79"/>
  <c r="L308" i="79"/>
  <c r="L307" i="79"/>
  <c r="L306" i="79"/>
  <c r="L305" i="79"/>
  <c r="L304" i="79"/>
  <c r="L303" i="79"/>
  <c r="L302" i="79"/>
  <c r="L301" i="79"/>
  <c r="L300" i="79"/>
  <c r="L299" i="79"/>
  <c r="L298" i="79"/>
  <c r="L297" i="79"/>
  <c r="L296" i="79"/>
  <c r="L295" i="79"/>
  <c r="L294" i="79"/>
  <c r="L293" i="79"/>
  <c r="L292" i="79"/>
  <c r="L291" i="79"/>
  <c r="L290" i="79"/>
  <c r="L289" i="79"/>
  <c r="L288" i="79"/>
  <c r="L287" i="79"/>
  <c r="L286" i="79"/>
  <c r="L373" i="79"/>
  <c r="L372" i="79"/>
  <c r="L371" i="79"/>
  <c r="L340" i="79"/>
  <c r="L339" i="79"/>
  <c r="L338" i="79"/>
  <c r="L284" i="79"/>
  <c r="L279" i="79"/>
  <c r="L276" i="79"/>
  <c r="L275" i="79"/>
  <c r="L258" i="79"/>
  <c r="L257" i="79"/>
  <c r="L256" i="79"/>
  <c r="L255" i="79"/>
  <c r="L254" i="79"/>
  <c r="L253" i="79"/>
  <c r="L252" i="79"/>
  <c r="L251" i="79"/>
  <c r="L250" i="79"/>
  <c r="L249" i="79"/>
  <c r="L248" i="79"/>
  <c r="L247" i="79"/>
  <c r="L246" i="79"/>
  <c r="L245" i="79"/>
  <c r="L244" i="79"/>
  <c r="L243" i="79"/>
  <c r="L242" i="79"/>
  <c r="L241" i="79"/>
  <c r="L240" i="79"/>
  <c r="L239" i="79"/>
  <c r="L238" i="79"/>
  <c r="L237" i="79"/>
  <c r="L236" i="79"/>
  <c r="L235" i="79"/>
  <c r="L234" i="79"/>
  <c r="L233" i="79"/>
  <c r="L232" i="79"/>
  <c r="L231" i="79"/>
  <c r="L230" i="79"/>
  <c r="L229" i="79"/>
  <c r="L228" i="79"/>
  <c r="L227" i="79"/>
  <c r="L226" i="79"/>
  <c r="L225" i="79"/>
  <c r="L224" i="79"/>
  <c r="L223" i="79"/>
  <c r="L222" i="79"/>
  <c r="L221" i="79"/>
  <c r="L220" i="79"/>
  <c r="L219" i="79"/>
  <c r="L218" i="79"/>
  <c r="L217" i="79"/>
  <c r="L100" i="79"/>
  <c r="L46" i="79"/>
  <c r="L44" i="79"/>
  <c r="L43" i="79"/>
  <c r="L40" i="79"/>
  <c r="L35" i="79"/>
  <c r="L34" i="79"/>
  <c r="E319" i="78"/>
  <c r="E323" i="78"/>
  <c r="E331" i="78"/>
  <c r="E29" i="78"/>
  <c r="E285" i="78"/>
  <c r="I757" i="79"/>
  <c r="E125" i="78"/>
  <c r="E129" i="78"/>
  <c r="E133" i="78"/>
  <c r="E137" i="78"/>
  <c r="E176" i="78"/>
  <c r="E180" i="78"/>
  <c r="E213" i="78"/>
  <c r="E221" i="78"/>
  <c r="E229" i="78"/>
  <c r="E237" i="78"/>
  <c r="E197" i="78"/>
  <c r="E205" i="78"/>
  <c r="E117" i="78"/>
  <c r="K757" i="79"/>
  <c r="E757" i="79"/>
  <c r="E742" i="79"/>
  <c r="E713" i="79"/>
  <c r="E247" i="78"/>
  <c r="E127" i="78"/>
  <c r="E131" i="78"/>
  <c r="E178" i="78"/>
  <c r="F757" i="79"/>
  <c r="F742" i="79"/>
  <c r="F713" i="79"/>
  <c r="D757" i="79"/>
  <c r="D742" i="79"/>
  <c r="D713" i="79"/>
  <c r="L757" i="79" l="1"/>
  <c r="L713" i="79"/>
  <c r="L742" i="79"/>
  <c r="T160" i="4"/>
  <c r="T162" i="4"/>
  <c r="T138" i="4"/>
  <c r="B163" i="4"/>
  <c r="C163" i="4" s="1"/>
  <c r="B161" i="4"/>
  <c r="C161" i="4" s="1"/>
  <c r="B10" i="4"/>
  <c r="C10" i="4" s="1"/>
  <c r="B159" i="4"/>
  <c r="C159" i="4" s="1"/>
  <c r="B142" i="4"/>
  <c r="C142" i="4" s="1"/>
  <c r="B141" i="4"/>
  <c r="C141" i="4" s="1"/>
  <c r="B140" i="4"/>
  <c r="C140" i="4" s="1"/>
  <c r="B139" i="4"/>
  <c r="C139" i="4" s="1"/>
  <c r="B9" i="4"/>
  <c r="C9" i="4" s="1"/>
  <c r="B128" i="4"/>
  <c r="C128" i="4" s="1"/>
  <c r="B127" i="4"/>
  <c r="C127" i="4" s="1"/>
  <c r="B126" i="4"/>
  <c r="C126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2" i="78" l="1"/>
  <c r="C22" i="78"/>
  <c r="D20" i="78"/>
  <c r="C20" i="78"/>
  <c r="D24" i="78"/>
  <c r="C24" i="78"/>
  <c r="D21" i="78"/>
  <c r="C21" i="78"/>
  <c r="D17" i="78"/>
  <c r="C17" i="78"/>
  <c r="D23" i="78"/>
  <c r="C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Q126" i="4"/>
  <c r="O126" i="4"/>
  <c r="M126" i="4"/>
  <c r="K126" i="4"/>
  <c r="I126" i="4"/>
  <c r="G126" i="4"/>
  <c r="E126" i="4"/>
  <c r="P126" i="4"/>
  <c r="N126" i="4"/>
  <c r="L126" i="4"/>
  <c r="J126" i="4"/>
  <c r="H126" i="4"/>
  <c r="F126" i="4"/>
  <c r="D126" i="4"/>
  <c r="Q128" i="4"/>
  <c r="O128" i="4"/>
  <c r="M128" i="4"/>
  <c r="K128" i="4"/>
  <c r="I128" i="4"/>
  <c r="G128" i="4"/>
  <c r="E128" i="4"/>
  <c r="P128" i="4"/>
  <c r="N128" i="4"/>
  <c r="L128" i="4"/>
  <c r="J128" i="4"/>
  <c r="H128" i="4"/>
  <c r="F128" i="4"/>
  <c r="D128" i="4"/>
  <c r="P9" i="4"/>
  <c r="N9" i="4"/>
  <c r="L9" i="4"/>
  <c r="J9" i="4"/>
  <c r="H9" i="4"/>
  <c r="F9" i="4"/>
  <c r="D9" i="4"/>
  <c r="Q9" i="4"/>
  <c r="O9" i="4"/>
  <c r="M9" i="4"/>
  <c r="K9" i="4"/>
  <c r="I9" i="4"/>
  <c r="G9" i="4"/>
  <c r="E9" i="4"/>
  <c r="P127" i="4"/>
  <c r="N127" i="4"/>
  <c r="L127" i="4"/>
  <c r="J127" i="4"/>
  <c r="H127" i="4"/>
  <c r="F127" i="4"/>
  <c r="D127" i="4"/>
  <c r="Q127" i="4"/>
  <c r="O127" i="4"/>
  <c r="M127" i="4"/>
  <c r="K127" i="4"/>
  <c r="I127" i="4"/>
  <c r="G127" i="4"/>
  <c r="E127" i="4"/>
  <c r="P141" i="4"/>
  <c r="N141" i="4"/>
  <c r="L141" i="4"/>
  <c r="J141" i="4"/>
  <c r="H141" i="4"/>
  <c r="F141" i="4"/>
  <c r="D141" i="4"/>
  <c r="Q141" i="4"/>
  <c r="O141" i="4"/>
  <c r="M141" i="4"/>
  <c r="K141" i="4"/>
  <c r="I141" i="4"/>
  <c r="G141" i="4"/>
  <c r="E141" i="4"/>
  <c r="D139" i="4"/>
  <c r="F139" i="4"/>
  <c r="H139" i="4"/>
  <c r="J139" i="4"/>
  <c r="L139" i="4"/>
  <c r="N139" i="4"/>
  <c r="P139" i="4"/>
  <c r="E140" i="4"/>
  <c r="I140" i="4"/>
  <c r="M140" i="4"/>
  <c r="Q140" i="4"/>
  <c r="P140" i="4"/>
  <c r="N140" i="4"/>
  <c r="L140" i="4"/>
  <c r="J140" i="4"/>
  <c r="H140" i="4"/>
  <c r="F140" i="4"/>
  <c r="D140" i="4"/>
  <c r="Q142" i="4"/>
  <c r="O142" i="4"/>
  <c r="M142" i="4"/>
  <c r="K142" i="4"/>
  <c r="I142" i="4"/>
  <c r="G142" i="4"/>
  <c r="E142" i="4"/>
  <c r="P142" i="4"/>
  <c r="N142" i="4"/>
  <c r="L142" i="4"/>
  <c r="J142" i="4"/>
  <c r="H142" i="4"/>
  <c r="F142" i="4"/>
  <c r="D142" i="4"/>
  <c r="E139" i="4"/>
  <c r="G139" i="4"/>
  <c r="I139" i="4"/>
  <c r="K139" i="4"/>
  <c r="M139" i="4"/>
  <c r="O139" i="4"/>
  <c r="Q139" i="4"/>
  <c r="G140" i="4"/>
  <c r="K140" i="4"/>
  <c r="O140" i="4"/>
  <c r="P161" i="4"/>
  <c r="N161" i="4"/>
  <c r="L161" i="4"/>
  <c r="J161" i="4"/>
  <c r="H161" i="4"/>
  <c r="F161" i="4"/>
  <c r="D161" i="4"/>
  <c r="Q161" i="4"/>
  <c r="O161" i="4"/>
  <c r="M161" i="4"/>
  <c r="K161" i="4"/>
  <c r="I161" i="4"/>
  <c r="G161" i="4"/>
  <c r="E161" i="4"/>
  <c r="P10" i="4"/>
  <c r="N10" i="4"/>
  <c r="L10" i="4"/>
  <c r="J10" i="4"/>
  <c r="H10" i="4"/>
  <c r="F10" i="4"/>
  <c r="D10" i="4"/>
  <c r="Q10" i="4"/>
  <c r="O10" i="4"/>
  <c r="M10" i="4"/>
  <c r="K10" i="4"/>
  <c r="I10" i="4"/>
  <c r="G10" i="4"/>
  <c r="E10" i="4"/>
  <c r="P163" i="4"/>
  <c r="N163" i="4"/>
  <c r="L163" i="4"/>
  <c r="J163" i="4"/>
  <c r="H163" i="4"/>
  <c r="F163" i="4"/>
  <c r="D163" i="4"/>
  <c r="Q163" i="4"/>
  <c r="O163" i="4"/>
  <c r="M163" i="4"/>
  <c r="K163" i="4"/>
  <c r="I163" i="4"/>
  <c r="G163" i="4"/>
  <c r="E163" i="4"/>
  <c r="D159" i="4"/>
  <c r="F159" i="4"/>
  <c r="H159" i="4"/>
  <c r="J159" i="4"/>
  <c r="L159" i="4"/>
  <c r="N159" i="4"/>
  <c r="P159" i="4"/>
  <c r="E159" i="4"/>
  <c r="G159" i="4"/>
  <c r="I159" i="4"/>
  <c r="K159" i="4"/>
  <c r="M159" i="4"/>
  <c r="O159" i="4"/>
  <c r="Q159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76" i="4" l="1"/>
  <c r="BP172" i="4"/>
  <c r="BP181" i="4"/>
  <c r="BP184" i="4"/>
  <c r="BP183" i="4"/>
  <c r="BP170" i="4"/>
  <c r="BP177" i="4"/>
  <c r="BP171" i="4"/>
  <c r="BP175" i="4"/>
  <c r="BP173" i="4"/>
  <c r="BP180" i="4"/>
  <c r="BP174" i="4"/>
  <c r="BP182" i="4"/>
  <c r="BP54" i="4"/>
  <c r="BP58" i="4"/>
  <c r="BP66" i="4"/>
  <c r="BP22" i="4"/>
  <c r="BP52" i="4"/>
  <c r="BP12" i="4"/>
  <c r="BP16" i="4"/>
  <c r="BP26" i="4"/>
  <c r="BP30" i="4"/>
  <c r="BP34" i="4"/>
  <c r="BP46" i="4"/>
  <c r="BP84" i="4"/>
  <c r="BP88" i="4"/>
  <c r="BP96" i="4"/>
  <c r="BP100" i="4"/>
  <c r="BP104" i="4"/>
  <c r="BP70" i="4"/>
  <c r="BP119" i="4"/>
  <c r="BP113" i="4"/>
  <c r="BP121" i="4"/>
  <c r="BP132" i="4"/>
  <c r="BP136" i="4"/>
  <c r="BP145" i="4"/>
  <c r="BP122" i="4"/>
  <c r="BP150" i="4"/>
  <c r="BP157" i="4"/>
  <c r="BP166" i="4"/>
  <c r="BP72" i="4"/>
  <c r="BP112" i="4"/>
  <c r="BP154" i="4"/>
  <c r="BP158" i="4"/>
  <c r="BP167" i="4"/>
  <c r="BP69" i="4"/>
  <c r="BP77" i="4"/>
  <c r="BP40" i="4"/>
  <c r="BP23" i="4"/>
  <c r="BP27" i="4"/>
  <c r="BP31" i="4"/>
  <c r="BP35" i="4"/>
  <c r="BP56" i="4"/>
  <c r="BP60" i="4"/>
  <c r="BP44" i="4"/>
  <c r="BP14" i="4"/>
  <c r="BP24" i="4"/>
  <c r="BP28" i="4"/>
  <c r="BP32" i="4"/>
  <c r="BP36" i="4"/>
  <c r="BP38" i="4"/>
  <c r="BP86" i="4"/>
  <c r="BP90" i="4"/>
  <c r="BP92" i="4"/>
  <c r="BP94" i="4"/>
  <c r="BP98" i="4"/>
  <c r="BP102" i="4"/>
  <c r="BP78" i="4"/>
  <c r="BP115" i="4"/>
  <c r="BP123" i="4"/>
  <c r="BP117" i="4"/>
  <c r="BP125" i="4"/>
  <c r="BP108" i="4"/>
  <c r="BP130" i="4"/>
  <c r="BP134" i="4"/>
  <c r="BP143" i="4"/>
  <c r="BP147" i="4"/>
  <c r="BP114" i="4"/>
  <c r="BP149" i="4"/>
  <c r="BP164" i="4"/>
  <c r="BP62" i="4"/>
  <c r="BP80" i="4"/>
  <c r="BP106" i="4"/>
  <c r="BP120" i="4"/>
  <c r="BP152" i="4"/>
  <c r="BP156" i="4"/>
  <c r="BP165" i="4"/>
  <c r="BP63" i="4"/>
  <c r="BP73" i="4"/>
  <c r="BP81" i="4"/>
  <c r="BP18" i="4"/>
  <c r="BP48" i="4"/>
  <c r="BP19" i="4"/>
  <c r="BP25" i="4"/>
  <c r="BP29" i="4"/>
  <c r="BP33" i="4"/>
  <c r="BP37" i="4"/>
  <c r="BP41" i="4"/>
  <c r="BP49" i="4"/>
  <c r="BP11" i="4"/>
  <c r="BP15" i="4"/>
  <c r="BP21" i="4"/>
  <c r="BP43" i="4"/>
  <c r="BP51" i="4"/>
  <c r="BP57" i="4"/>
  <c r="BP61" i="4"/>
  <c r="BP67" i="4"/>
  <c r="BP75" i="4"/>
  <c r="BP42" i="4"/>
  <c r="BP111" i="4"/>
  <c r="BP85" i="4"/>
  <c r="BP89" i="4"/>
  <c r="BP93" i="4"/>
  <c r="BP97" i="4"/>
  <c r="BP101" i="4"/>
  <c r="BP105" i="4"/>
  <c r="BP74" i="4"/>
  <c r="BP131" i="4"/>
  <c r="BP135" i="4"/>
  <c r="BP144" i="4"/>
  <c r="BP148" i="4"/>
  <c r="BP118" i="4"/>
  <c r="BP153" i="4"/>
  <c r="BP68" i="4"/>
  <c r="BP116" i="4"/>
  <c r="BP151" i="4"/>
  <c r="BP45" i="4"/>
  <c r="BP53" i="4"/>
  <c r="BP13" i="4"/>
  <c r="BP17" i="4"/>
  <c r="BP39" i="4"/>
  <c r="BP47" i="4"/>
  <c r="BP55" i="4"/>
  <c r="BP59" i="4"/>
  <c r="BP65" i="4"/>
  <c r="BP71" i="4"/>
  <c r="BP79" i="4"/>
  <c r="BP20" i="4"/>
  <c r="BP50" i="4"/>
  <c r="BP107" i="4"/>
  <c r="BP83" i="4"/>
  <c r="BP87" i="4"/>
  <c r="BP91" i="4"/>
  <c r="BP95" i="4"/>
  <c r="BP99" i="4"/>
  <c r="BP103" i="4"/>
  <c r="BP109" i="4"/>
  <c r="BP64" i="4"/>
  <c r="BP82" i="4"/>
  <c r="BP129" i="4"/>
  <c r="BP133" i="4"/>
  <c r="BP137" i="4"/>
  <c r="BP146" i="4"/>
  <c r="BP155" i="4"/>
  <c r="BP76" i="4"/>
  <c r="BP110" i="4"/>
  <c r="BP124" i="4"/>
  <c r="BP160" i="4"/>
  <c r="BP138" i="4"/>
  <c r="BP162" i="4"/>
  <c r="E17" i="78"/>
  <c r="E21" i="78"/>
  <c r="E24" i="78"/>
  <c r="E20" i="78"/>
  <c r="E22" i="78"/>
  <c r="E23" i="78"/>
  <c r="R141" i="4"/>
  <c r="S141" i="4"/>
  <c r="R127" i="4"/>
  <c r="S127" i="4"/>
  <c r="S159" i="4"/>
  <c r="R159" i="4"/>
  <c r="R163" i="4"/>
  <c r="S163" i="4"/>
  <c r="R10" i="4"/>
  <c r="S10" i="4"/>
  <c r="R161" i="4"/>
  <c r="S161" i="4"/>
  <c r="R140" i="4"/>
  <c r="S140" i="4"/>
  <c r="S139" i="4"/>
  <c r="R139" i="4"/>
  <c r="S142" i="4"/>
  <c r="R142" i="4"/>
  <c r="R9" i="4"/>
  <c r="S9" i="4"/>
  <c r="S128" i="4"/>
  <c r="R128" i="4"/>
  <c r="S126" i="4"/>
  <c r="R126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K171" i="4"/>
  <c r="BK180" i="4"/>
  <c r="BK170" i="4"/>
  <c r="BK174" i="4"/>
  <c r="BK183" i="4"/>
  <c r="BK176" i="4"/>
  <c r="BK172" i="4"/>
  <c r="BK181" i="4"/>
  <c r="BK182" i="4"/>
  <c r="BK177" i="4"/>
  <c r="BK173" i="4"/>
  <c r="BK175" i="4"/>
  <c r="BK184" i="4"/>
  <c r="BL184" i="4"/>
  <c r="BL176" i="4"/>
  <c r="BL172" i="4"/>
  <c r="BL181" i="4"/>
  <c r="BL183" i="4"/>
  <c r="BL170" i="4"/>
  <c r="BL175" i="4"/>
  <c r="BL182" i="4"/>
  <c r="BL177" i="4"/>
  <c r="BL171" i="4"/>
  <c r="BL173" i="4"/>
  <c r="BL180" i="4"/>
  <c r="BL174" i="4"/>
  <c r="BK56" i="4"/>
  <c r="BK60" i="4"/>
  <c r="BK22" i="4"/>
  <c r="BK52" i="4"/>
  <c r="BK14" i="4"/>
  <c r="BK24" i="4"/>
  <c r="BK28" i="4"/>
  <c r="BK32" i="4"/>
  <c r="BK36" i="4"/>
  <c r="BK38" i="4"/>
  <c r="BK86" i="4"/>
  <c r="BK90" i="4"/>
  <c r="BK92" i="4"/>
  <c r="BK94" i="4"/>
  <c r="BK98" i="4"/>
  <c r="BK102" i="4"/>
  <c r="BK78" i="4"/>
  <c r="BK119" i="4"/>
  <c r="BK113" i="4"/>
  <c r="BK121" i="4"/>
  <c r="BK132" i="4"/>
  <c r="BK136" i="4"/>
  <c r="BK145" i="4"/>
  <c r="BK122" i="4"/>
  <c r="BK150" i="4"/>
  <c r="BK149" i="4"/>
  <c r="BK164" i="4"/>
  <c r="BK72" i="4"/>
  <c r="BK106" i="4"/>
  <c r="BK120" i="4"/>
  <c r="BK154" i="4"/>
  <c r="BK156" i="4"/>
  <c r="BK165" i="4"/>
  <c r="BK69" i="4"/>
  <c r="BK77" i="4"/>
  <c r="BK18" i="4"/>
  <c r="BK48" i="4"/>
  <c r="BK23" i="4"/>
  <c r="BK27" i="4"/>
  <c r="BK31" i="4"/>
  <c r="BK35" i="4"/>
  <c r="BK54" i="4"/>
  <c r="BK58" i="4"/>
  <c r="BK66" i="4"/>
  <c r="BK44" i="4"/>
  <c r="BK12" i="4"/>
  <c r="BK16" i="4"/>
  <c r="BK26" i="4"/>
  <c r="BK30" i="4"/>
  <c r="BK34" i="4"/>
  <c r="BK46" i="4"/>
  <c r="BK84" i="4"/>
  <c r="BK88" i="4"/>
  <c r="BK96" i="4"/>
  <c r="BK100" i="4"/>
  <c r="BK104" i="4"/>
  <c r="BK70" i="4"/>
  <c r="BK115" i="4"/>
  <c r="BK123" i="4"/>
  <c r="BK117" i="4"/>
  <c r="BK125" i="4"/>
  <c r="BK108" i="4"/>
  <c r="BK130" i="4"/>
  <c r="BK134" i="4"/>
  <c r="BK143" i="4"/>
  <c r="BK147" i="4"/>
  <c r="BK114" i="4"/>
  <c r="BK157" i="4"/>
  <c r="BK166" i="4"/>
  <c r="BK62" i="4"/>
  <c r="BK80" i="4"/>
  <c r="BK112" i="4"/>
  <c r="BK152" i="4"/>
  <c r="BK158" i="4"/>
  <c r="BK167" i="4"/>
  <c r="BK63" i="4"/>
  <c r="BK73" i="4"/>
  <c r="BK81" i="4"/>
  <c r="BK40" i="4"/>
  <c r="BK19" i="4"/>
  <c r="BK25" i="4"/>
  <c r="BK29" i="4"/>
  <c r="BK33" i="4"/>
  <c r="BK37" i="4"/>
  <c r="BK41" i="4"/>
  <c r="BK49" i="4"/>
  <c r="BK11" i="4"/>
  <c r="BK15" i="4"/>
  <c r="BK21" i="4"/>
  <c r="BK43" i="4"/>
  <c r="BK51" i="4"/>
  <c r="BK57" i="4"/>
  <c r="BK61" i="4"/>
  <c r="BK67" i="4"/>
  <c r="BK75" i="4"/>
  <c r="BK20" i="4"/>
  <c r="BK50" i="4"/>
  <c r="BK83" i="4"/>
  <c r="BK87" i="4"/>
  <c r="BK91" i="4"/>
  <c r="BK97" i="4"/>
  <c r="BK101" i="4"/>
  <c r="BK105" i="4"/>
  <c r="BK64" i="4"/>
  <c r="BK129" i="4"/>
  <c r="BK133" i="4"/>
  <c r="BK137" i="4"/>
  <c r="BK146" i="4"/>
  <c r="BK148" i="4"/>
  <c r="BK68" i="4"/>
  <c r="BK110" i="4"/>
  <c r="BK124" i="4"/>
  <c r="BK45" i="4"/>
  <c r="BK53" i="4"/>
  <c r="BK13" i="4"/>
  <c r="BK17" i="4"/>
  <c r="BK39" i="4"/>
  <c r="BK47" i="4"/>
  <c r="BK55" i="4"/>
  <c r="BK59" i="4"/>
  <c r="BK65" i="4"/>
  <c r="BK71" i="4"/>
  <c r="BK79" i="4"/>
  <c r="BK42" i="4"/>
  <c r="BK107" i="4"/>
  <c r="BK111" i="4"/>
  <c r="BK85" i="4"/>
  <c r="BK89" i="4"/>
  <c r="BK93" i="4"/>
  <c r="BK95" i="4"/>
  <c r="BK99" i="4"/>
  <c r="BK103" i="4"/>
  <c r="BK109" i="4"/>
  <c r="BK74" i="4"/>
  <c r="BK82" i="4"/>
  <c r="BK131" i="4"/>
  <c r="BK135" i="4"/>
  <c r="BK144" i="4"/>
  <c r="BK118" i="4"/>
  <c r="BK153" i="4"/>
  <c r="BK155" i="4"/>
  <c r="BK76" i="4"/>
  <c r="BK116" i="4"/>
  <c r="BK151" i="4"/>
  <c r="BK162" i="4"/>
  <c r="BK160" i="4"/>
  <c r="BK138" i="4"/>
  <c r="BM5" i="4"/>
  <c r="BM141" i="4" s="1"/>
  <c r="BL56" i="4"/>
  <c r="BL60" i="4"/>
  <c r="BL44" i="4"/>
  <c r="BL14" i="4"/>
  <c r="BL24" i="4"/>
  <c r="BL28" i="4"/>
  <c r="BL32" i="4"/>
  <c r="BL36" i="4"/>
  <c r="BL38" i="4"/>
  <c r="BL86" i="4"/>
  <c r="BL90" i="4"/>
  <c r="BL92" i="4"/>
  <c r="BL94" i="4"/>
  <c r="BL98" i="4"/>
  <c r="BL102" i="4"/>
  <c r="BL70" i="4"/>
  <c r="BL115" i="4"/>
  <c r="BL123" i="4"/>
  <c r="BL117" i="4"/>
  <c r="BL125" i="4"/>
  <c r="BL108" i="4"/>
  <c r="BL130" i="4"/>
  <c r="BL134" i="4"/>
  <c r="BL143" i="4"/>
  <c r="BL147" i="4"/>
  <c r="BL114" i="4"/>
  <c r="BL149" i="4"/>
  <c r="BL164" i="4"/>
  <c r="BL62" i="4"/>
  <c r="BL80" i="4"/>
  <c r="BL106" i="4"/>
  <c r="BL120" i="4"/>
  <c r="BL152" i="4"/>
  <c r="BL156" i="4"/>
  <c r="BL165" i="4"/>
  <c r="BL63" i="4"/>
  <c r="BL73" i="4"/>
  <c r="BL81" i="4"/>
  <c r="BL18" i="4"/>
  <c r="BL48" i="4"/>
  <c r="BL19" i="4"/>
  <c r="BL25" i="4"/>
  <c r="BL29" i="4"/>
  <c r="BL33" i="4"/>
  <c r="BL37" i="4"/>
  <c r="BL54" i="4"/>
  <c r="BL58" i="4"/>
  <c r="BL66" i="4"/>
  <c r="BL22" i="4"/>
  <c r="BL52" i="4"/>
  <c r="BL12" i="4"/>
  <c r="BL16" i="4"/>
  <c r="BL26" i="4"/>
  <c r="BL30" i="4"/>
  <c r="BL34" i="4"/>
  <c r="BL46" i="4"/>
  <c r="BL84" i="4"/>
  <c r="BL88" i="4"/>
  <c r="BL96" i="4"/>
  <c r="BL100" i="4"/>
  <c r="BL104" i="4"/>
  <c r="BL78" i="4"/>
  <c r="BL119" i="4"/>
  <c r="BL113" i="4"/>
  <c r="BL121" i="4"/>
  <c r="BL132" i="4"/>
  <c r="BL136" i="4"/>
  <c r="BL145" i="4"/>
  <c r="BL122" i="4"/>
  <c r="BL150" i="4"/>
  <c r="BL157" i="4"/>
  <c r="BL166" i="4"/>
  <c r="BL72" i="4"/>
  <c r="BL112" i="4"/>
  <c r="BL154" i="4"/>
  <c r="BL158" i="4"/>
  <c r="BL167" i="4"/>
  <c r="BL69" i="4"/>
  <c r="BL77" i="4"/>
  <c r="BL40" i="4"/>
  <c r="BL23" i="4"/>
  <c r="BL27" i="4"/>
  <c r="BL31" i="4"/>
  <c r="BL35" i="4"/>
  <c r="BL45" i="4"/>
  <c r="BL53" i="4"/>
  <c r="BL13" i="4"/>
  <c r="BL17" i="4"/>
  <c r="BL39" i="4"/>
  <c r="BL47" i="4"/>
  <c r="BL55" i="4"/>
  <c r="BL59" i="4"/>
  <c r="BL65" i="4"/>
  <c r="BL71" i="4"/>
  <c r="BL79" i="4"/>
  <c r="BL20" i="4"/>
  <c r="BL50" i="4"/>
  <c r="BL107" i="4"/>
  <c r="BL111" i="4"/>
  <c r="BL85" i="4"/>
  <c r="BL89" i="4"/>
  <c r="BL93" i="4"/>
  <c r="BL95" i="4"/>
  <c r="BL99" i="4"/>
  <c r="BL103" i="4"/>
  <c r="BL109" i="4"/>
  <c r="BL74" i="4"/>
  <c r="BL82" i="4"/>
  <c r="BL129" i="4"/>
  <c r="BL133" i="4"/>
  <c r="BL137" i="4"/>
  <c r="BL146" i="4"/>
  <c r="BL155" i="4"/>
  <c r="BL76" i="4"/>
  <c r="BL110" i="4"/>
  <c r="BL124" i="4"/>
  <c r="BL41" i="4"/>
  <c r="BL49" i="4"/>
  <c r="BL11" i="4"/>
  <c r="BL15" i="4"/>
  <c r="BL21" i="4"/>
  <c r="BL43" i="4"/>
  <c r="BL51" i="4"/>
  <c r="BL57" i="4"/>
  <c r="BL61" i="4"/>
  <c r="BL67" i="4"/>
  <c r="BL75" i="4"/>
  <c r="BL42" i="4"/>
  <c r="BL83" i="4"/>
  <c r="BL87" i="4"/>
  <c r="BL91" i="4"/>
  <c r="BL97" i="4"/>
  <c r="BL101" i="4"/>
  <c r="BL105" i="4"/>
  <c r="BL64" i="4"/>
  <c r="BL131" i="4"/>
  <c r="BL135" i="4"/>
  <c r="BL144" i="4"/>
  <c r="BL148" i="4"/>
  <c r="BL118" i="4"/>
  <c r="BL153" i="4"/>
  <c r="BL68" i="4"/>
  <c r="BL116" i="4"/>
  <c r="BL151" i="4"/>
  <c r="BL162" i="4"/>
  <c r="BL160" i="4"/>
  <c r="BL138" i="4"/>
  <c r="BK126" i="4"/>
  <c r="BP126" i="4"/>
  <c r="BL126" i="4"/>
  <c r="T126" i="4"/>
  <c r="BM126" i="4"/>
  <c r="BK128" i="4"/>
  <c r="BP128" i="4"/>
  <c r="BL128" i="4"/>
  <c r="T128" i="4"/>
  <c r="BM128" i="4"/>
  <c r="BK142" i="4"/>
  <c r="BP142" i="4"/>
  <c r="BL142" i="4"/>
  <c r="T142" i="4"/>
  <c r="BM142" i="4"/>
  <c r="T139" i="4"/>
  <c r="BL139" i="4"/>
  <c r="BP139" i="4"/>
  <c r="BK139" i="4"/>
  <c r="BM127" i="4"/>
  <c r="BP127" i="4"/>
  <c r="BL127" i="4"/>
  <c r="T127" i="4"/>
  <c r="BK127" i="4"/>
  <c r="BP141" i="4"/>
  <c r="BL141" i="4"/>
  <c r="T141" i="4"/>
  <c r="BK141" i="4"/>
  <c r="BP9" i="4"/>
  <c r="BL9" i="4"/>
  <c r="T9" i="4"/>
  <c r="BK9" i="4"/>
  <c r="BM9" i="4"/>
  <c r="BM140" i="4"/>
  <c r="BP140" i="4"/>
  <c r="BL140" i="4"/>
  <c r="T140" i="4"/>
  <c r="BK140" i="4"/>
  <c r="BP161" i="4"/>
  <c r="BL161" i="4"/>
  <c r="T161" i="4"/>
  <c r="BK161" i="4"/>
  <c r="BM161" i="4"/>
  <c r="BP10" i="4"/>
  <c r="BL10" i="4"/>
  <c r="T10" i="4"/>
  <c r="BK10" i="4"/>
  <c r="BP163" i="4"/>
  <c r="BL163" i="4"/>
  <c r="T163" i="4"/>
  <c r="BK163" i="4"/>
  <c r="BM163" i="4"/>
  <c r="BK159" i="4"/>
  <c r="T159" i="4"/>
  <c r="BL159" i="4"/>
  <c r="BP159" i="4"/>
  <c r="BM159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M10" i="4" l="1"/>
  <c r="BM174" i="4"/>
  <c r="BM176" i="4"/>
  <c r="BM180" i="4"/>
  <c r="BM171" i="4"/>
  <c r="BM181" i="4"/>
  <c r="BM177" i="4"/>
  <c r="BM175" i="4"/>
  <c r="BM172" i="4"/>
  <c r="BM170" i="4"/>
  <c r="BM184" i="4"/>
  <c r="BM173" i="4"/>
  <c r="BM183" i="4"/>
  <c r="BM182" i="4"/>
  <c r="BM139" i="4"/>
  <c r="BA180" i="4"/>
  <c r="BA182" i="4"/>
  <c r="BA183" i="4"/>
  <c r="BA181" i="4"/>
  <c r="BA184" i="4"/>
  <c r="BA170" i="4"/>
  <c r="BA177" i="4"/>
  <c r="BA176" i="4"/>
  <c r="BA172" i="4"/>
  <c r="BA175" i="4"/>
  <c r="BA174" i="4"/>
  <c r="BA173" i="4"/>
  <c r="BA171" i="4"/>
  <c r="BN5" i="4"/>
  <c r="BM56" i="4"/>
  <c r="BM60" i="4"/>
  <c r="BM44" i="4"/>
  <c r="BM12" i="4"/>
  <c r="BM16" i="4"/>
  <c r="BM26" i="4"/>
  <c r="BM30" i="4"/>
  <c r="BM34" i="4"/>
  <c r="BM38" i="4"/>
  <c r="BM84" i="4"/>
  <c r="BM88" i="4"/>
  <c r="BM92" i="4"/>
  <c r="BM94" i="4"/>
  <c r="BM98" i="4"/>
  <c r="BM102" i="4"/>
  <c r="BM78" i="4"/>
  <c r="BM119" i="4"/>
  <c r="BM113" i="4"/>
  <c r="BM121" i="4"/>
  <c r="BM108" i="4"/>
  <c r="BM132" i="4"/>
  <c r="BM136" i="4"/>
  <c r="BM145" i="4"/>
  <c r="BM114" i="4"/>
  <c r="BM150" i="4"/>
  <c r="BM164" i="4"/>
  <c r="BM62" i="4"/>
  <c r="BM80" i="4"/>
  <c r="BM106" i="4"/>
  <c r="BM120" i="4"/>
  <c r="BM152" i="4"/>
  <c r="BM158" i="4"/>
  <c r="BM167" i="4"/>
  <c r="BM69" i="4"/>
  <c r="BM77" i="4"/>
  <c r="BM18" i="4"/>
  <c r="BM48" i="4"/>
  <c r="BM19" i="4"/>
  <c r="BM25" i="4"/>
  <c r="BM29" i="4"/>
  <c r="BM33" i="4"/>
  <c r="BM37" i="4"/>
  <c r="BM54" i="4"/>
  <c r="BM58" i="4"/>
  <c r="BM66" i="4"/>
  <c r="BM22" i="4"/>
  <c r="BM52" i="4"/>
  <c r="BM14" i="4"/>
  <c r="BM24" i="4"/>
  <c r="BM28" i="4"/>
  <c r="BM32" i="4"/>
  <c r="BM36" i="4"/>
  <c r="BM46" i="4"/>
  <c r="BM86" i="4"/>
  <c r="BM90" i="4"/>
  <c r="BM96" i="4"/>
  <c r="BM100" i="4"/>
  <c r="BM104" i="4"/>
  <c r="BM70" i="4"/>
  <c r="BM115" i="4"/>
  <c r="BM123" i="4"/>
  <c r="BM117" i="4"/>
  <c r="BM125" i="4"/>
  <c r="BM130" i="4"/>
  <c r="BM134" i="4"/>
  <c r="BM143" i="4"/>
  <c r="BM147" i="4"/>
  <c r="BM122" i="4"/>
  <c r="BM149" i="4"/>
  <c r="BM157" i="4"/>
  <c r="BM166" i="4"/>
  <c r="BM72" i="4"/>
  <c r="BM112" i="4"/>
  <c r="BM154" i="4"/>
  <c r="BM156" i="4"/>
  <c r="BM165" i="4"/>
  <c r="BM63" i="4"/>
  <c r="BM73" i="4"/>
  <c r="BM81" i="4"/>
  <c r="BM40" i="4"/>
  <c r="BM23" i="4"/>
  <c r="BM27" i="4"/>
  <c r="BM31" i="4"/>
  <c r="BM35" i="4"/>
  <c r="BM41" i="4"/>
  <c r="BM45" i="4"/>
  <c r="BM53" i="4"/>
  <c r="BM13" i="4"/>
  <c r="BM17" i="4"/>
  <c r="BM39" i="4"/>
  <c r="BM47" i="4"/>
  <c r="BM55" i="4"/>
  <c r="BM59" i="4"/>
  <c r="BM65" i="4"/>
  <c r="BM71" i="4"/>
  <c r="BM79" i="4"/>
  <c r="BM42" i="4"/>
  <c r="BM83" i="4"/>
  <c r="BM87" i="4"/>
  <c r="BM91" i="4"/>
  <c r="BM97" i="4"/>
  <c r="BM101" i="4"/>
  <c r="BM105" i="4"/>
  <c r="BM64" i="4"/>
  <c r="BM82" i="4"/>
  <c r="BM129" i="4"/>
  <c r="BM133" i="4"/>
  <c r="BM137" i="4"/>
  <c r="BM146" i="4"/>
  <c r="BM148" i="4"/>
  <c r="BM155" i="4"/>
  <c r="BM76" i="4"/>
  <c r="BM116" i="4"/>
  <c r="BM49" i="4"/>
  <c r="BM11" i="4"/>
  <c r="BM15" i="4"/>
  <c r="BM21" i="4"/>
  <c r="BM43" i="4"/>
  <c r="BM51" i="4"/>
  <c r="BM57" i="4"/>
  <c r="BM61" i="4"/>
  <c r="BM67" i="4"/>
  <c r="BM75" i="4"/>
  <c r="BM20" i="4"/>
  <c r="BM50" i="4"/>
  <c r="BM107" i="4"/>
  <c r="BM111" i="4"/>
  <c r="BM85" i="4"/>
  <c r="BM89" i="4"/>
  <c r="BM93" i="4"/>
  <c r="BM95" i="4"/>
  <c r="BM99" i="4"/>
  <c r="BM103" i="4"/>
  <c r="BM109" i="4"/>
  <c r="BM74" i="4"/>
  <c r="BM131" i="4"/>
  <c r="BM135" i="4"/>
  <c r="BM144" i="4"/>
  <c r="BM118" i="4"/>
  <c r="BM153" i="4"/>
  <c r="BM68" i="4"/>
  <c r="BM110" i="4"/>
  <c r="BM124" i="4"/>
  <c r="BM151" i="4"/>
  <c r="BM160" i="4"/>
  <c r="BM162" i="4"/>
  <c r="BM138" i="4"/>
  <c r="BA54" i="4"/>
  <c r="BA56" i="4"/>
  <c r="BA58" i="4"/>
  <c r="BA60" i="4"/>
  <c r="BA66" i="4"/>
  <c r="BA22" i="4"/>
  <c r="BA44" i="4"/>
  <c r="BA52" i="4"/>
  <c r="BA12" i="4"/>
  <c r="BA14" i="4"/>
  <c r="BA16" i="4"/>
  <c r="BA24" i="4"/>
  <c r="BA26" i="4"/>
  <c r="BA92" i="4"/>
  <c r="BA28" i="4"/>
  <c r="BA30" i="4"/>
  <c r="BA32" i="4"/>
  <c r="BA34" i="4"/>
  <c r="BA36" i="4"/>
  <c r="BA38" i="4"/>
  <c r="BA46" i="4"/>
  <c r="BA84" i="4"/>
  <c r="BA86" i="4"/>
  <c r="BA88" i="4"/>
  <c r="BA90" i="4"/>
  <c r="BA94" i="4"/>
  <c r="BA70" i="4"/>
  <c r="BA78" i="4"/>
  <c r="BA149" i="4"/>
  <c r="BA96" i="4"/>
  <c r="BA98" i="4"/>
  <c r="BA100" i="4"/>
  <c r="BA102" i="4"/>
  <c r="BA104" i="4"/>
  <c r="BA115" i="4"/>
  <c r="BA119" i="4"/>
  <c r="BA123" i="4"/>
  <c r="BA113" i="4"/>
  <c r="BA117" i="4"/>
  <c r="BA121" i="4"/>
  <c r="BA125" i="4"/>
  <c r="BA108" i="4"/>
  <c r="BA130" i="4"/>
  <c r="BA132" i="4"/>
  <c r="BA134" i="4"/>
  <c r="BA136" i="4"/>
  <c r="BA143" i="4"/>
  <c r="BA145" i="4"/>
  <c r="BA147" i="4"/>
  <c r="BA114" i="4"/>
  <c r="BA122" i="4"/>
  <c r="BA150" i="4"/>
  <c r="BA62" i="4"/>
  <c r="BA72" i="4"/>
  <c r="BA80" i="4"/>
  <c r="BA106" i="4"/>
  <c r="BA112" i="4"/>
  <c r="BA120" i="4"/>
  <c r="BA152" i="4"/>
  <c r="BA154" i="4"/>
  <c r="BA156" i="4"/>
  <c r="BA158" i="4"/>
  <c r="BA165" i="4"/>
  <c r="BA167" i="4"/>
  <c r="BA63" i="4"/>
  <c r="BA69" i="4"/>
  <c r="BA73" i="4"/>
  <c r="BA77" i="4"/>
  <c r="BA81" i="4"/>
  <c r="BA19" i="4"/>
  <c r="BA23" i="4"/>
  <c r="BA157" i="4"/>
  <c r="BA164" i="4"/>
  <c r="BA166" i="4"/>
  <c r="BA18" i="4"/>
  <c r="BA40" i="4"/>
  <c r="BA48" i="4"/>
  <c r="BA64" i="4"/>
  <c r="BA74" i="4"/>
  <c r="BA25" i="4"/>
  <c r="BA27" i="4"/>
  <c r="BA29" i="4"/>
  <c r="BA31" i="4"/>
  <c r="BA33" i="4"/>
  <c r="BA35" i="4"/>
  <c r="BA37" i="4"/>
  <c r="BA41" i="4"/>
  <c r="BA45" i="4"/>
  <c r="BA49" i="4"/>
  <c r="BA53" i="4"/>
  <c r="BA11" i="4"/>
  <c r="BA13" i="4"/>
  <c r="BA15" i="4"/>
  <c r="BA17" i="4"/>
  <c r="BA21" i="4"/>
  <c r="BA39" i="4"/>
  <c r="BA43" i="4"/>
  <c r="BA47" i="4"/>
  <c r="BA51" i="4"/>
  <c r="BA55" i="4"/>
  <c r="BA57" i="4"/>
  <c r="BA59" i="4"/>
  <c r="BA61" i="4"/>
  <c r="BA65" i="4"/>
  <c r="BA67" i="4"/>
  <c r="BA71" i="4"/>
  <c r="BA75" i="4"/>
  <c r="BA79" i="4"/>
  <c r="BA20" i="4"/>
  <c r="BA42" i="4"/>
  <c r="BA50" i="4"/>
  <c r="BA107" i="4"/>
  <c r="BA111" i="4"/>
  <c r="BA83" i="4"/>
  <c r="BA85" i="4"/>
  <c r="BA87" i="4"/>
  <c r="BA89" i="4"/>
  <c r="BA91" i="4"/>
  <c r="BA93" i="4"/>
  <c r="BA95" i="4"/>
  <c r="BA97" i="4"/>
  <c r="BA99" i="4"/>
  <c r="BA101" i="4"/>
  <c r="BA103" i="4"/>
  <c r="BA105" i="4"/>
  <c r="BA109" i="4"/>
  <c r="BA82" i="4"/>
  <c r="BA129" i="4"/>
  <c r="BA131" i="4"/>
  <c r="BA133" i="4"/>
  <c r="BA135" i="4"/>
  <c r="BA137" i="4"/>
  <c r="BA144" i="4"/>
  <c r="BA146" i="4"/>
  <c r="BA153" i="4"/>
  <c r="BA155" i="4"/>
  <c r="BA68" i="4"/>
  <c r="BA76" i="4"/>
  <c r="BA110" i="4"/>
  <c r="BA116" i="4"/>
  <c r="BA124" i="4"/>
  <c r="BA148" i="4"/>
  <c r="BA118" i="4"/>
  <c r="BA151" i="4"/>
  <c r="BA162" i="4"/>
  <c r="BA160" i="4"/>
  <c r="BA138" i="4"/>
  <c r="BA126" i="4"/>
  <c r="BA128" i="4"/>
  <c r="BA142" i="4"/>
  <c r="BA139" i="4"/>
  <c r="BA127" i="4"/>
  <c r="BA141" i="4"/>
  <c r="BA140" i="4"/>
  <c r="BA159" i="4"/>
  <c r="BA9" i="4"/>
  <c r="BA161" i="4"/>
  <c r="BA10" i="4"/>
  <c r="BA163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BN181" i="4" l="1"/>
  <c r="BN171" i="4"/>
  <c r="BN174" i="4"/>
  <c r="BN180" i="4"/>
  <c r="BN183" i="4"/>
  <c r="BN175" i="4"/>
  <c r="BN182" i="4"/>
  <c r="BN170" i="4"/>
  <c r="BN177" i="4"/>
  <c r="BN173" i="4"/>
  <c r="BN172" i="4"/>
  <c r="BN184" i="4"/>
  <c r="BN176" i="4"/>
  <c r="X181" i="4"/>
  <c r="X180" i="4"/>
  <c r="X183" i="4"/>
  <c r="X182" i="4"/>
  <c r="X184" i="4"/>
  <c r="AS182" i="4"/>
  <c r="AS184" i="4"/>
  <c r="AS183" i="4"/>
  <c r="AS181" i="4"/>
  <c r="AS180" i="4"/>
  <c r="AO182" i="4"/>
  <c r="AO183" i="4"/>
  <c r="AO180" i="4"/>
  <c r="AO181" i="4"/>
  <c r="AO184" i="4"/>
  <c r="AZ184" i="4"/>
  <c r="AZ180" i="4"/>
  <c r="AZ183" i="4"/>
  <c r="AZ182" i="4"/>
  <c r="AZ181" i="4"/>
  <c r="AB180" i="4"/>
  <c r="AB184" i="4"/>
  <c r="AB182" i="4"/>
  <c r="AB183" i="4"/>
  <c r="AB181" i="4"/>
  <c r="AQ180" i="4"/>
  <c r="AQ182" i="4"/>
  <c r="AQ181" i="4"/>
  <c r="AQ183" i="4"/>
  <c r="AQ184" i="4"/>
  <c r="AP182" i="4"/>
  <c r="AP181" i="4"/>
  <c r="AP184" i="4"/>
  <c r="AP183" i="4"/>
  <c r="AP180" i="4"/>
  <c r="AR183" i="4"/>
  <c r="AR184" i="4"/>
  <c r="AR181" i="4"/>
  <c r="AR180" i="4"/>
  <c r="AR182" i="4"/>
  <c r="W180" i="4"/>
  <c r="W182" i="4"/>
  <c r="W184" i="4"/>
  <c r="W183" i="4"/>
  <c r="W181" i="4"/>
  <c r="AT182" i="4"/>
  <c r="AT181" i="4"/>
  <c r="AT183" i="4"/>
  <c r="AT180" i="4"/>
  <c r="AT184" i="4"/>
  <c r="AJ181" i="4"/>
  <c r="AJ180" i="4"/>
  <c r="AJ183" i="4"/>
  <c r="AJ182" i="4"/>
  <c r="AJ184" i="4"/>
  <c r="BE180" i="4"/>
  <c r="F168" i="79" s="1"/>
  <c r="BE182" i="4"/>
  <c r="F715" i="79" s="1"/>
  <c r="F727" i="79" s="1"/>
  <c r="BE181" i="4"/>
  <c r="F68" i="79" s="1"/>
  <c r="BE183" i="4"/>
  <c r="BE184" i="4"/>
  <c r="AN184" i="4"/>
  <c r="AN180" i="4"/>
  <c r="AN183" i="4"/>
  <c r="AN182" i="4"/>
  <c r="AN181" i="4"/>
  <c r="AE182" i="4"/>
  <c r="AE181" i="4"/>
  <c r="AE183" i="4"/>
  <c r="AE184" i="4"/>
  <c r="AE180" i="4"/>
  <c r="AA182" i="4"/>
  <c r="AA183" i="4"/>
  <c r="AA184" i="4"/>
  <c r="AA180" i="4"/>
  <c r="AA181" i="4"/>
  <c r="U180" i="4"/>
  <c r="U181" i="4"/>
  <c r="U184" i="4"/>
  <c r="U182" i="4"/>
  <c r="U183" i="4"/>
  <c r="AW183" i="4"/>
  <c r="AW184" i="4"/>
  <c r="AW180" i="4"/>
  <c r="AW182" i="4"/>
  <c r="AW181" i="4"/>
  <c r="AG181" i="4"/>
  <c r="AG184" i="4"/>
  <c r="AG182" i="4"/>
  <c r="AG183" i="4"/>
  <c r="AG180" i="4"/>
  <c r="BD183" i="4"/>
  <c r="BD182" i="4"/>
  <c r="BD184" i="4"/>
  <c r="BD180" i="4"/>
  <c r="BD181" i="4"/>
  <c r="AH180" i="4"/>
  <c r="AH182" i="4"/>
  <c r="AH181" i="4"/>
  <c r="AH183" i="4"/>
  <c r="AH184" i="4"/>
  <c r="AK183" i="4"/>
  <c r="AK180" i="4"/>
  <c r="AK184" i="4"/>
  <c r="AK182" i="4"/>
  <c r="AK181" i="4"/>
  <c r="AY180" i="4"/>
  <c r="AY184" i="4"/>
  <c r="AY182" i="4"/>
  <c r="AY183" i="4"/>
  <c r="AY181" i="4"/>
  <c r="AC183" i="4"/>
  <c r="AC180" i="4"/>
  <c r="AC181" i="4"/>
  <c r="AC182" i="4"/>
  <c r="AC184" i="4"/>
  <c r="AD183" i="4"/>
  <c r="AD181" i="4"/>
  <c r="AD184" i="4"/>
  <c r="AD180" i="4"/>
  <c r="AD182" i="4"/>
  <c r="AF182" i="4"/>
  <c r="AF181" i="4"/>
  <c r="AF184" i="4"/>
  <c r="AF183" i="4"/>
  <c r="AF180" i="4"/>
  <c r="BC183" i="4"/>
  <c r="BC181" i="4"/>
  <c r="BC180" i="4"/>
  <c r="BC182" i="4"/>
  <c r="BC184" i="4"/>
  <c r="AV183" i="4"/>
  <c r="AV180" i="4"/>
  <c r="AV181" i="4"/>
  <c r="AV182" i="4"/>
  <c r="AV184" i="4"/>
  <c r="AL180" i="4"/>
  <c r="AL182" i="4"/>
  <c r="AL183" i="4"/>
  <c r="AL181" i="4"/>
  <c r="AL184" i="4"/>
  <c r="Y183" i="4"/>
  <c r="Y180" i="4"/>
  <c r="Y184" i="4"/>
  <c r="Y182" i="4"/>
  <c r="Y181" i="4"/>
  <c r="AI181" i="4"/>
  <c r="AI180" i="4"/>
  <c r="AI182" i="4"/>
  <c r="AI183" i="4"/>
  <c r="AI184" i="4"/>
  <c r="V182" i="4"/>
  <c r="V183" i="4"/>
  <c r="V180" i="4"/>
  <c r="V184" i="4"/>
  <c r="V181" i="4"/>
  <c r="AX182" i="4"/>
  <c r="AX183" i="4"/>
  <c r="AX180" i="4"/>
  <c r="AX181" i="4"/>
  <c r="AX184" i="4"/>
  <c r="BB180" i="4"/>
  <c r="BB184" i="4"/>
  <c r="BB181" i="4"/>
  <c r="BB182" i="4"/>
  <c r="BB183" i="4"/>
  <c r="Z180" i="4"/>
  <c r="Z182" i="4"/>
  <c r="Z184" i="4"/>
  <c r="Z183" i="4"/>
  <c r="Z181" i="4"/>
  <c r="AM182" i="4"/>
  <c r="AM181" i="4"/>
  <c r="AM184" i="4"/>
  <c r="AM183" i="4"/>
  <c r="AM180" i="4"/>
  <c r="AU181" i="4"/>
  <c r="AU180" i="4"/>
  <c r="AU182" i="4"/>
  <c r="AU183" i="4"/>
  <c r="AU184" i="4"/>
  <c r="AK177" i="4"/>
  <c r="AK176" i="4"/>
  <c r="AK172" i="4"/>
  <c r="AK175" i="4"/>
  <c r="AK170" i="4"/>
  <c r="AK174" i="4"/>
  <c r="AK173" i="4"/>
  <c r="AK171" i="4"/>
  <c r="Z176" i="4"/>
  <c r="Z171" i="4"/>
  <c r="Z170" i="4"/>
  <c r="Z174" i="4"/>
  <c r="Z177" i="4"/>
  <c r="Z173" i="4"/>
  <c r="Z172" i="4"/>
  <c r="Z175" i="4"/>
  <c r="AV170" i="4"/>
  <c r="AV174" i="4"/>
  <c r="AV172" i="4"/>
  <c r="AV177" i="4"/>
  <c r="AV176" i="4"/>
  <c r="AV173" i="4"/>
  <c r="AV171" i="4"/>
  <c r="AV175" i="4"/>
  <c r="AM170" i="4"/>
  <c r="AM176" i="4"/>
  <c r="AM172" i="4"/>
  <c r="AM174" i="4"/>
  <c r="AM177" i="4"/>
  <c r="AM173" i="4"/>
  <c r="AM171" i="4"/>
  <c r="AM175" i="4"/>
  <c r="X170" i="4"/>
  <c r="X174" i="4"/>
  <c r="X177" i="4"/>
  <c r="X176" i="4"/>
  <c r="X173" i="4"/>
  <c r="X172" i="4"/>
  <c r="X171" i="4"/>
  <c r="X175" i="4"/>
  <c r="AY174" i="4"/>
  <c r="AY177" i="4"/>
  <c r="AY173" i="4"/>
  <c r="AY171" i="4"/>
  <c r="AY175" i="4"/>
  <c r="AY170" i="4"/>
  <c r="AY176" i="4"/>
  <c r="AY172" i="4"/>
  <c r="AP176" i="4"/>
  <c r="AP171" i="4"/>
  <c r="AP170" i="4"/>
  <c r="AP174" i="4"/>
  <c r="AP177" i="4"/>
  <c r="AP173" i="4"/>
  <c r="AP172" i="4"/>
  <c r="AP175" i="4"/>
  <c r="AL170" i="4"/>
  <c r="AL174" i="4"/>
  <c r="AL177" i="4"/>
  <c r="AL173" i="4"/>
  <c r="AL175" i="4"/>
  <c r="AL176" i="4"/>
  <c r="AL172" i="4"/>
  <c r="AL171" i="4"/>
  <c r="AR177" i="4"/>
  <c r="AR176" i="4"/>
  <c r="AR173" i="4"/>
  <c r="AR171" i="4"/>
  <c r="AR175" i="4"/>
  <c r="AR170" i="4"/>
  <c r="AR174" i="4"/>
  <c r="AR172" i="4"/>
  <c r="AS170" i="4"/>
  <c r="AS177" i="4"/>
  <c r="AS176" i="4"/>
  <c r="AS173" i="4"/>
  <c r="AS172" i="4"/>
  <c r="AS171" i="4"/>
  <c r="AS175" i="4"/>
  <c r="AS174" i="4"/>
  <c r="W176" i="4"/>
  <c r="W172" i="4"/>
  <c r="W171" i="4"/>
  <c r="W170" i="4"/>
  <c r="W174" i="4"/>
  <c r="W177" i="4"/>
  <c r="W173" i="4"/>
  <c r="W175" i="4"/>
  <c r="AH176" i="4"/>
  <c r="AH172" i="4"/>
  <c r="AH171" i="4"/>
  <c r="AH170" i="4"/>
  <c r="AH174" i="4"/>
  <c r="AH177" i="4"/>
  <c r="AH173" i="4"/>
  <c r="AH175" i="4"/>
  <c r="AU176" i="4"/>
  <c r="AU173" i="4"/>
  <c r="AU172" i="4"/>
  <c r="AU171" i="4"/>
  <c r="AU170" i="4"/>
  <c r="AU174" i="4"/>
  <c r="AU177" i="4"/>
  <c r="AU175" i="4"/>
  <c r="AC177" i="4"/>
  <c r="AC176" i="4"/>
  <c r="AC173" i="4"/>
  <c r="AC172" i="4"/>
  <c r="AC171" i="4"/>
  <c r="AC175" i="4"/>
  <c r="AC170" i="4"/>
  <c r="AC174" i="4"/>
  <c r="AT170" i="4"/>
  <c r="AT174" i="4"/>
  <c r="AT177" i="4"/>
  <c r="AT173" i="4"/>
  <c r="AT172" i="4"/>
  <c r="AT175" i="4"/>
  <c r="AT176" i="4"/>
  <c r="AT171" i="4"/>
  <c r="AO174" i="4"/>
  <c r="AO173" i="4"/>
  <c r="AO170" i="4"/>
  <c r="AO177" i="4"/>
  <c r="AO176" i="4"/>
  <c r="AO172" i="4"/>
  <c r="AO171" i="4"/>
  <c r="AO175" i="4"/>
  <c r="AD170" i="4"/>
  <c r="AD174" i="4"/>
  <c r="AD177" i="4"/>
  <c r="AD173" i="4"/>
  <c r="AD172" i="4"/>
  <c r="AD175" i="4"/>
  <c r="AD176" i="4"/>
  <c r="AD171" i="4"/>
  <c r="Y174" i="4"/>
  <c r="Y173" i="4"/>
  <c r="Y170" i="4"/>
  <c r="Y177" i="4"/>
  <c r="Y176" i="4"/>
  <c r="Y172" i="4"/>
  <c r="Y171" i="4"/>
  <c r="Y175" i="4"/>
  <c r="AJ177" i="4"/>
  <c r="AJ176" i="4"/>
  <c r="AJ173" i="4"/>
  <c r="AJ171" i="4"/>
  <c r="AJ175" i="4"/>
  <c r="AJ170" i="4"/>
  <c r="AJ174" i="4"/>
  <c r="AJ172" i="4"/>
  <c r="AZ177" i="4"/>
  <c r="AZ176" i="4"/>
  <c r="AZ173" i="4"/>
  <c r="AZ171" i="4"/>
  <c r="AZ175" i="4"/>
  <c r="AZ170" i="4"/>
  <c r="AZ174" i="4"/>
  <c r="AZ172" i="4"/>
  <c r="AB177" i="4"/>
  <c r="AB176" i="4"/>
  <c r="AB173" i="4"/>
  <c r="AB172" i="4"/>
  <c r="AB171" i="4"/>
  <c r="AB175" i="4"/>
  <c r="AB170" i="4"/>
  <c r="AB174" i="4"/>
  <c r="BE174" i="4"/>
  <c r="F152" i="79" s="1"/>
  <c r="BE173" i="4"/>
  <c r="F151" i="79" s="1"/>
  <c r="BE170" i="4"/>
  <c r="F161" i="79" s="1"/>
  <c r="F165" i="79" s="1"/>
  <c r="BE177" i="4"/>
  <c r="BE176" i="4"/>
  <c r="BE172" i="4"/>
  <c r="F169" i="79" s="1"/>
  <c r="BE171" i="4"/>
  <c r="F139" i="79" s="1"/>
  <c r="BE175" i="4"/>
  <c r="AI170" i="4"/>
  <c r="AI174" i="4"/>
  <c r="AI177" i="4"/>
  <c r="AI173" i="4"/>
  <c r="AI171" i="4"/>
  <c r="AI175" i="4"/>
  <c r="AI176" i="4"/>
  <c r="AI172" i="4"/>
  <c r="AN170" i="4"/>
  <c r="AN174" i="4"/>
  <c r="AN172" i="4"/>
  <c r="AN177" i="4"/>
  <c r="AN176" i="4"/>
  <c r="AN173" i="4"/>
  <c r="AN171" i="4"/>
  <c r="AN175" i="4"/>
  <c r="AF170" i="4"/>
  <c r="AF174" i="4"/>
  <c r="AF172" i="4"/>
  <c r="AF177" i="4"/>
  <c r="AF176" i="4"/>
  <c r="AF173" i="4"/>
  <c r="AF171" i="4"/>
  <c r="AF175" i="4"/>
  <c r="AE170" i="4"/>
  <c r="AE176" i="4"/>
  <c r="AE173" i="4"/>
  <c r="AE172" i="4"/>
  <c r="AE171" i="4"/>
  <c r="AE174" i="4"/>
  <c r="AE177" i="4"/>
  <c r="AE175" i="4"/>
  <c r="V170" i="4"/>
  <c r="V174" i="4"/>
  <c r="V177" i="4"/>
  <c r="V173" i="4"/>
  <c r="V175" i="4"/>
  <c r="V176" i="4"/>
  <c r="V172" i="4"/>
  <c r="V171" i="4"/>
  <c r="AA174" i="4"/>
  <c r="AA177" i="4"/>
  <c r="AA175" i="4"/>
  <c r="AA170" i="4"/>
  <c r="AA176" i="4"/>
  <c r="AA173" i="4"/>
  <c r="AA172" i="4"/>
  <c r="AA171" i="4"/>
  <c r="AQ170" i="4"/>
  <c r="AQ174" i="4"/>
  <c r="AQ177" i="4"/>
  <c r="AQ175" i="4"/>
  <c r="AQ176" i="4"/>
  <c r="AQ173" i="4"/>
  <c r="AQ172" i="4"/>
  <c r="AQ171" i="4"/>
  <c r="U170" i="4"/>
  <c r="U177" i="4"/>
  <c r="U176" i="4"/>
  <c r="U172" i="4"/>
  <c r="U175" i="4"/>
  <c r="U174" i="4"/>
  <c r="U173" i="4"/>
  <c r="U171" i="4"/>
  <c r="AX176" i="4"/>
  <c r="AX172" i="4"/>
  <c r="AX171" i="4"/>
  <c r="AX170" i="4"/>
  <c r="AX174" i="4"/>
  <c r="AX177" i="4"/>
  <c r="AX173" i="4"/>
  <c r="AX175" i="4"/>
  <c r="AW174" i="4"/>
  <c r="AW171" i="4"/>
  <c r="AW170" i="4"/>
  <c r="AW177" i="4"/>
  <c r="AW176" i="4"/>
  <c r="AW173" i="4"/>
  <c r="AW172" i="4"/>
  <c r="AW175" i="4"/>
  <c r="BC170" i="4"/>
  <c r="BC176" i="4"/>
  <c r="BC172" i="4"/>
  <c r="BC174" i="4"/>
  <c r="BC177" i="4"/>
  <c r="BC173" i="4"/>
  <c r="BC171" i="4"/>
  <c r="BC175" i="4"/>
  <c r="AG170" i="4"/>
  <c r="AG174" i="4"/>
  <c r="AG171" i="4"/>
  <c r="AG177" i="4"/>
  <c r="AG176" i="4"/>
  <c r="AG173" i="4"/>
  <c r="AG172" i="4"/>
  <c r="AG175" i="4"/>
  <c r="BB174" i="4"/>
  <c r="BB177" i="4"/>
  <c r="BB173" i="4"/>
  <c r="BB175" i="4"/>
  <c r="BB170" i="4"/>
  <c r="BB176" i="4"/>
  <c r="BB172" i="4"/>
  <c r="BB171" i="4"/>
  <c r="BD170" i="4"/>
  <c r="BD174" i="4"/>
  <c r="BD177" i="4"/>
  <c r="BD176" i="4"/>
  <c r="BD173" i="4"/>
  <c r="BD172" i="4"/>
  <c r="BD171" i="4"/>
  <c r="BD175" i="4"/>
  <c r="F183" i="79"/>
  <c r="F201" i="79"/>
  <c r="F656" i="79"/>
  <c r="F658" i="79"/>
  <c r="F657" i="79"/>
  <c r="F23" i="79"/>
  <c r="BO5" i="4"/>
  <c r="BN54" i="4"/>
  <c r="BN58" i="4"/>
  <c r="BN66" i="4"/>
  <c r="BN44" i="4"/>
  <c r="BN14" i="4"/>
  <c r="BN24" i="4"/>
  <c r="BN28" i="4"/>
  <c r="BN32" i="4"/>
  <c r="BN36" i="4"/>
  <c r="BN46" i="4"/>
  <c r="BN86" i="4"/>
  <c r="BN90" i="4"/>
  <c r="BN92" i="4"/>
  <c r="BN96" i="4"/>
  <c r="BN100" i="4"/>
  <c r="BN104" i="4"/>
  <c r="BN70" i="4"/>
  <c r="BN115" i="4"/>
  <c r="BN123" i="4"/>
  <c r="BN117" i="4"/>
  <c r="BN125" i="4"/>
  <c r="BN108" i="4"/>
  <c r="BN130" i="4"/>
  <c r="BN134" i="4"/>
  <c r="BN143" i="4"/>
  <c r="BN147" i="4"/>
  <c r="BN114" i="4"/>
  <c r="BN157" i="4"/>
  <c r="BN166" i="4"/>
  <c r="BN62" i="4"/>
  <c r="BN80" i="4"/>
  <c r="BN112" i="4"/>
  <c r="BN154" i="4"/>
  <c r="BN156" i="4"/>
  <c r="BN165" i="4"/>
  <c r="BN63" i="4"/>
  <c r="BN73" i="4"/>
  <c r="BN81" i="4"/>
  <c r="BN40" i="4"/>
  <c r="BN23" i="4"/>
  <c r="BN27" i="4"/>
  <c r="BN31" i="4"/>
  <c r="BN35" i="4"/>
  <c r="BN41" i="4"/>
  <c r="BN56" i="4"/>
  <c r="BN60" i="4"/>
  <c r="BN22" i="4"/>
  <c r="BN52" i="4"/>
  <c r="BN12" i="4"/>
  <c r="BN16" i="4"/>
  <c r="BN26" i="4"/>
  <c r="BN30" i="4"/>
  <c r="BN34" i="4"/>
  <c r="BN38" i="4"/>
  <c r="BN84" i="4"/>
  <c r="BN88" i="4"/>
  <c r="BN94" i="4"/>
  <c r="BN98" i="4"/>
  <c r="BN102" i="4"/>
  <c r="BN78" i="4"/>
  <c r="BN119" i="4"/>
  <c r="BN113" i="4"/>
  <c r="BN121" i="4"/>
  <c r="BN132" i="4"/>
  <c r="BN136" i="4"/>
  <c r="BN145" i="4"/>
  <c r="BN122" i="4"/>
  <c r="BN150" i="4"/>
  <c r="BN149" i="4"/>
  <c r="BN164" i="4"/>
  <c r="BN72" i="4"/>
  <c r="BN106" i="4"/>
  <c r="BN120" i="4"/>
  <c r="BN152" i="4"/>
  <c r="BN158" i="4"/>
  <c r="BN167" i="4"/>
  <c r="BN69" i="4"/>
  <c r="BN77" i="4"/>
  <c r="BN18" i="4"/>
  <c r="BN48" i="4"/>
  <c r="BN19" i="4"/>
  <c r="BN25" i="4"/>
  <c r="BN29" i="4"/>
  <c r="BN33" i="4"/>
  <c r="BN37" i="4"/>
  <c r="BN49" i="4"/>
  <c r="BN11" i="4"/>
  <c r="BN15" i="4"/>
  <c r="BN21" i="4"/>
  <c r="BN43" i="4"/>
  <c r="BN51" i="4"/>
  <c r="BN57" i="4"/>
  <c r="BN61" i="4"/>
  <c r="BN67" i="4"/>
  <c r="BN75" i="4"/>
  <c r="BN20" i="4"/>
  <c r="BN50" i="4"/>
  <c r="BN107" i="4"/>
  <c r="BN111" i="4"/>
  <c r="BN85" i="4"/>
  <c r="BN89" i="4"/>
  <c r="BN93" i="4"/>
  <c r="BN95" i="4"/>
  <c r="BN99" i="4"/>
  <c r="BN103" i="4"/>
  <c r="BN109" i="4"/>
  <c r="BN74" i="4"/>
  <c r="BN82" i="4"/>
  <c r="BN131" i="4"/>
  <c r="BN135" i="4"/>
  <c r="BN144" i="4"/>
  <c r="BN148" i="4"/>
  <c r="BN118" i="4"/>
  <c r="BN153" i="4"/>
  <c r="BN155" i="4"/>
  <c r="BN76" i="4"/>
  <c r="BN110" i="4"/>
  <c r="BN124" i="4"/>
  <c r="BN151" i="4"/>
  <c r="BN45" i="4"/>
  <c r="BN53" i="4"/>
  <c r="BN13" i="4"/>
  <c r="BN17" i="4"/>
  <c r="BN39" i="4"/>
  <c r="BN47" i="4"/>
  <c r="BN55" i="4"/>
  <c r="BN59" i="4"/>
  <c r="BN65" i="4"/>
  <c r="BN71" i="4"/>
  <c r="BN79" i="4"/>
  <c r="BN42" i="4"/>
  <c r="BN83" i="4"/>
  <c r="BN87" i="4"/>
  <c r="BN91" i="4"/>
  <c r="BN97" i="4"/>
  <c r="BN101" i="4"/>
  <c r="BN105" i="4"/>
  <c r="BN64" i="4"/>
  <c r="BN129" i="4"/>
  <c r="BN133" i="4"/>
  <c r="BN137" i="4"/>
  <c r="BN146" i="4"/>
  <c r="BN68" i="4"/>
  <c r="BN116" i="4"/>
  <c r="BN160" i="4"/>
  <c r="BN138" i="4"/>
  <c r="BN162" i="4"/>
  <c r="BN126" i="4"/>
  <c r="BN127" i="4"/>
  <c r="BN141" i="4"/>
  <c r="BN9" i="4"/>
  <c r="BN140" i="4"/>
  <c r="BN10" i="4"/>
  <c r="BN159" i="4"/>
  <c r="BN128" i="4"/>
  <c r="BN142" i="4"/>
  <c r="BN139" i="4"/>
  <c r="BN161" i="4"/>
  <c r="BN163" i="4"/>
  <c r="BE54" i="4"/>
  <c r="F114" i="79" s="1"/>
  <c r="BE56" i="4"/>
  <c r="BE58" i="4"/>
  <c r="F118" i="79" s="1"/>
  <c r="BE60" i="4"/>
  <c r="F187" i="79" s="1"/>
  <c r="BE66" i="4"/>
  <c r="BE22" i="4"/>
  <c r="BE44" i="4"/>
  <c r="BE52" i="4"/>
  <c r="BE12" i="4"/>
  <c r="F138" i="79" s="1"/>
  <c r="BE14" i="4"/>
  <c r="BE16" i="4"/>
  <c r="F16" i="79" s="1"/>
  <c r="BE24" i="4"/>
  <c r="BE26" i="4"/>
  <c r="BE28" i="4"/>
  <c r="F80" i="79" s="1"/>
  <c r="BE30" i="4"/>
  <c r="BE32" i="4"/>
  <c r="F84" i="79" s="1"/>
  <c r="BE34" i="4"/>
  <c r="BE36" i="4"/>
  <c r="BE38" i="4"/>
  <c r="BE46" i="4"/>
  <c r="BE84" i="4"/>
  <c r="F557" i="79" s="1"/>
  <c r="BE86" i="4"/>
  <c r="F559" i="79" s="1"/>
  <c r="BE88" i="4"/>
  <c r="F561" i="79" s="1"/>
  <c r="BE90" i="4"/>
  <c r="F577" i="79" s="1"/>
  <c r="BE94" i="4"/>
  <c r="F535" i="79" s="1"/>
  <c r="BE92" i="4"/>
  <c r="BE96" i="4"/>
  <c r="F585" i="79" s="1"/>
  <c r="BE98" i="4"/>
  <c r="F605" i="79" s="1"/>
  <c r="BE100" i="4"/>
  <c r="F609" i="79" s="1"/>
  <c r="BE102" i="4"/>
  <c r="BE104" i="4"/>
  <c r="F632" i="79" s="1"/>
  <c r="BE115" i="4"/>
  <c r="BE119" i="4"/>
  <c r="BE123" i="4"/>
  <c r="BE113" i="4"/>
  <c r="F685" i="79" s="1"/>
  <c r="BE117" i="4"/>
  <c r="BE121" i="4"/>
  <c r="BE125" i="4"/>
  <c r="BE108" i="4"/>
  <c r="BE130" i="4"/>
  <c r="BE132" i="4"/>
  <c r="BE134" i="4"/>
  <c r="BE136" i="4"/>
  <c r="BE143" i="4"/>
  <c r="BE145" i="4"/>
  <c r="BE147" i="4"/>
  <c r="BE114" i="4"/>
  <c r="F686" i="79" s="1"/>
  <c r="BE122" i="4"/>
  <c r="BE150" i="4"/>
  <c r="BE70" i="4"/>
  <c r="BE78" i="4"/>
  <c r="F550" i="79" s="1"/>
  <c r="BE149" i="4"/>
  <c r="BE157" i="4"/>
  <c r="BE166" i="4"/>
  <c r="BE18" i="4"/>
  <c r="BE40" i="4"/>
  <c r="BE48" i="4"/>
  <c r="BE164" i="4"/>
  <c r="BE62" i="4"/>
  <c r="F196" i="79" s="1"/>
  <c r="BE72" i="4"/>
  <c r="F543" i="79" s="1"/>
  <c r="BE80" i="4"/>
  <c r="F552" i="79" s="1"/>
  <c r="BE106" i="4"/>
  <c r="BE112" i="4"/>
  <c r="F668" i="79" s="1"/>
  <c r="BE120" i="4"/>
  <c r="BE152" i="4"/>
  <c r="BE154" i="4"/>
  <c r="BE156" i="4"/>
  <c r="BE158" i="4"/>
  <c r="BE165" i="4"/>
  <c r="BE167" i="4"/>
  <c r="BE63" i="4"/>
  <c r="F197" i="79" s="1"/>
  <c r="BE69" i="4"/>
  <c r="BE73" i="4"/>
  <c r="F544" i="79" s="1"/>
  <c r="BE77" i="4"/>
  <c r="F549" i="79" s="1"/>
  <c r="BE81" i="4"/>
  <c r="F553" i="79" s="1"/>
  <c r="BE19" i="4"/>
  <c r="BE23" i="4"/>
  <c r="BE25" i="4"/>
  <c r="BE27" i="4"/>
  <c r="BE29" i="4"/>
  <c r="F81" i="79" s="1"/>
  <c r="BE31" i="4"/>
  <c r="BE33" i="4"/>
  <c r="BE35" i="4"/>
  <c r="F150" i="79" s="1"/>
  <c r="BE37" i="4"/>
  <c r="BE41" i="4"/>
  <c r="F33" i="79" s="1"/>
  <c r="BE45" i="4"/>
  <c r="BE49" i="4"/>
  <c r="BE53" i="4"/>
  <c r="BE11" i="4"/>
  <c r="F11" i="79" s="1"/>
  <c r="BE13" i="4"/>
  <c r="BE15" i="4"/>
  <c r="F15" i="79" s="1"/>
  <c r="BE17" i="4"/>
  <c r="BE21" i="4"/>
  <c r="F146" i="79" s="1"/>
  <c r="BE39" i="4"/>
  <c r="BE43" i="4"/>
  <c r="BE47" i="4"/>
  <c r="F107" i="79" s="1"/>
  <c r="BE51" i="4"/>
  <c r="F111" i="79" s="1"/>
  <c r="BE55" i="4"/>
  <c r="BE57" i="4"/>
  <c r="F117" i="79" s="1"/>
  <c r="BE59" i="4"/>
  <c r="F186" i="79" s="1"/>
  <c r="BE61" i="4"/>
  <c r="BE65" i="4"/>
  <c r="BE67" i="4"/>
  <c r="BE71" i="4"/>
  <c r="BE75" i="4"/>
  <c r="BE79" i="4"/>
  <c r="F551" i="79" s="1"/>
  <c r="BE20" i="4"/>
  <c r="BE42" i="4"/>
  <c r="F153" i="79" s="1"/>
  <c r="BE50" i="4"/>
  <c r="F110" i="79" s="1"/>
  <c r="BE107" i="4"/>
  <c r="BE111" i="4"/>
  <c r="F667" i="79" s="1"/>
  <c r="BE93" i="4"/>
  <c r="BE95" i="4"/>
  <c r="F536" i="79" s="1"/>
  <c r="BE97" i="4"/>
  <c r="BE99" i="4"/>
  <c r="BE101" i="4"/>
  <c r="BE103" i="4"/>
  <c r="BE105" i="4"/>
  <c r="F633" i="79" s="1"/>
  <c r="BE109" i="4"/>
  <c r="BE82" i="4"/>
  <c r="F554" i="79" s="1"/>
  <c r="BE129" i="4"/>
  <c r="BE131" i="4"/>
  <c r="BE133" i="4"/>
  <c r="BE83" i="4"/>
  <c r="BE85" i="4"/>
  <c r="F558" i="79" s="1"/>
  <c r="BE87" i="4"/>
  <c r="F560" i="79" s="1"/>
  <c r="BE89" i="4"/>
  <c r="BE91" i="4"/>
  <c r="BE64" i="4"/>
  <c r="F108" i="79" s="1"/>
  <c r="BE74" i="4"/>
  <c r="BE148" i="4"/>
  <c r="BE118" i="4"/>
  <c r="BE155" i="4"/>
  <c r="BE135" i="4"/>
  <c r="BE137" i="4"/>
  <c r="BE144" i="4"/>
  <c r="BE146" i="4"/>
  <c r="BE153" i="4"/>
  <c r="BE68" i="4"/>
  <c r="BE76" i="4"/>
  <c r="F548" i="79" s="1"/>
  <c r="BE110" i="4"/>
  <c r="F666" i="79" s="1"/>
  <c r="BE116" i="4"/>
  <c r="BE124" i="4"/>
  <c r="BE151" i="4"/>
  <c r="AI54" i="4"/>
  <c r="AI56" i="4"/>
  <c r="AI58" i="4"/>
  <c r="AI60" i="4"/>
  <c r="AI66" i="4"/>
  <c r="AI12" i="4"/>
  <c r="AI14" i="4"/>
  <c r="AI16" i="4"/>
  <c r="AI24" i="4"/>
  <c r="AI26" i="4"/>
  <c r="AI22" i="4"/>
  <c r="AI44" i="4"/>
  <c r="AI52" i="4"/>
  <c r="AI28" i="4"/>
  <c r="AI30" i="4"/>
  <c r="AI32" i="4"/>
  <c r="AI34" i="4"/>
  <c r="AI36" i="4"/>
  <c r="AI38" i="4"/>
  <c r="AI46" i="4"/>
  <c r="AI84" i="4"/>
  <c r="AI86" i="4"/>
  <c r="AI88" i="4"/>
  <c r="AI90" i="4"/>
  <c r="AI92" i="4"/>
  <c r="AI70" i="4"/>
  <c r="AI78" i="4"/>
  <c r="AI115" i="4"/>
  <c r="AI119" i="4"/>
  <c r="AI123" i="4"/>
  <c r="AI113" i="4"/>
  <c r="AI117" i="4"/>
  <c r="AI121" i="4"/>
  <c r="AI125" i="4"/>
  <c r="AI108" i="4"/>
  <c r="AI130" i="4"/>
  <c r="AI132" i="4"/>
  <c r="AI134" i="4"/>
  <c r="AI136" i="4"/>
  <c r="AI143" i="4"/>
  <c r="AI145" i="4"/>
  <c r="AI147" i="4"/>
  <c r="AI114" i="4"/>
  <c r="AI122" i="4"/>
  <c r="AI150" i="4"/>
  <c r="AI94" i="4"/>
  <c r="AI96" i="4"/>
  <c r="AI98" i="4"/>
  <c r="AI100" i="4"/>
  <c r="AI102" i="4"/>
  <c r="AI104" i="4"/>
  <c r="AI149" i="4"/>
  <c r="AI62" i="4"/>
  <c r="AI72" i="4"/>
  <c r="AI80" i="4"/>
  <c r="AI106" i="4"/>
  <c r="AI112" i="4"/>
  <c r="AI120" i="4"/>
  <c r="AI156" i="4"/>
  <c r="AI158" i="4"/>
  <c r="AI165" i="4"/>
  <c r="AI167" i="4"/>
  <c r="AI157" i="4"/>
  <c r="AI164" i="4"/>
  <c r="AI166" i="4"/>
  <c r="AI152" i="4"/>
  <c r="AI154" i="4"/>
  <c r="AI63" i="4"/>
  <c r="AI69" i="4"/>
  <c r="AI73" i="4"/>
  <c r="AI77" i="4"/>
  <c r="AI81" i="4"/>
  <c r="AI18" i="4"/>
  <c r="AI40" i="4"/>
  <c r="AI48" i="4"/>
  <c r="AI19" i="4"/>
  <c r="AI23" i="4"/>
  <c r="AI25" i="4"/>
  <c r="AI27" i="4"/>
  <c r="AI29" i="4"/>
  <c r="AI31" i="4"/>
  <c r="AI33" i="4"/>
  <c r="AI35" i="4"/>
  <c r="AI37" i="4"/>
  <c r="AI41" i="4"/>
  <c r="AI45" i="4"/>
  <c r="AI49" i="4"/>
  <c r="AI53" i="4"/>
  <c r="AI11" i="4"/>
  <c r="AI13" i="4"/>
  <c r="AI15" i="4"/>
  <c r="AI17" i="4"/>
  <c r="AI21" i="4"/>
  <c r="AI39" i="4"/>
  <c r="AI43" i="4"/>
  <c r="AI47" i="4"/>
  <c r="AI51" i="4"/>
  <c r="AI55" i="4"/>
  <c r="AI57" i="4"/>
  <c r="AI59" i="4"/>
  <c r="AI61" i="4"/>
  <c r="AI65" i="4"/>
  <c r="AI67" i="4"/>
  <c r="AI71" i="4"/>
  <c r="AI75" i="4"/>
  <c r="AI79" i="4"/>
  <c r="AI20" i="4"/>
  <c r="AI42" i="4"/>
  <c r="AI50" i="4"/>
  <c r="AI107" i="4"/>
  <c r="AI111" i="4"/>
  <c r="AI83" i="4"/>
  <c r="AI85" i="4"/>
  <c r="AI87" i="4"/>
  <c r="AI89" i="4"/>
  <c r="AI91" i="4"/>
  <c r="AI93" i="4"/>
  <c r="AI95" i="4"/>
  <c r="AI97" i="4"/>
  <c r="AI99" i="4"/>
  <c r="AI101" i="4"/>
  <c r="AI103" i="4"/>
  <c r="AI105" i="4"/>
  <c r="AI109" i="4"/>
  <c r="AI64" i="4"/>
  <c r="AI74" i="4"/>
  <c r="AI82" i="4"/>
  <c r="AI129" i="4"/>
  <c r="AI131" i="4"/>
  <c r="AI133" i="4"/>
  <c r="AI135" i="4"/>
  <c r="AI137" i="4"/>
  <c r="AI144" i="4"/>
  <c r="AI146" i="4"/>
  <c r="AI148" i="4"/>
  <c r="AI153" i="4"/>
  <c r="AI155" i="4"/>
  <c r="AI68" i="4"/>
  <c r="AI76" i="4"/>
  <c r="AI118" i="4"/>
  <c r="AI110" i="4"/>
  <c r="AI116" i="4"/>
  <c r="AI124" i="4"/>
  <c r="AI151" i="4"/>
  <c r="AN54" i="4"/>
  <c r="AN56" i="4"/>
  <c r="AN58" i="4"/>
  <c r="AN60" i="4"/>
  <c r="AN66" i="4"/>
  <c r="AN22" i="4"/>
  <c r="AN44" i="4"/>
  <c r="AN52" i="4"/>
  <c r="AN12" i="4"/>
  <c r="AN14" i="4"/>
  <c r="AN16" i="4"/>
  <c r="AN24" i="4"/>
  <c r="AN26" i="4"/>
  <c r="AN28" i="4"/>
  <c r="AN30" i="4"/>
  <c r="AN32" i="4"/>
  <c r="AN34" i="4"/>
  <c r="AN36" i="4"/>
  <c r="AN38" i="4"/>
  <c r="AN46" i="4"/>
  <c r="AN84" i="4"/>
  <c r="AN86" i="4"/>
  <c r="AN88" i="4"/>
  <c r="AN90" i="4"/>
  <c r="AN94" i="4"/>
  <c r="AN92" i="4"/>
  <c r="AN96" i="4"/>
  <c r="AN98" i="4"/>
  <c r="AN100" i="4"/>
  <c r="AN102" i="4"/>
  <c r="AN104" i="4"/>
  <c r="AN115" i="4"/>
  <c r="AN119" i="4"/>
  <c r="AN123" i="4"/>
  <c r="AN113" i="4"/>
  <c r="AN117" i="4"/>
  <c r="AN121" i="4"/>
  <c r="AN125" i="4"/>
  <c r="AN108" i="4"/>
  <c r="AN130" i="4"/>
  <c r="AN132" i="4"/>
  <c r="AN134" i="4"/>
  <c r="AN136" i="4"/>
  <c r="AN143" i="4"/>
  <c r="AN145" i="4"/>
  <c r="AN147" i="4"/>
  <c r="AN114" i="4"/>
  <c r="AN122" i="4"/>
  <c r="AN150" i="4"/>
  <c r="AN70" i="4"/>
  <c r="AN78" i="4"/>
  <c r="AN149" i="4"/>
  <c r="AN164" i="4"/>
  <c r="AN157" i="4"/>
  <c r="AN166" i="4"/>
  <c r="AN62" i="4"/>
  <c r="AN72" i="4"/>
  <c r="AN80" i="4"/>
  <c r="AN106" i="4"/>
  <c r="AN112" i="4"/>
  <c r="AN120" i="4"/>
  <c r="AN152" i="4"/>
  <c r="AN154" i="4"/>
  <c r="AN156" i="4"/>
  <c r="AN158" i="4"/>
  <c r="AN165" i="4"/>
  <c r="AN167" i="4"/>
  <c r="AN63" i="4"/>
  <c r="AN69" i="4"/>
  <c r="AN73" i="4"/>
  <c r="AN77" i="4"/>
  <c r="AN81" i="4"/>
  <c r="AN18" i="4"/>
  <c r="AN40" i="4"/>
  <c r="AN48" i="4"/>
  <c r="AN19" i="4"/>
  <c r="AN23" i="4"/>
  <c r="AN27" i="4"/>
  <c r="AN29" i="4"/>
  <c r="AN31" i="4"/>
  <c r="AN33" i="4"/>
  <c r="AN35" i="4"/>
  <c r="AN37" i="4"/>
  <c r="AN41" i="4"/>
  <c r="AN45" i="4"/>
  <c r="AN49" i="4"/>
  <c r="AN53" i="4"/>
  <c r="AN11" i="4"/>
  <c r="AN13" i="4"/>
  <c r="AN15" i="4"/>
  <c r="AN17" i="4"/>
  <c r="AN21" i="4"/>
  <c r="AN39" i="4"/>
  <c r="AN43" i="4"/>
  <c r="AN47" i="4"/>
  <c r="AN51" i="4"/>
  <c r="AN55" i="4"/>
  <c r="AN57" i="4"/>
  <c r="AN59" i="4"/>
  <c r="AN61" i="4"/>
  <c r="AN65" i="4"/>
  <c r="AN67" i="4"/>
  <c r="AN71" i="4"/>
  <c r="AN75" i="4"/>
  <c r="AN79" i="4"/>
  <c r="AN20" i="4"/>
  <c r="AN42" i="4"/>
  <c r="AN50" i="4"/>
  <c r="AN107" i="4"/>
  <c r="AN111" i="4"/>
  <c r="AN95" i="4"/>
  <c r="AN97" i="4"/>
  <c r="AN99" i="4"/>
  <c r="AN101" i="4"/>
  <c r="AN103" i="4"/>
  <c r="AN105" i="4"/>
  <c r="AN109" i="4"/>
  <c r="AN82" i="4"/>
  <c r="AN129" i="4"/>
  <c r="AN131" i="4"/>
  <c r="AN133" i="4"/>
  <c r="AN25" i="4"/>
  <c r="AN83" i="4"/>
  <c r="AN85" i="4"/>
  <c r="AN87" i="4"/>
  <c r="AN89" i="4"/>
  <c r="AN91" i="4"/>
  <c r="AN93" i="4"/>
  <c r="AN64" i="4"/>
  <c r="AN74" i="4"/>
  <c r="AN135" i="4"/>
  <c r="AN137" i="4"/>
  <c r="AN144" i="4"/>
  <c r="AN146" i="4"/>
  <c r="AN148" i="4"/>
  <c r="AN118" i="4"/>
  <c r="AN153" i="4"/>
  <c r="AN155" i="4"/>
  <c r="AN68" i="4"/>
  <c r="AN76" i="4"/>
  <c r="AN110" i="4"/>
  <c r="AN116" i="4"/>
  <c r="AN124" i="4"/>
  <c r="AN151" i="4"/>
  <c r="AF54" i="4"/>
  <c r="AF56" i="4"/>
  <c r="AF58" i="4"/>
  <c r="AF60" i="4"/>
  <c r="AF66" i="4"/>
  <c r="AF22" i="4"/>
  <c r="AF44" i="4"/>
  <c r="AF52" i="4"/>
  <c r="AF12" i="4"/>
  <c r="AF14" i="4"/>
  <c r="AF16" i="4"/>
  <c r="AF24" i="4"/>
  <c r="AF26" i="4"/>
  <c r="AF28" i="4"/>
  <c r="AF30" i="4"/>
  <c r="AF32" i="4"/>
  <c r="AF34" i="4"/>
  <c r="AF36" i="4"/>
  <c r="AF38" i="4"/>
  <c r="AF46" i="4"/>
  <c r="AF84" i="4"/>
  <c r="AF86" i="4"/>
  <c r="AF88" i="4"/>
  <c r="AF90" i="4"/>
  <c r="AF94" i="4"/>
  <c r="AF92" i="4"/>
  <c r="AF96" i="4"/>
  <c r="AF98" i="4"/>
  <c r="AF100" i="4"/>
  <c r="AF102" i="4"/>
  <c r="AF104" i="4"/>
  <c r="AF70" i="4"/>
  <c r="AF78" i="4"/>
  <c r="AF115" i="4"/>
  <c r="AF119" i="4"/>
  <c r="AF123" i="4"/>
  <c r="AF113" i="4"/>
  <c r="AF117" i="4"/>
  <c r="AF121" i="4"/>
  <c r="AF125" i="4"/>
  <c r="AF108" i="4"/>
  <c r="AF130" i="4"/>
  <c r="AF132" i="4"/>
  <c r="AF134" i="4"/>
  <c r="AF136" i="4"/>
  <c r="AF143" i="4"/>
  <c r="AF145" i="4"/>
  <c r="AF147" i="4"/>
  <c r="AF114" i="4"/>
  <c r="AF122" i="4"/>
  <c r="AF150" i="4"/>
  <c r="AF149" i="4"/>
  <c r="AF157" i="4"/>
  <c r="AF166" i="4"/>
  <c r="AF62" i="4"/>
  <c r="AF72" i="4"/>
  <c r="AF80" i="4"/>
  <c r="AF164" i="4"/>
  <c r="AF106" i="4"/>
  <c r="AF112" i="4"/>
  <c r="AF120" i="4"/>
  <c r="AF152" i="4"/>
  <c r="AF154" i="4"/>
  <c r="AF156" i="4"/>
  <c r="AF158" i="4"/>
  <c r="AF165" i="4"/>
  <c r="AF167" i="4"/>
  <c r="AF63" i="4"/>
  <c r="AF69" i="4"/>
  <c r="AF73" i="4"/>
  <c r="AF77" i="4"/>
  <c r="AF81" i="4"/>
  <c r="AF18" i="4"/>
  <c r="AF40" i="4"/>
  <c r="AF48" i="4"/>
  <c r="AF19" i="4"/>
  <c r="AF23" i="4"/>
  <c r="AF25" i="4"/>
  <c r="AF27" i="4"/>
  <c r="AF29" i="4"/>
  <c r="AF31" i="4"/>
  <c r="AF33" i="4"/>
  <c r="AF35" i="4"/>
  <c r="AF37" i="4"/>
  <c r="AF41" i="4"/>
  <c r="AF45" i="4"/>
  <c r="AF49" i="4"/>
  <c r="AF53" i="4"/>
  <c r="AF11" i="4"/>
  <c r="AF13" i="4"/>
  <c r="AF15" i="4"/>
  <c r="AF17" i="4"/>
  <c r="AF21" i="4"/>
  <c r="AF39" i="4"/>
  <c r="AF43" i="4"/>
  <c r="AF47" i="4"/>
  <c r="AF51" i="4"/>
  <c r="AF55" i="4"/>
  <c r="AF57" i="4"/>
  <c r="AF59" i="4"/>
  <c r="AF61" i="4"/>
  <c r="AF65" i="4"/>
  <c r="AF67" i="4"/>
  <c r="AF71" i="4"/>
  <c r="AF75" i="4"/>
  <c r="AF79" i="4"/>
  <c r="AF20" i="4"/>
  <c r="AF42" i="4"/>
  <c r="AF50" i="4"/>
  <c r="AF107" i="4"/>
  <c r="AF83" i="4"/>
  <c r="AF85" i="4"/>
  <c r="AF87" i="4"/>
  <c r="AF89" i="4"/>
  <c r="AF91" i="4"/>
  <c r="AF93" i="4"/>
  <c r="AF95" i="4"/>
  <c r="AF97" i="4"/>
  <c r="AF99" i="4"/>
  <c r="AF101" i="4"/>
  <c r="AF103" i="4"/>
  <c r="AF105" i="4"/>
  <c r="AF109" i="4"/>
  <c r="AF64" i="4"/>
  <c r="AF74" i="4"/>
  <c r="AF82" i="4"/>
  <c r="AF129" i="4"/>
  <c r="AF131" i="4"/>
  <c r="AF133" i="4"/>
  <c r="AF111" i="4"/>
  <c r="AF68" i="4"/>
  <c r="AF76" i="4"/>
  <c r="AF135" i="4"/>
  <c r="AF137" i="4"/>
  <c r="AF144" i="4"/>
  <c r="AF146" i="4"/>
  <c r="AF148" i="4"/>
  <c r="AF118" i="4"/>
  <c r="AF153" i="4"/>
  <c r="AF155" i="4"/>
  <c r="AF110" i="4"/>
  <c r="AF116" i="4"/>
  <c r="AF124" i="4"/>
  <c r="AF151" i="4"/>
  <c r="AE22" i="4"/>
  <c r="AE44" i="4"/>
  <c r="AE52" i="4"/>
  <c r="AE54" i="4"/>
  <c r="AE56" i="4"/>
  <c r="AE58" i="4"/>
  <c r="AE60" i="4"/>
  <c r="AE66" i="4"/>
  <c r="AE12" i="4"/>
  <c r="AE14" i="4"/>
  <c r="AE16" i="4"/>
  <c r="AE24" i="4"/>
  <c r="AE26" i="4"/>
  <c r="AE28" i="4"/>
  <c r="AE30" i="4"/>
  <c r="AE32" i="4"/>
  <c r="AE34" i="4"/>
  <c r="AE36" i="4"/>
  <c r="AE38" i="4"/>
  <c r="AE46" i="4"/>
  <c r="AE84" i="4"/>
  <c r="AE86" i="4"/>
  <c r="AE88" i="4"/>
  <c r="AE90" i="4"/>
  <c r="AE92" i="4"/>
  <c r="AE94" i="4"/>
  <c r="AE96" i="4"/>
  <c r="AE98" i="4"/>
  <c r="AE100" i="4"/>
  <c r="AE102" i="4"/>
  <c r="AE104" i="4"/>
  <c r="AE70" i="4"/>
  <c r="AE78" i="4"/>
  <c r="AE115" i="4"/>
  <c r="AE119" i="4"/>
  <c r="AE123" i="4"/>
  <c r="AE113" i="4"/>
  <c r="AE117" i="4"/>
  <c r="AE121" i="4"/>
  <c r="AE125" i="4"/>
  <c r="AE108" i="4"/>
  <c r="AE130" i="4"/>
  <c r="AE132" i="4"/>
  <c r="AE134" i="4"/>
  <c r="AE136" i="4"/>
  <c r="AE143" i="4"/>
  <c r="AE145" i="4"/>
  <c r="AE147" i="4"/>
  <c r="AE114" i="4"/>
  <c r="AE122" i="4"/>
  <c r="AE150" i="4"/>
  <c r="AE149" i="4"/>
  <c r="AE157" i="4"/>
  <c r="AE164" i="4"/>
  <c r="AE166" i="4"/>
  <c r="AE152" i="4"/>
  <c r="AE154" i="4"/>
  <c r="AE63" i="4"/>
  <c r="AE69" i="4"/>
  <c r="AE73" i="4"/>
  <c r="AE77" i="4"/>
  <c r="AE81" i="4"/>
  <c r="AE18" i="4"/>
  <c r="AE40" i="4"/>
  <c r="AE48" i="4"/>
  <c r="AE19" i="4"/>
  <c r="AE23" i="4"/>
  <c r="AE25" i="4"/>
  <c r="AE62" i="4"/>
  <c r="AE72" i="4"/>
  <c r="AE80" i="4"/>
  <c r="AE106" i="4"/>
  <c r="AE112" i="4"/>
  <c r="AE120" i="4"/>
  <c r="AE156" i="4"/>
  <c r="AE158" i="4"/>
  <c r="AE165" i="4"/>
  <c r="AE167" i="4"/>
  <c r="AE107" i="4"/>
  <c r="AE111" i="4"/>
  <c r="AE129" i="4"/>
  <c r="AE131" i="4"/>
  <c r="AE27" i="4"/>
  <c r="AE29" i="4"/>
  <c r="AE31" i="4"/>
  <c r="AE33" i="4"/>
  <c r="AE35" i="4"/>
  <c r="AE37" i="4"/>
  <c r="AE41" i="4"/>
  <c r="AE45" i="4"/>
  <c r="AE49" i="4"/>
  <c r="AE53" i="4"/>
  <c r="AE11" i="4"/>
  <c r="AE13" i="4"/>
  <c r="AE15" i="4"/>
  <c r="AE17" i="4"/>
  <c r="AE21" i="4"/>
  <c r="AE39" i="4"/>
  <c r="AE43" i="4"/>
  <c r="AE47" i="4"/>
  <c r="AE51" i="4"/>
  <c r="AE55" i="4"/>
  <c r="AE57" i="4"/>
  <c r="AE59" i="4"/>
  <c r="AE61" i="4"/>
  <c r="AE65" i="4"/>
  <c r="AE67" i="4"/>
  <c r="AE71" i="4"/>
  <c r="AE75" i="4"/>
  <c r="AE79" i="4"/>
  <c r="AE20" i="4"/>
  <c r="AE42" i="4"/>
  <c r="AE50" i="4"/>
  <c r="AE83" i="4"/>
  <c r="AE85" i="4"/>
  <c r="AE87" i="4"/>
  <c r="AE89" i="4"/>
  <c r="AE91" i="4"/>
  <c r="AE93" i="4"/>
  <c r="AE95" i="4"/>
  <c r="AE97" i="4"/>
  <c r="AE99" i="4"/>
  <c r="AE101" i="4"/>
  <c r="AE103" i="4"/>
  <c r="AE105" i="4"/>
  <c r="AE109" i="4"/>
  <c r="AE64" i="4"/>
  <c r="AE74" i="4"/>
  <c r="AE82" i="4"/>
  <c r="AE118" i="4"/>
  <c r="AE110" i="4"/>
  <c r="AE116" i="4"/>
  <c r="AE124" i="4"/>
  <c r="AE151" i="4"/>
  <c r="AE133" i="4"/>
  <c r="AE135" i="4"/>
  <c r="AE137" i="4"/>
  <c r="AE144" i="4"/>
  <c r="AE146" i="4"/>
  <c r="AE148" i="4"/>
  <c r="AE153" i="4"/>
  <c r="AE155" i="4"/>
  <c r="AE68" i="4"/>
  <c r="AE76" i="4"/>
  <c r="V54" i="4"/>
  <c r="V56" i="4"/>
  <c r="V58" i="4"/>
  <c r="V60" i="4"/>
  <c r="V66" i="4"/>
  <c r="V12" i="4"/>
  <c r="V14" i="4"/>
  <c r="V16" i="4"/>
  <c r="V24" i="4"/>
  <c r="V26" i="4"/>
  <c r="V22" i="4"/>
  <c r="V44" i="4"/>
  <c r="V52" i="4"/>
  <c r="V28" i="4"/>
  <c r="V30" i="4"/>
  <c r="V32" i="4"/>
  <c r="V34" i="4"/>
  <c r="V36" i="4"/>
  <c r="V38" i="4"/>
  <c r="V46" i="4"/>
  <c r="V84" i="4"/>
  <c r="V86" i="4"/>
  <c r="V88" i="4"/>
  <c r="V90" i="4"/>
  <c r="V92" i="4"/>
  <c r="V94" i="4"/>
  <c r="V115" i="4"/>
  <c r="V119" i="4"/>
  <c r="V123" i="4"/>
  <c r="V113" i="4"/>
  <c r="V117" i="4"/>
  <c r="V121" i="4"/>
  <c r="V125" i="4"/>
  <c r="V108" i="4"/>
  <c r="V130" i="4"/>
  <c r="V132" i="4"/>
  <c r="V134" i="4"/>
  <c r="V136" i="4"/>
  <c r="V143" i="4"/>
  <c r="V145" i="4"/>
  <c r="V147" i="4"/>
  <c r="V114" i="4"/>
  <c r="V122" i="4"/>
  <c r="V150" i="4"/>
  <c r="V96" i="4"/>
  <c r="V98" i="4"/>
  <c r="V100" i="4"/>
  <c r="V102" i="4"/>
  <c r="V104" i="4"/>
  <c r="V70" i="4"/>
  <c r="V78" i="4"/>
  <c r="V149" i="4"/>
  <c r="V62" i="4"/>
  <c r="V72" i="4"/>
  <c r="V80" i="4"/>
  <c r="V106" i="4"/>
  <c r="V112" i="4"/>
  <c r="V120" i="4"/>
  <c r="V156" i="4"/>
  <c r="V158" i="4"/>
  <c r="V165" i="4"/>
  <c r="V167" i="4"/>
  <c r="V18" i="4"/>
  <c r="V40" i="4"/>
  <c r="V48" i="4"/>
  <c r="V157" i="4"/>
  <c r="V164" i="4"/>
  <c r="V166" i="4"/>
  <c r="V152" i="4"/>
  <c r="V154" i="4"/>
  <c r="V63" i="4"/>
  <c r="V69" i="4"/>
  <c r="V73" i="4"/>
  <c r="V77" i="4"/>
  <c r="V81" i="4"/>
  <c r="V19" i="4"/>
  <c r="V23" i="4"/>
  <c r="V25" i="4"/>
  <c r="V27" i="4"/>
  <c r="V29" i="4"/>
  <c r="V31" i="4"/>
  <c r="V33" i="4"/>
  <c r="V35" i="4"/>
  <c r="V37" i="4"/>
  <c r="V41" i="4"/>
  <c r="V45" i="4"/>
  <c r="V49" i="4"/>
  <c r="V53" i="4"/>
  <c r="V11" i="4"/>
  <c r="V13" i="4"/>
  <c r="V15" i="4"/>
  <c r="V17" i="4"/>
  <c r="V21" i="4"/>
  <c r="V39" i="4"/>
  <c r="V43" i="4"/>
  <c r="V47" i="4"/>
  <c r="V51" i="4"/>
  <c r="V55" i="4"/>
  <c r="V57" i="4"/>
  <c r="V59" i="4"/>
  <c r="V61" i="4"/>
  <c r="V65" i="4"/>
  <c r="V67" i="4"/>
  <c r="V71" i="4"/>
  <c r="V75" i="4"/>
  <c r="V79" i="4"/>
  <c r="V20" i="4"/>
  <c r="V42" i="4"/>
  <c r="V50" i="4"/>
  <c r="V111" i="4"/>
  <c r="V83" i="4"/>
  <c r="V85" i="4"/>
  <c r="V87" i="4"/>
  <c r="V89" i="4"/>
  <c r="V91" i="4"/>
  <c r="V93" i="4"/>
  <c r="V95" i="4"/>
  <c r="V97" i="4"/>
  <c r="V99" i="4"/>
  <c r="V101" i="4"/>
  <c r="V103" i="4"/>
  <c r="V105" i="4"/>
  <c r="V109" i="4"/>
  <c r="V107" i="4"/>
  <c r="V64" i="4"/>
  <c r="V74" i="4"/>
  <c r="V82" i="4"/>
  <c r="V129" i="4"/>
  <c r="V131" i="4"/>
  <c r="V133" i="4"/>
  <c r="V135" i="4"/>
  <c r="V137" i="4"/>
  <c r="V144" i="4"/>
  <c r="V146" i="4"/>
  <c r="V148" i="4"/>
  <c r="V118" i="4"/>
  <c r="V153" i="4"/>
  <c r="V155" i="4"/>
  <c r="V68" i="4"/>
  <c r="V76" i="4"/>
  <c r="V151" i="4"/>
  <c r="V110" i="4"/>
  <c r="V116" i="4"/>
  <c r="V124" i="4"/>
  <c r="AA54" i="4"/>
  <c r="AA56" i="4"/>
  <c r="AA58" i="4"/>
  <c r="AA60" i="4"/>
  <c r="AA66" i="4"/>
  <c r="AA12" i="4"/>
  <c r="AA14" i="4"/>
  <c r="AA16" i="4"/>
  <c r="AA24" i="4"/>
  <c r="AA26" i="4"/>
  <c r="AA22" i="4"/>
  <c r="AA44" i="4"/>
  <c r="AA52" i="4"/>
  <c r="AA92" i="4"/>
  <c r="AA28" i="4"/>
  <c r="AA30" i="4"/>
  <c r="AA32" i="4"/>
  <c r="AA34" i="4"/>
  <c r="AA36" i="4"/>
  <c r="AA38" i="4"/>
  <c r="AA46" i="4"/>
  <c r="AA84" i="4"/>
  <c r="AA86" i="4"/>
  <c r="AA88" i="4"/>
  <c r="AA90" i="4"/>
  <c r="AA94" i="4"/>
  <c r="AA96" i="4"/>
  <c r="AA98" i="4"/>
  <c r="AA100" i="4"/>
  <c r="AA102" i="4"/>
  <c r="AA104" i="4"/>
  <c r="AA70" i="4"/>
  <c r="AA78" i="4"/>
  <c r="AA115" i="4"/>
  <c r="AA119" i="4"/>
  <c r="AA123" i="4"/>
  <c r="AA113" i="4"/>
  <c r="AA117" i="4"/>
  <c r="AA121" i="4"/>
  <c r="AA125" i="4"/>
  <c r="AA108" i="4"/>
  <c r="AA130" i="4"/>
  <c r="AA132" i="4"/>
  <c r="AA134" i="4"/>
  <c r="AA136" i="4"/>
  <c r="AA143" i="4"/>
  <c r="AA145" i="4"/>
  <c r="AA147" i="4"/>
  <c r="AA114" i="4"/>
  <c r="AA122" i="4"/>
  <c r="AA150" i="4"/>
  <c r="AA149" i="4"/>
  <c r="AA62" i="4"/>
  <c r="AA72" i="4"/>
  <c r="AA80" i="4"/>
  <c r="AA106" i="4"/>
  <c r="AA112" i="4"/>
  <c r="AA120" i="4"/>
  <c r="AA156" i="4"/>
  <c r="AA158" i="4"/>
  <c r="AA165" i="4"/>
  <c r="AA167" i="4"/>
  <c r="AA157" i="4"/>
  <c r="AA164" i="4"/>
  <c r="AA166" i="4"/>
  <c r="AA152" i="4"/>
  <c r="AA154" i="4"/>
  <c r="AA63" i="4"/>
  <c r="AA69" i="4"/>
  <c r="AA73" i="4"/>
  <c r="AA77" i="4"/>
  <c r="AA81" i="4"/>
  <c r="AA18" i="4"/>
  <c r="AA40" i="4"/>
  <c r="AA48" i="4"/>
  <c r="AA19" i="4"/>
  <c r="AA23" i="4"/>
  <c r="AA25" i="4"/>
  <c r="AA27" i="4"/>
  <c r="AA29" i="4"/>
  <c r="AA31" i="4"/>
  <c r="AA33" i="4"/>
  <c r="AA35" i="4"/>
  <c r="AA37" i="4"/>
  <c r="AA41" i="4"/>
  <c r="AA45" i="4"/>
  <c r="AA49" i="4"/>
  <c r="AA53" i="4"/>
  <c r="AA11" i="4"/>
  <c r="AA13" i="4"/>
  <c r="AA15" i="4"/>
  <c r="AA17" i="4"/>
  <c r="AA21" i="4"/>
  <c r="AA39" i="4"/>
  <c r="AA43" i="4"/>
  <c r="AA47" i="4"/>
  <c r="AA51" i="4"/>
  <c r="AA55" i="4"/>
  <c r="AA57" i="4"/>
  <c r="AA59" i="4"/>
  <c r="AA61" i="4"/>
  <c r="AA65" i="4"/>
  <c r="AA67" i="4"/>
  <c r="AA71" i="4"/>
  <c r="AA75" i="4"/>
  <c r="AA79" i="4"/>
  <c r="AA20" i="4"/>
  <c r="AA42" i="4"/>
  <c r="AA50" i="4"/>
  <c r="AA83" i="4"/>
  <c r="AA85" i="4"/>
  <c r="AA87" i="4"/>
  <c r="AA89" i="4"/>
  <c r="AA91" i="4"/>
  <c r="AA93" i="4"/>
  <c r="AA95" i="4"/>
  <c r="AA97" i="4"/>
  <c r="AA99" i="4"/>
  <c r="AA101" i="4"/>
  <c r="AA103" i="4"/>
  <c r="AA105" i="4"/>
  <c r="AA109" i="4"/>
  <c r="AA64" i="4"/>
  <c r="AA74" i="4"/>
  <c r="AA82" i="4"/>
  <c r="AA107" i="4"/>
  <c r="AA111" i="4"/>
  <c r="AA129" i="4"/>
  <c r="AA131" i="4"/>
  <c r="AA133" i="4"/>
  <c r="AA135" i="4"/>
  <c r="AA137" i="4"/>
  <c r="AA144" i="4"/>
  <c r="AA146" i="4"/>
  <c r="AA148" i="4"/>
  <c r="AA153" i="4"/>
  <c r="AA155" i="4"/>
  <c r="AA68" i="4"/>
  <c r="AA76" i="4"/>
  <c r="AA118" i="4"/>
  <c r="AA110" i="4"/>
  <c r="AA116" i="4"/>
  <c r="AA124" i="4"/>
  <c r="AA151" i="4"/>
  <c r="AQ54" i="4"/>
  <c r="AQ56" i="4"/>
  <c r="AQ58" i="4"/>
  <c r="AQ60" i="4"/>
  <c r="AQ66" i="4"/>
  <c r="AQ12" i="4"/>
  <c r="AQ14" i="4"/>
  <c r="AQ16" i="4"/>
  <c r="AQ24" i="4"/>
  <c r="AQ26" i="4"/>
  <c r="AQ22" i="4"/>
  <c r="AQ44" i="4"/>
  <c r="AQ52" i="4"/>
  <c r="AQ92" i="4"/>
  <c r="AQ28" i="4"/>
  <c r="AQ30" i="4"/>
  <c r="AQ32" i="4"/>
  <c r="AQ34" i="4"/>
  <c r="AQ36" i="4"/>
  <c r="AQ38" i="4"/>
  <c r="AQ46" i="4"/>
  <c r="AQ84" i="4"/>
  <c r="AQ86" i="4"/>
  <c r="AQ88" i="4"/>
  <c r="AQ90" i="4"/>
  <c r="AQ94" i="4"/>
  <c r="AQ96" i="4"/>
  <c r="AQ98" i="4"/>
  <c r="AQ100" i="4"/>
  <c r="AQ102" i="4"/>
  <c r="AQ104" i="4"/>
  <c r="AQ70" i="4"/>
  <c r="AQ78" i="4"/>
  <c r="AQ115" i="4"/>
  <c r="AQ119" i="4"/>
  <c r="AQ123" i="4"/>
  <c r="AQ113" i="4"/>
  <c r="AQ117" i="4"/>
  <c r="AQ121" i="4"/>
  <c r="AQ125" i="4"/>
  <c r="AQ108" i="4"/>
  <c r="AQ130" i="4"/>
  <c r="AQ132" i="4"/>
  <c r="AQ134" i="4"/>
  <c r="AQ136" i="4"/>
  <c r="AQ143" i="4"/>
  <c r="AQ145" i="4"/>
  <c r="AQ147" i="4"/>
  <c r="AQ114" i="4"/>
  <c r="AQ122" i="4"/>
  <c r="AQ150" i="4"/>
  <c r="AQ149" i="4"/>
  <c r="AQ62" i="4"/>
  <c r="AQ72" i="4"/>
  <c r="AQ80" i="4"/>
  <c r="AQ106" i="4"/>
  <c r="AQ112" i="4"/>
  <c r="AQ120" i="4"/>
  <c r="AQ156" i="4"/>
  <c r="AQ158" i="4"/>
  <c r="AQ165" i="4"/>
  <c r="AQ167" i="4"/>
  <c r="AQ157" i="4"/>
  <c r="AQ164" i="4"/>
  <c r="AQ166" i="4"/>
  <c r="AQ152" i="4"/>
  <c r="AQ154" i="4"/>
  <c r="AQ63" i="4"/>
  <c r="AQ69" i="4"/>
  <c r="AQ73" i="4"/>
  <c r="AQ77" i="4"/>
  <c r="AQ81" i="4"/>
  <c r="AQ18" i="4"/>
  <c r="AQ40" i="4"/>
  <c r="AQ48" i="4"/>
  <c r="AQ19" i="4"/>
  <c r="AQ23" i="4"/>
  <c r="AQ25" i="4"/>
  <c r="AQ27" i="4"/>
  <c r="AQ29" i="4"/>
  <c r="AQ31" i="4"/>
  <c r="AQ33" i="4"/>
  <c r="AQ35" i="4"/>
  <c r="AQ37" i="4"/>
  <c r="AQ41" i="4"/>
  <c r="AQ45" i="4"/>
  <c r="AQ49" i="4"/>
  <c r="AQ53" i="4"/>
  <c r="AQ11" i="4"/>
  <c r="AQ13" i="4"/>
  <c r="AQ15" i="4"/>
  <c r="AQ17" i="4"/>
  <c r="AQ21" i="4"/>
  <c r="AQ39" i="4"/>
  <c r="AQ43" i="4"/>
  <c r="AQ47" i="4"/>
  <c r="AQ51" i="4"/>
  <c r="AQ55" i="4"/>
  <c r="AQ57" i="4"/>
  <c r="AQ59" i="4"/>
  <c r="AQ61" i="4"/>
  <c r="AQ65" i="4"/>
  <c r="AQ67" i="4"/>
  <c r="AQ71" i="4"/>
  <c r="AQ75" i="4"/>
  <c r="AQ79" i="4"/>
  <c r="AQ20" i="4"/>
  <c r="AQ42" i="4"/>
  <c r="AQ50" i="4"/>
  <c r="AQ83" i="4"/>
  <c r="AQ85" i="4"/>
  <c r="AQ87" i="4"/>
  <c r="AQ89" i="4"/>
  <c r="AQ91" i="4"/>
  <c r="AQ93" i="4"/>
  <c r="AQ95" i="4"/>
  <c r="AQ97" i="4"/>
  <c r="AQ99" i="4"/>
  <c r="AQ101" i="4"/>
  <c r="AQ103" i="4"/>
  <c r="AQ105" i="4"/>
  <c r="AQ109" i="4"/>
  <c r="AQ64" i="4"/>
  <c r="AQ74" i="4"/>
  <c r="AQ107" i="4"/>
  <c r="AQ111" i="4"/>
  <c r="AQ82" i="4"/>
  <c r="AQ129" i="4"/>
  <c r="AQ131" i="4"/>
  <c r="AQ133" i="4"/>
  <c r="AQ135" i="4"/>
  <c r="AQ137" i="4"/>
  <c r="AQ144" i="4"/>
  <c r="AQ146" i="4"/>
  <c r="AQ148" i="4"/>
  <c r="AQ153" i="4"/>
  <c r="AQ155" i="4"/>
  <c r="AQ68" i="4"/>
  <c r="AQ76" i="4"/>
  <c r="AQ118" i="4"/>
  <c r="AQ110" i="4"/>
  <c r="AQ116" i="4"/>
  <c r="AQ124" i="4"/>
  <c r="AQ151" i="4"/>
  <c r="U54" i="4"/>
  <c r="U56" i="4"/>
  <c r="U58" i="4"/>
  <c r="U60" i="4"/>
  <c r="U66" i="4"/>
  <c r="U22" i="4"/>
  <c r="U44" i="4"/>
  <c r="U52" i="4"/>
  <c r="U12" i="4"/>
  <c r="U14" i="4"/>
  <c r="U16" i="4"/>
  <c r="U24" i="4"/>
  <c r="U26" i="4"/>
  <c r="U92" i="4"/>
  <c r="U28" i="4"/>
  <c r="U30" i="4"/>
  <c r="U32" i="4"/>
  <c r="U34" i="4"/>
  <c r="U36" i="4"/>
  <c r="U38" i="4"/>
  <c r="U46" i="4"/>
  <c r="U84" i="4"/>
  <c r="U86" i="4"/>
  <c r="U88" i="4"/>
  <c r="U90" i="4"/>
  <c r="U94" i="4"/>
  <c r="U70" i="4"/>
  <c r="U78" i="4"/>
  <c r="U149" i="4"/>
  <c r="U96" i="4"/>
  <c r="U98" i="4"/>
  <c r="U100" i="4"/>
  <c r="U102" i="4"/>
  <c r="U104" i="4"/>
  <c r="U115" i="4"/>
  <c r="U119" i="4"/>
  <c r="U123" i="4"/>
  <c r="U113" i="4"/>
  <c r="U117" i="4"/>
  <c r="U121" i="4"/>
  <c r="U125" i="4"/>
  <c r="U108" i="4"/>
  <c r="U130" i="4"/>
  <c r="U132" i="4"/>
  <c r="U134" i="4"/>
  <c r="U136" i="4"/>
  <c r="U143" i="4"/>
  <c r="U145" i="4"/>
  <c r="U147" i="4"/>
  <c r="U114" i="4"/>
  <c r="U122" i="4"/>
  <c r="U150" i="4"/>
  <c r="U164" i="4"/>
  <c r="U166" i="4"/>
  <c r="U62" i="4"/>
  <c r="U72" i="4"/>
  <c r="U80" i="4"/>
  <c r="U106" i="4"/>
  <c r="U112" i="4"/>
  <c r="U120" i="4"/>
  <c r="U152" i="4"/>
  <c r="U154" i="4"/>
  <c r="U156" i="4"/>
  <c r="U158" i="4"/>
  <c r="U165" i="4"/>
  <c r="U167" i="4"/>
  <c r="U63" i="4"/>
  <c r="U69" i="4"/>
  <c r="U73" i="4"/>
  <c r="U77" i="4"/>
  <c r="U81" i="4"/>
  <c r="U19" i="4"/>
  <c r="U23" i="4"/>
  <c r="U157" i="4"/>
  <c r="U18" i="4"/>
  <c r="U40" i="4"/>
  <c r="U48" i="4"/>
  <c r="U93" i="4"/>
  <c r="U64" i="4"/>
  <c r="U74" i="4"/>
  <c r="U82" i="4"/>
  <c r="U25" i="4"/>
  <c r="U27" i="4"/>
  <c r="U29" i="4"/>
  <c r="U31" i="4"/>
  <c r="U33" i="4"/>
  <c r="U35" i="4"/>
  <c r="U37" i="4"/>
  <c r="U41" i="4"/>
  <c r="U45" i="4"/>
  <c r="U49" i="4"/>
  <c r="U53" i="4"/>
  <c r="U11" i="4"/>
  <c r="U13" i="4"/>
  <c r="U15" i="4"/>
  <c r="U17" i="4"/>
  <c r="U21" i="4"/>
  <c r="U39" i="4"/>
  <c r="U43" i="4"/>
  <c r="U47" i="4"/>
  <c r="U51" i="4"/>
  <c r="U55" i="4"/>
  <c r="U57" i="4"/>
  <c r="U59" i="4"/>
  <c r="U61" i="4"/>
  <c r="U65" i="4"/>
  <c r="U67" i="4"/>
  <c r="U71" i="4"/>
  <c r="U75" i="4"/>
  <c r="U79" i="4"/>
  <c r="U20" i="4"/>
  <c r="U42" i="4"/>
  <c r="U50" i="4"/>
  <c r="U107" i="4"/>
  <c r="U111" i="4"/>
  <c r="U83" i="4"/>
  <c r="U85" i="4"/>
  <c r="U87" i="4"/>
  <c r="U89" i="4"/>
  <c r="U91" i="4"/>
  <c r="U95" i="4"/>
  <c r="U97" i="4"/>
  <c r="U99" i="4"/>
  <c r="U101" i="4"/>
  <c r="U103" i="4"/>
  <c r="U105" i="4"/>
  <c r="U109" i="4"/>
  <c r="U129" i="4"/>
  <c r="U131" i="4"/>
  <c r="U133" i="4"/>
  <c r="U135" i="4"/>
  <c r="U137" i="4"/>
  <c r="U144" i="4"/>
  <c r="U146" i="4"/>
  <c r="U148" i="4"/>
  <c r="U153" i="4"/>
  <c r="U155" i="4"/>
  <c r="U68" i="4"/>
  <c r="U76" i="4"/>
  <c r="U110" i="4"/>
  <c r="U116" i="4"/>
  <c r="U124" i="4"/>
  <c r="U151" i="4"/>
  <c r="U118" i="4"/>
  <c r="AX22" i="4"/>
  <c r="AX44" i="4"/>
  <c r="AX52" i="4"/>
  <c r="AX54" i="4"/>
  <c r="AX56" i="4"/>
  <c r="AX58" i="4"/>
  <c r="AX60" i="4"/>
  <c r="AX66" i="4"/>
  <c r="AX12" i="4"/>
  <c r="AX14" i="4"/>
  <c r="AX16" i="4"/>
  <c r="AX24" i="4"/>
  <c r="AX26" i="4"/>
  <c r="AX28" i="4"/>
  <c r="AX30" i="4"/>
  <c r="AX32" i="4"/>
  <c r="AX34" i="4"/>
  <c r="AX36" i="4"/>
  <c r="AX38" i="4"/>
  <c r="AX46" i="4"/>
  <c r="AX84" i="4"/>
  <c r="AX86" i="4"/>
  <c r="AX88" i="4"/>
  <c r="AX90" i="4"/>
  <c r="AX92" i="4"/>
  <c r="AX94" i="4"/>
  <c r="AX96" i="4"/>
  <c r="AX98" i="4"/>
  <c r="AX100" i="4"/>
  <c r="AX102" i="4"/>
  <c r="AX104" i="4"/>
  <c r="AX70" i="4"/>
  <c r="AX78" i="4"/>
  <c r="AX115" i="4"/>
  <c r="AX119" i="4"/>
  <c r="AX123" i="4"/>
  <c r="AX113" i="4"/>
  <c r="AX117" i="4"/>
  <c r="AX121" i="4"/>
  <c r="AX125" i="4"/>
  <c r="AX108" i="4"/>
  <c r="AX130" i="4"/>
  <c r="AX132" i="4"/>
  <c r="AX134" i="4"/>
  <c r="AX136" i="4"/>
  <c r="AX143" i="4"/>
  <c r="AX145" i="4"/>
  <c r="AX147" i="4"/>
  <c r="AX114" i="4"/>
  <c r="AX122" i="4"/>
  <c r="AX150" i="4"/>
  <c r="AX157" i="4"/>
  <c r="AX164" i="4"/>
  <c r="AX166" i="4"/>
  <c r="AX152" i="4"/>
  <c r="AX154" i="4"/>
  <c r="AX63" i="4"/>
  <c r="AX69" i="4"/>
  <c r="AX73" i="4"/>
  <c r="AX77" i="4"/>
  <c r="AX81" i="4"/>
  <c r="AX19" i="4"/>
  <c r="AX23" i="4"/>
  <c r="AX25" i="4"/>
  <c r="AX149" i="4"/>
  <c r="AX62" i="4"/>
  <c r="AX72" i="4"/>
  <c r="AX80" i="4"/>
  <c r="AX106" i="4"/>
  <c r="AX112" i="4"/>
  <c r="AX120" i="4"/>
  <c r="AX156" i="4"/>
  <c r="AX158" i="4"/>
  <c r="AX165" i="4"/>
  <c r="AX167" i="4"/>
  <c r="AX18" i="4"/>
  <c r="AX40" i="4"/>
  <c r="AX48" i="4"/>
  <c r="AX111" i="4"/>
  <c r="AX64" i="4"/>
  <c r="AX74" i="4"/>
  <c r="AX82" i="4"/>
  <c r="AX129" i="4"/>
  <c r="AX131" i="4"/>
  <c r="AX27" i="4"/>
  <c r="AX29" i="4"/>
  <c r="AX31" i="4"/>
  <c r="AX33" i="4"/>
  <c r="AX35" i="4"/>
  <c r="AX37" i="4"/>
  <c r="AX41" i="4"/>
  <c r="AX45" i="4"/>
  <c r="AX49" i="4"/>
  <c r="AX53" i="4"/>
  <c r="AX11" i="4"/>
  <c r="AX13" i="4"/>
  <c r="AX15" i="4"/>
  <c r="AX17" i="4"/>
  <c r="AX21" i="4"/>
  <c r="AX39" i="4"/>
  <c r="AX43" i="4"/>
  <c r="AX47" i="4"/>
  <c r="AX51" i="4"/>
  <c r="AX55" i="4"/>
  <c r="AX57" i="4"/>
  <c r="AX59" i="4"/>
  <c r="AX61" i="4"/>
  <c r="AX65" i="4"/>
  <c r="AX67" i="4"/>
  <c r="AX71" i="4"/>
  <c r="AX75" i="4"/>
  <c r="AX79" i="4"/>
  <c r="AX20" i="4"/>
  <c r="AX42" i="4"/>
  <c r="AX50" i="4"/>
  <c r="AX107" i="4"/>
  <c r="AX83" i="4"/>
  <c r="AX85" i="4"/>
  <c r="AX87" i="4"/>
  <c r="AX89" i="4"/>
  <c r="AX91" i="4"/>
  <c r="AX93" i="4"/>
  <c r="AX95" i="4"/>
  <c r="AX97" i="4"/>
  <c r="AX99" i="4"/>
  <c r="AX101" i="4"/>
  <c r="AX103" i="4"/>
  <c r="AX105" i="4"/>
  <c r="AX109" i="4"/>
  <c r="AX148" i="4"/>
  <c r="AX110" i="4"/>
  <c r="AX116" i="4"/>
  <c r="AX124" i="4"/>
  <c r="AX133" i="4"/>
  <c r="AX135" i="4"/>
  <c r="AX137" i="4"/>
  <c r="AX144" i="4"/>
  <c r="AX146" i="4"/>
  <c r="AX118" i="4"/>
  <c r="AX153" i="4"/>
  <c r="AX155" i="4"/>
  <c r="AX68" i="4"/>
  <c r="AX76" i="4"/>
  <c r="AX151" i="4"/>
  <c r="AW54" i="4"/>
  <c r="AW56" i="4"/>
  <c r="AW58" i="4"/>
  <c r="AW60" i="4"/>
  <c r="AW66" i="4"/>
  <c r="AW22" i="4"/>
  <c r="AW44" i="4"/>
  <c r="AW52" i="4"/>
  <c r="AW12" i="4"/>
  <c r="AW14" i="4"/>
  <c r="AW16" i="4"/>
  <c r="AW24" i="4"/>
  <c r="AW26" i="4"/>
  <c r="AW28" i="4"/>
  <c r="AW30" i="4"/>
  <c r="AW32" i="4"/>
  <c r="AW34" i="4"/>
  <c r="AW36" i="4"/>
  <c r="AW38" i="4"/>
  <c r="AW46" i="4"/>
  <c r="AW84" i="4"/>
  <c r="AW86" i="4"/>
  <c r="AW88" i="4"/>
  <c r="AW90" i="4"/>
  <c r="AW94" i="4"/>
  <c r="AW92" i="4"/>
  <c r="AW96" i="4"/>
  <c r="AW98" i="4"/>
  <c r="AW100" i="4"/>
  <c r="AW102" i="4"/>
  <c r="AW104" i="4"/>
  <c r="AW115" i="4"/>
  <c r="AW119" i="4"/>
  <c r="AW123" i="4"/>
  <c r="AW113" i="4"/>
  <c r="AW117" i="4"/>
  <c r="AW121" i="4"/>
  <c r="AW125" i="4"/>
  <c r="AW108" i="4"/>
  <c r="AW130" i="4"/>
  <c r="AW132" i="4"/>
  <c r="AW134" i="4"/>
  <c r="AW136" i="4"/>
  <c r="AW143" i="4"/>
  <c r="AW145" i="4"/>
  <c r="AW147" i="4"/>
  <c r="AW114" i="4"/>
  <c r="AW122" i="4"/>
  <c r="AW150" i="4"/>
  <c r="AW70" i="4"/>
  <c r="AW78" i="4"/>
  <c r="AW149" i="4"/>
  <c r="AW164" i="4"/>
  <c r="AW166" i="4"/>
  <c r="AW18" i="4"/>
  <c r="AW40" i="4"/>
  <c r="AW48" i="4"/>
  <c r="AW157" i="4"/>
  <c r="AW62" i="4"/>
  <c r="AW72" i="4"/>
  <c r="AW80" i="4"/>
  <c r="AW106" i="4"/>
  <c r="AW112" i="4"/>
  <c r="AW120" i="4"/>
  <c r="AW152" i="4"/>
  <c r="AW154" i="4"/>
  <c r="AW156" i="4"/>
  <c r="AW158" i="4"/>
  <c r="AW165" i="4"/>
  <c r="AW167" i="4"/>
  <c r="AW63" i="4"/>
  <c r="AW69" i="4"/>
  <c r="AW73" i="4"/>
  <c r="AW77" i="4"/>
  <c r="AW81" i="4"/>
  <c r="AW19" i="4"/>
  <c r="AW23" i="4"/>
  <c r="AW25" i="4"/>
  <c r="AW27" i="4"/>
  <c r="AW29" i="4"/>
  <c r="AW31" i="4"/>
  <c r="AW33" i="4"/>
  <c r="AW35" i="4"/>
  <c r="AW37" i="4"/>
  <c r="AW41" i="4"/>
  <c r="AW45" i="4"/>
  <c r="AW49" i="4"/>
  <c r="AW53" i="4"/>
  <c r="AW11" i="4"/>
  <c r="AW13" i="4"/>
  <c r="AW15" i="4"/>
  <c r="AW17" i="4"/>
  <c r="AW21" i="4"/>
  <c r="AW39" i="4"/>
  <c r="AW43" i="4"/>
  <c r="AW47" i="4"/>
  <c r="AW51" i="4"/>
  <c r="AW55" i="4"/>
  <c r="AW57" i="4"/>
  <c r="AW59" i="4"/>
  <c r="AW61" i="4"/>
  <c r="AW65" i="4"/>
  <c r="AW67" i="4"/>
  <c r="AW71" i="4"/>
  <c r="AW75" i="4"/>
  <c r="AW79" i="4"/>
  <c r="AW20" i="4"/>
  <c r="AW42" i="4"/>
  <c r="AW50" i="4"/>
  <c r="AW107" i="4"/>
  <c r="AW111" i="4"/>
  <c r="AW83" i="4"/>
  <c r="AW85" i="4"/>
  <c r="AW87" i="4"/>
  <c r="AW89" i="4"/>
  <c r="AW91" i="4"/>
  <c r="AW95" i="4"/>
  <c r="AW97" i="4"/>
  <c r="AW99" i="4"/>
  <c r="AW101" i="4"/>
  <c r="AW103" i="4"/>
  <c r="AW105" i="4"/>
  <c r="AW109" i="4"/>
  <c r="AW82" i="4"/>
  <c r="AW129" i="4"/>
  <c r="AW131" i="4"/>
  <c r="AW133" i="4"/>
  <c r="AW93" i="4"/>
  <c r="AW64" i="4"/>
  <c r="AW74" i="4"/>
  <c r="AW148" i="4"/>
  <c r="AW118" i="4"/>
  <c r="AW151" i="4"/>
  <c r="AW135" i="4"/>
  <c r="AW137" i="4"/>
  <c r="AW144" i="4"/>
  <c r="AW146" i="4"/>
  <c r="AW153" i="4"/>
  <c r="AW155" i="4"/>
  <c r="AW68" i="4"/>
  <c r="AW76" i="4"/>
  <c r="AW110" i="4"/>
  <c r="AW116" i="4"/>
  <c r="AW124" i="4"/>
  <c r="BC22" i="4"/>
  <c r="BC44" i="4"/>
  <c r="BC52" i="4"/>
  <c r="BC54" i="4"/>
  <c r="BC56" i="4"/>
  <c r="BC58" i="4"/>
  <c r="BC60" i="4"/>
  <c r="BC66" i="4"/>
  <c r="BC12" i="4"/>
  <c r="BC14" i="4"/>
  <c r="BC16" i="4"/>
  <c r="BC24" i="4"/>
  <c r="BC26" i="4"/>
  <c r="BC28" i="4"/>
  <c r="BC30" i="4"/>
  <c r="BC32" i="4"/>
  <c r="BC34" i="4"/>
  <c r="BC36" i="4"/>
  <c r="BC38" i="4"/>
  <c r="BC46" i="4"/>
  <c r="BC84" i="4"/>
  <c r="BC86" i="4"/>
  <c r="BC88" i="4"/>
  <c r="BC90" i="4"/>
  <c r="BC92" i="4"/>
  <c r="BC94" i="4"/>
  <c r="BC149" i="4"/>
  <c r="BC96" i="4"/>
  <c r="BC98" i="4"/>
  <c r="BC100" i="4"/>
  <c r="BC102" i="4"/>
  <c r="BC104" i="4"/>
  <c r="BC70" i="4"/>
  <c r="BC78" i="4"/>
  <c r="BC115" i="4"/>
  <c r="BC119" i="4"/>
  <c r="BC123" i="4"/>
  <c r="BC113" i="4"/>
  <c r="BC117" i="4"/>
  <c r="BC121" i="4"/>
  <c r="BC125" i="4"/>
  <c r="BC108" i="4"/>
  <c r="BC130" i="4"/>
  <c r="BC132" i="4"/>
  <c r="BC134" i="4"/>
  <c r="BC136" i="4"/>
  <c r="BC143" i="4"/>
  <c r="BC145" i="4"/>
  <c r="BC147" i="4"/>
  <c r="BC114" i="4"/>
  <c r="BC122" i="4"/>
  <c r="BC150" i="4"/>
  <c r="BC157" i="4"/>
  <c r="BC164" i="4"/>
  <c r="BC166" i="4"/>
  <c r="BC152" i="4"/>
  <c r="BC154" i="4"/>
  <c r="BC63" i="4"/>
  <c r="BC69" i="4"/>
  <c r="BC73" i="4"/>
  <c r="BC77" i="4"/>
  <c r="BC81" i="4"/>
  <c r="BC18" i="4"/>
  <c r="BC40" i="4"/>
  <c r="BC48" i="4"/>
  <c r="BC19" i="4"/>
  <c r="BC23" i="4"/>
  <c r="BC25" i="4"/>
  <c r="BC62" i="4"/>
  <c r="BC72" i="4"/>
  <c r="BC80" i="4"/>
  <c r="BC106" i="4"/>
  <c r="BC112" i="4"/>
  <c r="BC120" i="4"/>
  <c r="BC156" i="4"/>
  <c r="BC158" i="4"/>
  <c r="BC165" i="4"/>
  <c r="BC167" i="4"/>
  <c r="BC129" i="4"/>
  <c r="BC131" i="4"/>
  <c r="BC133" i="4"/>
  <c r="BC27" i="4"/>
  <c r="BC29" i="4"/>
  <c r="BC31" i="4"/>
  <c r="BC33" i="4"/>
  <c r="BC35" i="4"/>
  <c r="BC37" i="4"/>
  <c r="BC41" i="4"/>
  <c r="BC45" i="4"/>
  <c r="BC49" i="4"/>
  <c r="BC53" i="4"/>
  <c r="BC11" i="4"/>
  <c r="BC13" i="4"/>
  <c r="BC15" i="4"/>
  <c r="BC17" i="4"/>
  <c r="BC21" i="4"/>
  <c r="BC39" i="4"/>
  <c r="BC43" i="4"/>
  <c r="BC47" i="4"/>
  <c r="BC51" i="4"/>
  <c r="BC55" i="4"/>
  <c r="BC57" i="4"/>
  <c r="BC59" i="4"/>
  <c r="BC61" i="4"/>
  <c r="BC65" i="4"/>
  <c r="BC67" i="4"/>
  <c r="BC71" i="4"/>
  <c r="BC75" i="4"/>
  <c r="BC79" i="4"/>
  <c r="BC20" i="4"/>
  <c r="BC42" i="4"/>
  <c r="BC50" i="4"/>
  <c r="BC107" i="4"/>
  <c r="BC111" i="4"/>
  <c r="BC83" i="4"/>
  <c r="BC85" i="4"/>
  <c r="BC87" i="4"/>
  <c r="BC89" i="4"/>
  <c r="BC91" i="4"/>
  <c r="BC93" i="4"/>
  <c r="BC95" i="4"/>
  <c r="BC97" i="4"/>
  <c r="BC99" i="4"/>
  <c r="BC101" i="4"/>
  <c r="BC103" i="4"/>
  <c r="BC105" i="4"/>
  <c r="BC109" i="4"/>
  <c r="BC64" i="4"/>
  <c r="BC74" i="4"/>
  <c r="BC82" i="4"/>
  <c r="BC118" i="4"/>
  <c r="BC155" i="4"/>
  <c r="BC110" i="4"/>
  <c r="BC116" i="4"/>
  <c r="BC124" i="4"/>
  <c r="BC151" i="4"/>
  <c r="BC135" i="4"/>
  <c r="BC137" i="4"/>
  <c r="BC144" i="4"/>
  <c r="BC146" i="4"/>
  <c r="BC148" i="4"/>
  <c r="BC153" i="4"/>
  <c r="BC68" i="4"/>
  <c r="BC76" i="4"/>
  <c r="AG54" i="4"/>
  <c r="AG56" i="4"/>
  <c r="AG58" i="4"/>
  <c r="AG60" i="4"/>
  <c r="AG66" i="4"/>
  <c r="AG22" i="4"/>
  <c r="AG44" i="4"/>
  <c r="AG52" i="4"/>
  <c r="AG12" i="4"/>
  <c r="AG14" i="4"/>
  <c r="AG16" i="4"/>
  <c r="AG24" i="4"/>
  <c r="AG26" i="4"/>
  <c r="AG28" i="4"/>
  <c r="AG30" i="4"/>
  <c r="AG32" i="4"/>
  <c r="AG34" i="4"/>
  <c r="AG36" i="4"/>
  <c r="AG38" i="4"/>
  <c r="AG46" i="4"/>
  <c r="AG84" i="4"/>
  <c r="AG86" i="4"/>
  <c r="AG88" i="4"/>
  <c r="AG90" i="4"/>
  <c r="AG94" i="4"/>
  <c r="AG92" i="4"/>
  <c r="AG96" i="4"/>
  <c r="AG98" i="4"/>
  <c r="AG100" i="4"/>
  <c r="AG102" i="4"/>
  <c r="AG104" i="4"/>
  <c r="AG115" i="4"/>
  <c r="AG119" i="4"/>
  <c r="AG123" i="4"/>
  <c r="AG113" i="4"/>
  <c r="AG117" i="4"/>
  <c r="AG121" i="4"/>
  <c r="AG125" i="4"/>
  <c r="AG108" i="4"/>
  <c r="AG130" i="4"/>
  <c r="AG132" i="4"/>
  <c r="AG134" i="4"/>
  <c r="AG136" i="4"/>
  <c r="AG143" i="4"/>
  <c r="AG145" i="4"/>
  <c r="AG147" i="4"/>
  <c r="AG114" i="4"/>
  <c r="AG122" i="4"/>
  <c r="AG150" i="4"/>
  <c r="AG70" i="4"/>
  <c r="AG78" i="4"/>
  <c r="AG149" i="4"/>
  <c r="AG166" i="4"/>
  <c r="AG18" i="4"/>
  <c r="AG40" i="4"/>
  <c r="AG48" i="4"/>
  <c r="AG157" i="4"/>
  <c r="AG164" i="4"/>
  <c r="AG62" i="4"/>
  <c r="AG72" i="4"/>
  <c r="AG80" i="4"/>
  <c r="AG106" i="4"/>
  <c r="AG112" i="4"/>
  <c r="AG120" i="4"/>
  <c r="AG152" i="4"/>
  <c r="AG154" i="4"/>
  <c r="AG156" i="4"/>
  <c r="AG158" i="4"/>
  <c r="AG165" i="4"/>
  <c r="AG167" i="4"/>
  <c r="AG63" i="4"/>
  <c r="AG69" i="4"/>
  <c r="AG73" i="4"/>
  <c r="AG77" i="4"/>
  <c r="AG81" i="4"/>
  <c r="AG19" i="4"/>
  <c r="AG23" i="4"/>
  <c r="AG25" i="4"/>
  <c r="AG27" i="4"/>
  <c r="AG29" i="4"/>
  <c r="AG31" i="4"/>
  <c r="AG33" i="4"/>
  <c r="AG35" i="4"/>
  <c r="AG37" i="4"/>
  <c r="AG41" i="4"/>
  <c r="AG45" i="4"/>
  <c r="AG49" i="4"/>
  <c r="AG53" i="4"/>
  <c r="AG11" i="4"/>
  <c r="AG13" i="4"/>
  <c r="AG15" i="4"/>
  <c r="AG17" i="4"/>
  <c r="AG21" i="4"/>
  <c r="AG39" i="4"/>
  <c r="AG43" i="4"/>
  <c r="AG47" i="4"/>
  <c r="AG51" i="4"/>
  <c r="AG55" i="4"/>
  <c r="AG57" i="4"/>
  <c r="AG59" i="4"/>
  <c r="AG61" i="4"/>
  <c r="AG65" i="4"/>
  <c r="AG67" i="4"/>
  <c r="AG71" i="4"/>
  <c r="AG75" i="4"/>
  <c r="AG79" i="4"/>
  <c r="AG20" i="4"/>
  <c r="AG42" i="4"/>
  <c r="AG50" i="4"/>
  <c r="AG107" i="4"/>
  <c r="AG111" i="4"/>
  <c r="AG83" i="4"/>
  <c r="AG85" i="4"/>
  <c r="AG87" i="4"/>
  <c r="AG89" i="4"/>
  <c r="AG91" i="4"/>
  <c r="AG95" i="4"/>
  <c r="AG97" i="4"/>
  <c r="AG99" i="4"/>
  <c r="AG101" i="4"/>
  <c r="AG103" i="4"/>
  <c r="AG105" i="4"/>
  <c r="AG109" i="4"/>
  <c r="AG129" i="4"/>
  <c r="AG131" i="4"/>
  <c r="AG133" i="4"/>
  <c r="AG93" i="4"/>
  <c r="AG64" i="4"/>
  <c r="AG74" i="4"/>
  <c r="AG82" i="4"/>
  <c r="AG118" i="4"/>
  <c r="AG151" i="4"/>
  <c r="AG135" i="4"/>
  <c r="AG137" i="4"/>
  <c r="AG144" i="4"/>
  <c r="AG146" i="4"/>
  <c r="AG148" i="4"/>
  <c r="AG153" i="4"/>
  <c r="AG155" i="4"/>
  <c r="AG68" i="4"/>
  <c r="AG76" i="4"/>
  <c r="AG110" i="4"/>
  <c r="AG116" i="4"/>
  <c r="AG124" i="4"/>
  <c r="BB54" i="4"/>
  <c r="BB56" i="4"/>
  <c r="BB58" i="4"/>
  <c r="BB60" i="4"/>
  <c r="BB66" i="4"/>
  <c r="BB12" i="4"/>
  <c r="BB14" i="4"/>
  <c r="BB16" i="4"/>
  <c r="BB24" i="4"/>
  <c r="BB26" i="4"/>
  <c r="BB22" i="4"/>
  <c r="BB44" i="4"/>
  <c r="BB52" i="4"/>
  <c r="BB28" i="4"/>
  <c r="BB30" i="4"/>
  <c r="BB32" i="4"/>
  <c r="BB34" i="4"/>
  <c r="BB36" i="4"/>
  <c r="BB38" i="4"/>
  <c r="BB46" i="4"/>
  <c r="BB84" i="4"/>
  <c r="BB86" i="4"/>
  <c r="BB88" i="4"/>
  <c r="BB90" i="4"/>
  <c r="BB92" i="4"/>
  <c r="BB94" i="4"/>
  <c r="BB115" i="4"/>
  <c r="BB119" i="4"/>
  <c r="BB123" i="4"/>
  <c r="BB113" i="4"/>
  <c r="BB117" i="4"/>
  <c r="BB121" i="4"/>
  <c r="BB125" i="4"/>
  <c r="BB108" i="4"/>
  <c r="BB130" i="4"/>
  <c r="BB132" i="4"/>
  <c r="BB134" i="4"/>
  <c r="BB136" i="4"/>
  <c r="BB143" i="4"/>
  <c r="BB145" i="4"/>
  <c r="BB147" i="4"/>
  <c r="BB114" i="4"/>
  <c r="BB122" i="4"/>
  <c r="BB150" i="4"/>
  <c r="BB96" i="4"/>
  <c r="BB98" i="4"/>
  <c r="BB100" i="4"/>
  <c r="BB102" i="4"/>
  <c r="BB104" i="4"/>
  <c r="BB70" i="4"/>
  <c r="BB78" i="4"/>
  <c r="BB149" i="4"/>
  <c r="BB62" i="4"/>
  <c r="BB72" i="4"/>
  <c r="BB80" i="4"/>
  <c r="BB106" i="4"/>
  <c r="BB112" i="4"/>
  <c r="BB120" i="4"/>
  <c r="BB156" i="4"/>
  <c r="BB158" i="4"/>
  <c r="BB165" i="4"/>
  <c r="BB167" i="4"/>
  <c r="BB18" i="4"/>
  <c r="BB40" i="4"/>
  <c r="BB48" i="4"/>
  <c r="BB157" i="4"/>
  <c r="BB164" i="4"/>
  <c r="BB166" i="4"/>
  <c r="BB152" i="4"/>
  <c r="BB154" i="4"/>
  <c r="BB63" i="4"/>
  <c r="BB69" i="4"/>
  <c r="BB73" i="4"/>
  <c r="BB77" i="4"/>
  <c r="BB81" i="4"/>
  <c r="BB19" i="4"/>
  <c r="BB23" i="4"/>
  <c r="BB25" i="4"/>
  <c r="BB27" i="4"/>
  <c r="BB29" i="4"/>
  <c r="BB31" i="4"/>
  <c r="BB33" i="4"/>
  <c r="BB35" i="4"/>
  <c r="BB37" i="4"/>
  <c r="BB41" i="4"/>
  <c r="BB45" i="4"/>
  <c r="BB49" i="4"/>
  <c r="BB53" i="4"/>
  <c r="BB11" i="4"/>
  <c r="BB13" i="4"/>
  <c r="BB15" i="4"/>
  <c r="BB17" i="4"/>
  <c r="BB21" i="4"/>
  <c r="BB39" i="4"/>
  <c r="BB43" i="4"/>
  <c r="BB47" i="4"/>
  <c r="BB51" i="4"/>
  <c r="BB55" i="4"/>
  <c r="BB57" i="4"/>
  <c r="BB59" i="4"/>
  <c r="BB61" i="4"/>
  <c r="BB65" i="4"/>
  <c r="BB67" i="4"/>
  <c r="BB71" i="4"/>
  <c r="BB75" i="4"/>
  <c r="BB79" i="4"/>
  <c r="BB20" i="4"/>
  <c r="BB42" i="4"/>
  <c r="BB50" i="4"/>
  <c r="BB83" i="4"/>
  <c r="BB85" i="4"/>
  <c r="BB87" i="4"/>
  <c r="BB89" i="4"/>
  <c r="BB91" i="4"/>
  <c r="BB93" i="4"/>
  <c r="BB95" i="4"/>
  <c r="BB97" i="4"/>
  <c r="BB99" i="4"/>
  <c r="BB101" i="4"/>
  <c r="BB103" i="4"/>
  <c r="BB105" i="4"/>
  <c r="BB109" i="4"/>
  <c r="BB107" i="4"/>
  <c r="BB111" i="4"/>
  <c r="BB64" i="4"/>
  <c r="BB74" i="4"/>
  <c r="BB82" i="4"/>
  <c r="BB129" i="4"/>
  <c r="BB131" i="4"/>
  <c r="BB133" i="4"/>
  <c r="BB135" i="4"/>
  <c r="BB137" i="4"/>
  <c r="BB144" i="4"/>
  <c r="BB146" i="4"/>
  <c r="BB118" i="4"/>
  <c r="BB153" i="4"/>
  <c r="BB68" i="4"/>
  <c r="BB76" i="4"/>
  <c r="BB151" i="4"/>
  <c r="BB148" i="4"/>
  <c r="BB155" i="4"/>
  <c r="BB110" i="4"/>
  <c r="BB116" i="4"/>
  <c r="BB124" i="4"/>
  <c r="BD54" i="4"/>
  <c r="BD56" i="4"/>
  <c r="BD58" i="4"/>
  <c r="BD60" i="4"/>
  <c r="BD66" i="4"/>
  <c r="BD22" i="4"/>
  <c r="BD44" i="4"/>
  <c r="BD52" i="4"/>
  <c r="BD12" i="4"/>
  <c r="BD14" i="4"/>
  <c r="BD16" i="4"/>
  <c r="BD24" i="4"/>
  <c r="BD26" i="4"/>
  <c r="BD28" i="4"/>
  <c r="BD30" i="4"/>
  <c r="BD32" i="4"/>
  <c r="BD34" i="4"/>
  <c r="BD36" i="4"/>
  <c r="BD38" i="4"/>
  <c r="BD46" i="4"/>
  <c r="BD84" i="4"/>
  <c r="BD86" i="4"/>
  <c r="BD88" i="4"/>
  <c r="BD90" i="4"/>
  <c r="BD94" i="4"/>
  <c r="BD92" i="4"/>
  <c r="BD96" i="4"/>
  <c r="BD98" i="4"/>
  <c r="BD100" i="4"/>
  <c r="BD102" i="4"/>
  <c r="BD104" i="4"/>
  <c r="BD115" i="4"/>
  <c r="BD119" i="4"/>
  <c r="BD123" i="4"/>
  <c r="BD113" i="4"/>
  <c r="BD117" i="4"/>
  <c r="BD121" i="4"/>
  <c r="BD125" i="4"/>
  <c r="BD108" i="4"/>
  <c r="BD130" i="4"/>
  <c r="BD132" i="4"/>
  <c r="BD134" i="4"/>
  <c r="BD136" i="4"/>
  <c r="BD143" i="4"/>
  <c r="BD145" i="4"/>
  <c r="BD147" i="4"/>
  <c r="BD114" i="4"/>
  <c r="BD122" i="4"/>
  <c r="BD150" i="4"/>
  <c r="BD70" i="4"/>
  <c r="BD78" i="4"/>
  <c r="BD149" i="4"/>
  <c r="BD157" i="4"/>
  <c r="BD164" i="4"/>
  <c r="BD166" i="4"/>
  <c r="BD62" i="4"/>
  <c r="BD72" i="4"/>
  <c r="BD80" i="4"/>
  <c r="BD106" i="4"/>
  <c r="BD112" i="4"/>
  <c r="BD120" i="4"/>
  <c r="BD152" i="4"/>
  <c r="BD154" i="4"/>
  <c r="BD156" i="4"/>
  <c r="BD158" i="4"/>
  <c r="BD165" i="4"/>
  <c r="BD167" i="4"/>
  <c r="BD63" i="4"/>
  <c r="BD69" i="4"/>
  <c r="BD73" i="4"/>
  <c r="BD77" i="4"/>
  <c r="BD81" i="4"/>
  <c r="BD18" i="4"/>
  <c r="BD40" i="4"/>
  <c r="BD48" i="4"/>
  <c r="BD19" i="4"/>
  <c r="BD23" i="4"/>
  <c r="BD25" i="4"/>
  <c r="BD27" i="4"/>
  <c r="BD29" i="4"/>
  <c r="BD31" i="4"/>
  <c r="BD33" i="4"/>
  <c r="BD35" i="4"/>
  <c r="BD37" i="4"/>
  <c r="BD41" i="4"/>
  <c r="BD45" i="4"/>
  <c r="BD49" i="4"/>
  <c r="BD53" i="4"/>
  <c r="BD11" i="4"/>
  <c r="BD13" i="4"/>
  <c r="BD15" i="4"/>
  <c r="BD17" i="4"/>
  <c r="BD21" i="4"/>
  <c r="BD39" i="4"/>
  <c r="BD43" i="4"/>
  <c r="BD47" i="4"/>
  <c r="BD51" i="4"/>
  <c r="BD55" i="4"/>
  <c r="BD57" i="4"/>
  <c r="BD59" i="4"/>
  <c r="BD61" i="4"/>
  <c r="BD65" i="4"/>
  <c r="BD67" i="4"/>
  <c r="BD71" i="4"/>
  <c r="BD75" i="4"/>
  <c r="BD79" i="4"/>
  <c r="BD20" i="4"/>
  <c r="BD42" i="4"/>
  <c r="BD50" i="4"/>
  <c r="BD107" i="4"/>
  <c r="BD111" i="4"/>
  <c r="BD95" i="4"/>
  <c r="BD97" i="4"/>
  <c r="BD99" i="4"/>
  <c r="BD101" i="4"/>
  <c r="BD103" i="4"/>
  <c r="BD105" i="4"/>
  <c r="BD109" i="4"/>
  <c r="BD82" i="4"/>
  <c r="BD129" i="4"/>
  <c r="BD131" i="4"/>
  <c r="BD133" i="4"/>
  <c r="BD83" i="4"/>
  <c r="BD85" i="4"/>
  <c r="BD87" i="4"/>
  <c r="BD89" i="4"/>
  <c r="BD91" i="4"/>
  <c r="BD93" i="4"/>
  <c r="BD64" i="4"/>
  <c r="BD74" i="4"/>
  <c r="BD135" i="4"/>
  <c r="BD137" i="4"/>
  <c r="BD144" i="4"/>
  <c r="BD146" i="4"/>
  <c r="BD148" i="4"/>
  <c r="BD118" i="4"/>
  <c r="BD153" i="4"/>
  <c r="BD155" i="4"/>
  <c r="BD68" i="4"/>
  <c r="BD76" i="4"/>
  <c r="BD110" i="4"/>
  <c r="BD116" i="4"/>
  <c r="BD124" i="4"/>
  <c r="BD151" i="4"/>
  <c r="Y54" i="4"/>
  <c r="Y56" i="4"/>
  <c r="Y58" i="4"/>
  <c r="Y60" i="4"/>
  <c r="Y66" i="4"/>
  <c r="Y22" i="4"/>
  <c r="Y44" i="4"/>
  <c r="Y52" i="4"/>
  <c r="Y12" i="4"/>
  <c r="Y14" i="4"/>
  <c r="Y16" i="4"/>
  <c r="Y24" i="4"/>
  <c r="Y26" i="4"/>
  <c r="Y28" i="4"/>
  <c r="Y30" i="4"/>
  <c r="Y32" i="4"/>
  <c r="Y34" i="4"/>
  <c r="Y36" i="4"/>
  <c r="Y38" i="4"/>
  <c r="Y46" i="4"/>
  <c r="Y84" i="4"/>
  <c r="Y86" i="4"/>
  <c r="Y88" i="4"/>
  <c r="Y90" i="4"/>
  <c r="Y94" i="4"/>
  <c r="Y92" i="4"/>
  <c r="Y96" i="4"/>
  <c r="Y98" i="4"/>
  <c r="Y100" i="4"/>
  <c r="Y102" i="4"/>
  <c r="Y104" i="4"/>
  <c r="Y115" i="4"/>
  <c r="Y119" i="4"/>
  <c r="Y123" i="4"/>
  <c r="Y113" i="4"/>
  <c r="Y117" i="4"/>
  <c r="Y121" i="4"/>
  <c r="Y125" i="4"/>
  <c r="Y108" i="4"/>
  <c r="Y130" i="4"/>
  <c r="Y132" i="4"/>
  <c r="Y134" i="4"/>
  <c r="Y136" i="4"/>
  <c r="Y143" i="4"/>
  <c r="Y145" i="4"/>
  <c r="Y147" i="4"/>
  <c r="Y114" i="4"/>
  <c r="Y122" i="4"/>
  <c r="Y150" i="4"/>
  <c r="Y70" i="4"/>
  <c r="Y78" i="4"/>
  <c r="Y149" i="4"/>
  <c r="Y157" i="4"/>
  <c r="Y164" i="4"/>
  <c r="Y18" i="4"/>
  <c r="Y40" i="4"/>
  <c r="Y48" i="4"/>
  <c r="Y166" i="4"/>
  <c r="Y62" i="4"/>
  <c r="Y72" i="4"/>
  <c r="Y80" i="4"/>
  <c r="Y106" i="4"/>
  <c r="Y112" i="4"/>
  <c r="Y120" i="4"/>
  <c r="Y152" i="4"/>
  <c r="Y154" i="4"/>
  <c r="Y156" i="4"/>
  <c r="Y158" i="4"/>
  <c r="Y165" i="4"/>
  <c r="Y167" i="4"/>
  <c r="Y63" i="4"/>
  <c r="Y69" i="4"/>
  <c r="Y73" i="4"/>
  <c r="Y77" i="4"/>
  <c r="Y81" i="4"/>
  <c r="Y19" i="4"/>
  <c r="Y23" i="4"/>
  <c r="Y25" i="4"/>
  <c r="Y27" i="4"/>
  <c r="Y29" i="4"/>
  <c r="Y31" i="4"/>
  <c r="Y33" i="4"/>
  <c r="Y35" i="4"/>
  <c r="Y37" i="4"/>
  <c r="Y41" i="4"/>
  <c r="Y45" i="4"/>
  <c r="Y49" i="4"/>
  <c r="Y53" i="4"/>
  <c r="Y11" i="4"/>
  <c r="Y13" i="4"/>
  <c r="Y15" i="4"/>
  <c r="Y17" i="4"/>
  <c r="Y21" i="4"/>
  <c r="Y39" i="4"/>
  <c r="Y43" i="4"/>
  <c r="Y47" i="4"/>
  <c r="Y51" i="4"/>
  <c r="Y55" i="4"/>
  <c r="Y57" i="4"/>
  <c r="Y59" i="4"/>
  <c r="Y61" i="4"/>
  <c r="Y65" i="4"/>
  <c r="Y67" i="4"/>
  <c r="Y71" i="4"/>
  <c r="Y75" i="4"/>
  <c r="Y79" i="4"/>
  <c r="Y20" i="4"/>
  <c r="Y42" i="4"/>
  <c r="Y50" i="4"/>
  <c r="Y107" i="4"/>
  <c r="Y111" i="4"/>
  <c r="Y95" i="4"/>
  <c r="Y97" i="4"/>
  <c r="Y99" i="4"/>
  <c r="Y101" i="4"/>
  <c r="Y103" i="4"/>
  <c r="Y105" i="4"/>
  <c r="Y109" i="4"/>
  <c r="Y129" i="4"/>
  <c r="Y131" i="4"/>
  <c r="Y133" i="4"/>
  <c r="Y83" i="4"/>
  <c r="Y85" i="4"/>
  <c r="Y87" i="4"/>
  <c r="Y89" i="4"/>
  <c r="Y91" i="4"/>
  <c r="Y93" i="4"/>
  <c r="Y64" i="4"/>
  <c r="Y74" i="4"/>
  <c r="Y82" i="4"/>
  <c r="Y118" i="4"/>
  <c r="Y151" i="4"/>
  <c r="Y135" i="4"/>
  <c r="Y137" i="4"/>
  <c r="Y144" i="4"/>
  <c r="Y146" i="4"/>
  <c r="Y148" i="4"/>
  <c r="Y153" i="4"/>
  <c r="Y155" i="4"/>
  <c r="Y68" i="4"/>
  <c r="Y76" i="4"/>
  <c r="Y110" i="4"/>
  <c r="Y116" i="4"/>
  <c r="Y124" i="4"/>
  <c r="AJ54" i="4"/>
  <c r="AJ56" i="4"/>
  <c r="AJ58" i="4"/>
  <c r="AJ60" i="4"/>
  <c r="AJ66" i="4"/>
  <c r="AJ22" i="4"/>
  <c r="AJ44" i="4"/>
  <c r="AJ52" i="4"/>
  <c r="AJ12" i="4"/>
  <c r="AJ14" i="4"/>
  <c r="AJ16" i="4"/>
  <c r="AJ24" i="4"/>
  <c r="AJ92" i="4"/>
  <c r="AJ26" i="4"/>
  <c r="AJ28" i="4"/>
  <c r="AJ30" i="4"/>
  <c r="AJ32" i="4"/>
  <c r="AJ34" i="4"/>
  <c r="AJ36" i="4"/>
  <c r="AJ38" i="4"/>
  <c r="AJ46" i="4"/>
  <c r="AJ84" i="4"/>
  <c r="AJ86" i="4"/>
  <c r="AJ88" i="4"/>
  <c r="AJ90" i="4"/>
  <c r="AJ94" i="4"/>
  <c r="AJ70" i="4"/>
  <c r="AJ78" i="4"/>
  <c r="AJ149" i="4"/>
  <c r="AJ96" i="4"/>
  <c r="AJ98" i="4"/>
  <c r="AJ100" i="4"/>
  <c r="AJ102" i="4"/>
  <c r="AJ104" i="4"/>
  <c r="AJ115" i="4"/>
  <c r="AJ119" i="4"/>
  <c r="AJ123" i="4"/>
  <c r="AJ113" i="4"/>
  <c r="AJ117" i="4"/>
  <c r="AJ121" i="4"/>
  <c r="AJ125" i="4"/>
  <c r="AJ108" i="4"/>
  <c r="AJ130" i="4"/>
  <c r="AJ132" i="4"/>
  <c r="AJ134" i="4"/>
  <c r="AJ136" i="4"/>
  <c r="AJ143" i="4"/>
  <c r="AJ145" i="4"/>
  <c r="AJ147" i="4"/>
  <c r="AJ114" i="4"/>
  <c r="AJ122" i="4"/>
  <c r="AJ150" i="4"/>
  <c r="AJ157" i="4"/>
  <c r="AJ164" i="4"/>
  <c r="AJ166" i="4"/>
  <c r="AJ62" i="4"/>
  <c r="AJ72" i="4"/>
  <c r="AJ80" i="4"/>
  <c r="AJ106" i="4"/>
  <c r="AJ112" i="4"/>
  <c r="AJ120" i="4"/>
  <c r="AJ152" i="4"/>
  <c r="AJ154" i="4"/>
  <c r="AJ156" i="4"/>
  <c r="AJ158" i="4"/>
  <c r="AJ165" i="4"/>
  <c r="AJ167" i="4"/>
  <c r="AJ63" i="4"/>
  <c r="AJ69" i="4"/>
  <c r="AJ73" i="4"/>
  <c r="AJ77" i="4"/>
  <c r="AJ81" i="4"/>
  <c r="AJ18" i="4"/>
  <c r="AJ40" i="4"/>
  <c r="AJ48" i="4"/>
  <c r="AJ19" i="4"/>
  <c r="AJ23" i="4"/>
  <c r="AJ25" i="4"/>
  <c r="AJ93" i="4"/>
  <c r="AJ64" i="4"/>
  <c r="AJ74" i="4"/>
  <c r="AJ27" i="4"/>
  <c r="AJ29" i="4"/>
  <c r="AJ31" i="4"/>
  <c r="AJ33" i="4"/>
  <c r="AJ35" i="4"/>
  <c r="AJ37" i="4"/>
  <c r="AJ41" i="4"/>
  <c r="AJ45" i="4"/>
  <c r="AJ49" i="4"/>
  <c r="AJ53" i="4"/>
  <c r="AJ11" i="4"/>
  <c r="AJ13" i="4"/>
  <c r="AJ15" i="4"/>
  <c r="AJ17" i="4"/>
  <c r="AJ21" i="4"/>
  <c r="AJ39" i="4"/>
  <c r="AJ43" i="4"/>
  <c r="AJ47" i="4"/>
  <c r="AJ51" i="4"/>
  <c r="AJ55" i="4"/>
  <c r="AJ57" i="4"/>
  <c r="AJ59" i="4"/>
  <c r="AJ61" i="4"/>
  <c r="AJ65" i="4"/>
  <c r="AJ67" i="4"/>
  <c r="AJ71" i="4"/>
  <c r="AJ75" i="4"/>
  <c r="AJ79" i="4"/>
  <c r="AJ20" i="4"/>
  <c r="AJ42" i="4"/>
  <c r="AJ50" i="4"/>
  <c r="AJ107" i="4"/>
  <c r="AJ111" i="4"/>
  <c r="AJ83" i="4"/>
  <c r="AJ85" i="4"/>
  <c r="AJ87" i="4"/>
  <c r="AJ89" i="4"/>
  <c r="AJ91" i="4"/>
  <c r="AJ95" i="4"/>
  <c r="AJ97" i="4"/>
  <c r="AJ99" i="4"/>
  <c r="AJ101" i="4"/>
  <c r="AJ103" i="4"/>
  <c r="AJ105" i="4"/>
  <c r="AJ109" i="4"/>
  <c r="AJ82" i="4"/>
  <c r="AJ129" i="4"/>
  <c r="AJ131" i="4"/>
  <c r="AJ133" i="4"/>
  <c r="AJ135" i="4"/>
  <c r="AJ137" i="4"/>
  <c r="AJ144" i="4"/>
  <c r="AJ146" i="4"/>
  <c r="AJ148" i="4"/>
  <c r="AJ118" i="4"/>
  <c r="AJ153" i="4"/>
  <c r="AJ155" i="4"/>
  <c r="AJ68" i="4"/>
  <c r="AJ76" i="4"/>
  <c r="AJ110" i="4"/>
  <c r="AJ116" i="4"/>
  <c r="AJ124" i="4"/>
  <c r="AJ151" i="4"/>
  <c r="AZ54" i="4"/>
  <c r="AZ56" i="4"/>
  <c r="AZ58" i="4"/>
  <c r="AZ60" i="4"/>
  <c r="AZ66" i="4"/>
  <c r="AZ22" i="4"/>
  <c r="AZ44" i="4"/>
  <c r="AZ52" i="4"/>
  <c r="AZ12" i="4"/>
  <c r="AZ14" i="4"/>
  <c r="AZ16" i="4"/>
  <c r="AZ24" i="4"/>
  <c r="AZ92" i="4"/>
  <c r="AZ26" i="4"/>
  <c r="AZ28" i="4"/>
  <c r="AZ30" i="4"/>
  <c r="AZ32" i="4"/>
  <c r="AZ34" i="4"/>
  <c r="AZ36" i="4"/>
  <c r="AZ38" i="4"/>
  <c r="AZ46" i="4"/>
  <c r="AZ84" i="4"/>
  <c r="AZ86" i="4"/>
  <c r="AZ88" i="4"/>
  <c r="AZ90" i="4"/>
  <c r="AZ94" i="4"/>
  <c r="AZ70" i="4"/>
  <c r="AZ78" i="4"/>
  <c r="AZ149" i="4"/>
  <c r="AZ96" i="4"/>
  <c r="AZ98" i="4"/>
  <c r="AZ100" i="4"/>
  <c r="AZ102" i="4"/>
  <c r="AZ104" i="4"/>
  <c r="AZ115" i="4"/>
  <c r="AZ119" i="4"/>
  <c r="AZ123" i="4"/>
  <c r="AZ113" i="4"/>
  <c r="AZ117" i="4"/>
  <c r="AZ121" i="4"/>
  <c r="AZ125" i="4"/>
  <c r="AZ108" i="4"/>
  <c r="AZ130" i="4"/>
  <c r="AZ132" i="4"/>
  <c r="AZ134" i="4"/>
  <c r="AZ136" i="4"/>
  <c r="AZ143" i="4"/>
  <c r="AZ145" i="4"/>
  <c r="AZ147" i="4"/>
  <c r="AZ114" i="4"/>
  <c r="AZ122" i="4"/>
  <c r="AZ150" i="4"/>
  <c r="AZ166" i="4"/>
  <c r="AZ62" i="4"/>
  <c r="AZ72" i="4"/>
  <c r="AZ80" i="4"/>
  <c r="AZ106" i="4"/>
  <c r="AZ112" i="4"/>
  <c r="AZ120" i="4"/>
  <c r="AZ152" i="4"/>
  <c r="AZ154" i="4"/>
  <c r="AZ156" i="4"/>
  <c r="AZ158" i="4"/>
  <c r="AZ165" i="4"/>
  <c r="AZ167" i="4"/>
  <c r="AZ63" i="4"/>
  <c r="AZ69" i="4"/>
  <c r="AZ73" i="4"/>
  <c r="AZ77" i="4"/>
  <c r="AZ81" i="4"/>
  <c r="AZ18" i="4"/>
  <c r="AZ40" i="4"/>
  <c r="AZ48" i="4"/>
  <c r="AZ19" i="4"/>
  <c r="AZ23" i="4"/>
  <c r="AZ25" i="4"/>
  <c r="AZ157" i="4"/>
  <c r="AZ164" i="4"/>
  <c r="AZ111" i="4"/>
  <c r="AZ93" i="4"/>
  <c r="AZ64" i="4"/>
  <c r="AZ74" i="4"/>
  <c r="AZ27" i="4"/>
  <c r="AZ29" i="4"/>
  <c r="AZ31" i="4"/>
  <c r="AZ33" i="4"/>
  <c r="AZ35" i="4"/>
  <c r="AZ37" i="4"/>
  <c r="AZ41" i="4"/>
  <c r="AZ45" i="4"/>
  <c r="AZ49" i="4"/>
  <c r="AZ53" i="4"/>
  <c r="AZ11" i="4"/>
  <c r="AZ13" i="4"/>
  <c r="AZ15" i="4"/>
  <c r="AZ17" i="4"/>
  <c r="AZ21" i="4"/>
  <c r="AZ39" i="4"/>
  <c r="AZ43" i="4"/>
  <c r="AZ47" i="4"/>
  <c r="AZ51" i="4"/>
  <c r="AZ55" i="4"/>
  <c r="AZ57" i="4"/>
  <c r="AZ59" i="4"/>
  <c r="AZ61" i="4"/>
  <c r="AZ65" i="4"/>
  <c r="AZ67" i="4"/>
  <c r="AZ71" i="4"/>
  <c r="AZ75" i="4"/>
  <c r="AZ79" i="4"/>
  <c r="AZ20" i="4"/>
  <c r="AZ42" i="4"/>
  <c r="AZ50" i="4"/>
  <c r="AZ107" i="4"/>
  <c r="AZ83" i="4"/>
  <c r="AZ85" i="4"/>
  <c r="AZ87" i="4"/>
  <c r="AZ89" i="4"/>
  <c r="AZ91" i="4"/>
  <c r="AZ95" i="4"/>
  <c r="AZ97" i="4"/>
  <c r="AZ99" i="4"/>
  <c r="AZ101" i="4"/>
  <c r="AZ103" i="4"/>
  <c r="AZ105" i="4"/>
  <c r="AZ109" i="4"/>
  <c r="AZ82" i="4"/>
  <c r="AZ129" i="4"/>
  <c r="AZ131" i="4"/>
  <c r="AZ133" i="4"/>
  <c r="AZ135" i="4"/>
  <c r="AZ137" i="4"/>
  <c r="AZ144" i="4"/>
  <c r="AZ146" i="4"/>
  <c r="AZ148" i="4"/>
  <c r="AZ118" i="4"/>
  <c r="AZ153" i="4"/>
  <c r="AZ155" i="4"/>
  <c r="AZ68" i="4"/>
  <c r="AZ76" i="4"/>
  <c r="AZ110" i="4"/>
  <c r="AZ116" i="4"/>
  <c r="AZ124" i="4"/>
  <c r="AZ151" i="4"/>
  <c r="AB54" i="4"/>
  <c r="AB56" i="4"/>
  <c r="AB58" i="4"/>
  <c r="AB60" i="4"/>
  <c r="AB66" i="4"/>
  <c r="AB22" i="4"/>
  <c r="AB44" i="4"/>
  <c r="AB52" i="4"/>
  <c r="AB12" i="4"/>
  <c r="AB14" i="4"/>
  <c r="AB16" i="4"/>
  <c r="AB24" i="4"/>
  <c r="AB92" i="4"/>
  <c r="AB26" i="4"/>
  <c r="AB28" i="4"/>
  <c r="AB30" i="4"/>
  <c r="AB32" i="4"/>
  <c r="AB34" i="4"/>
  <c r="AB36" i="4"/>
  <c r="AB38" i="4"/>
  <c r="AB46" i="4"/>
  <c r="AB84" i="4"/>
  <c r="AB86" i="4"/>
  <c r="AB88" i="4"/>
  <c r="AB90" i="4"/>
  <c r="AB94" i="4"/>
  <c r="AB149" i="4"/>
  <c r="AB96" i="4"/>
  <c r="AB98" i="4"/>
  <c r="AB100" i="4"/>
  <c r="AB102" i="4"/>
  <c r="AB104" i="4"/>
  <c r="AB70" i="4"/>
  <c r="AB78" i="4"/>
  <c r="AB115" i="4"/>
  <c r="AB119" i="4"/>
  <c r="AB123" i="4"/>
  <c r="AB113" i="4"/>
  <c r="AB117" i="4"/>
  <c r="AB121" i="4"/>
  <c r="AB125" i="4"/>
  <c r="AB108" i="4"/>
  <c r="AB130" i="4"/>
  <c r="AB132" i="4"/>
  <c r="AB134" i="4"/>
  <c r="AB136" i="4"/>
  <c r="AB143" i="4"/>
  <c r="AB145" i="4"/>
  <c r="AB147" i="4"/>
  <c r="AB114" i="4"/>
  <c r="AB122" i="4"/>
  <c r="AB150" i="4"/>
  <c r="AB106" i="4"/>
  <c r="AB112" i="4"/>
  <c r="AB120" i="4"/>
  <c r="AB152" i="4"/>
  <c r="AB154" i="4"/>
  <c r="AB156" i="4"/>
  <c r="AB158" i="4"/>
  <c r="AB165" i="4"/>
  <c r="AB167" i="4"/>
  <c r="AB63" i="4"/>
  <c r="AB69" i="4"/>
  <c r="AB73" i="4"/>
  <c r="AB77" i="4"/>
  <c r="AB81" i="4"/>
  <c r="AB18" i="4"/>
  <c r="AB40" i="4"/>
  <c r="AB48" i="4"/>
  <c r="AB19" i="4"/>
  <c r="AB23" i="4"/>
  <c r="AB157" i="4"/>
  <c r="AB164" i="4"/>
  <c r="AB166" i="4"/>
  <c r="AB62" i="4"/>
  <c r="AB72" i="4"/>
  <c r="AB80" i="4"/>
  <c r="AB83" i="4"/>
  <c r="AB85" i="4"/>
  <c r="AB87" i="4"/>
  <c r="AB89" i="4"/>
  <c r="AB91" i="4"/>
  <c r="AB82" i="4"/>
  <c r="AB25" i="4"/>
  <c r="AB27" i="4"/>
  <c r="AB29" i="4"/>
  <c r="AB31" i="4"/>
  <c r="AB33" i="4"/>
  <c r="AB35" i="4"/>
  <c r="AB37" i="4"/>
  <c r="AB41" i="4"/>
  <c r="AB45" i="4"/>
  <c r="AB49" i="4"/>
  <c r="AB53" i="4"/>
  <c r="AB11" i="4"/>
  <c r="AB13" i="4"/>
  <c r="AB15" i="4"/>
  <c r="AB17" i="4"/>
  <c r="AB21" i="4"/>
  <c r="AB39" i="4"/>
  <c r="AB43" i="4"/>
  <c r="AB47" i="4"/>
  <c r="AB51" i="4"/>
  <c r="AB55" i="4"/>
  <c r="AB57" i="4"/>
  <c r="AB59" i="4"/>
  <c r="AB61" i="4"/>
  <c r="AB65" i="4"/>
  <c r="AB67" i="4"/>
  <c r="AB71" i="4"/>
  <c r="AB75" i="4"/>
  <c r="AB79" i="4"/>
  <c r="AB20" i="4"/>
  <c r="AB42" i="4"/>
  <c r="AB50" i="4"/>
  <c r="AB107" i="4"/>
  <c r="AB111" i="4"/>
  <c r="AB93" i="4"/>
  <c r="AB95" i="4"/>
  <c r="AB97" i="4"/>
  <c r="AB99" i="4"/>
  <c r="AB101" i="4"/>
  <c r="AB103" i="4"/>
  <c r="AB105" i="4"/>
  <c r="AB109" i="4"/>
  <c r="AB64" i="4"/>
  <c r="AB74" i="4"/>
  <c r="AB129" i="4"/>
  <c r="AB131" i="4"/>
  <c r="AB133" i="4"/>
  <c r="AB135" i="4"/>
  <c r="AB137" i="4"/>
  <c r="AB144" i="4"/>
  <c r="AB146" i="4"/>
  <c r="AB148" i="4"/>
  <c r="AB118" i="4"/>
  <c r="AB153" i="4"/>
  <c r="AB155" i="4"/>
  <c r="AB110" i="4"/>
  <c r="AB116" i="4"/>
  <c r="AB124" i="4"/>
  <c r="AB151" i="4"/>
  <c r="AB68" i="4"/>
  <c r="AB76" i="4"/>
  <c r="AK54" i="4"/>
  <c r="AK56" i="4"/>
  <c r="AK58" i="4"/>
  <c r="AK60" i="4"/>
  <c r="AK66" i="4"/>
  <c r="AK22" i="4"/>
  <c r="AK44" i="4"/>
  <c r="AK52" i="4"/>
  <c r="AK12" i="4"/>
  <c r="AK14" i="4"/>
  <c r="AK16" i="4"/>
  <c r="AK24" i="4"/>
  <c r="AK26" i="4"/>
  <c r="AK92" i="4"/>
  <c r="AK28" i="4"/>
  <c r="AK30" i="4"/>
  <c r="AK32" i="4"/>
  <c r="AK34" i="4"/>
  <c r="AK36" i="4"/>
  <c r="AK38" i="4"/>
  <c r="AK46" i="4"/>
  <c r="AK84" i="4"/>
  <c r="AK86" i="4"/>
  <c r="AK88" i="4"/>
  <c r="AK90" i="4"/>
  <c r="AK94" i="4"/>
  <c r="AK70" i="4"/>
  <c r="AK78" i="4"/>
  <c r="AK149" i="4"/>
  <c r="AK96" i="4"/>
  <c r="AK98" i="4"/>
  <c r="AK100" i="4"/>
  <c r="AK102" i="4"/>
  <c r="AK104" i="4"/>
  <c r="AK115" i="4"/>
  <c r="AK119" i="4"/>
  <c r="AK123" i="4"/>
  <c r="AK113" i="4"/>
  <c r="AK117" i="4"/>
  <c r="AK121" i="4"/>
  <c r="AK125" i="4"/>
  <c r="AK108" i="4"/>
  <c r="AK130" i="4"/>
  <c r="AK132" i="4"/>
  <c r="AK134" i="4"/>
  <c r="AK136" i="4"/>
  <c r="AK143" i="4"/>
  <c r="AK145" i="4"/>
  <c r="AK147" i="4"/>
  <c r="AK114" i="4"/>
  <c r="AK122" i="4"/>
  <c r="AK150" i="4"/>
  <c r="AK164" i="4"/>
  <c r="AK166" i="4"/>
  <c r="AK62" i="4"/>
  <c r="AK72" i="4"/>
  <c r="AK80" i="4"/>
  <c r="AK106" i="4"/>
  <c r="AK112" i="4"/>
  <c r="AK120" i="4"/>
  <c r="AK152" i="4"/>
  <c r="AK154" i="4"/>
  <c r="AK156" i="4"/>
  <c r="AK158" i="4"/>
  <c r="AK165" i="4"/>
  <c r="AK167" i="4"/>
  <c r="AK63" i="4"/>
  <c r="AK69" i="4"/>
  <c r="AK73" i="4"/>
  <c r="AK77" i="4"/>
  <c r="AK81" i="4"/>
  <c r="AK19" i="4"/>
  <c r="AK23" i="4"/>
  <c r="AK157" i="4"/>
  <c r="AK18" i="4"/>
  <c r="AK40" i="4"/>
  <c r="AK48" i="4"/>
  <c r="AK64" i="4"/>
  <c r="AK74" i="4"/>
  <c r="AK82" i="4"/>
  <c r="AK25" i="4"/>
  <c r="AK27" i="4"/>
  <c r="AK29" i="4"/>
  <c r="AK31" i="4"/>
  <c r="AK33" i="4"/>
  <c r="AK35" i="4"/>
  <c r="AK37" i="4"/>
  <c r="AK41" i="4"/>
  <c r="AK45" i="4"/>
  <c r="AK49" i="4"/>
  <c r="AK53" i="4"/>
  <c r="AK11" i="4"/>
  <c r="AK13" i="4"/>
  <c r="AK15" i="4"/>
  <c r="AK17" i="4"/>
  <c r="AK21" i="4"/>
  <c r="AK39" i="4"/>
  <c r="AK43" i="4"/>
  <c r="AK47" i="4"/>
  <c r="AK51" i="4"/>
  <c r="AK55" i="4"/>
  <c r="AK57" i="4"/>
  <c r="AK59" i="4"/>
  <c r="AK61" i="4"/>
  <c r="AK65" i="4"/>
  <c r="AK67" i="4"/>
  <c r="AK71" i="4"/>
  <c r="AK75" i="4"/>
  <c r="AK79" i="4"/>
  <c r="AK20" i="4"/>
  <c r="AK42" i="4"/>
  <c r="AK50" i="4"/>
  <c r="AK107" i="4"/>
  <c r="AK111" i="4"/>
  <c r="AK83" i="4"/>
  <c r="AK85" i="4"/>
  <c r="AK87" i="4"/>
  <c r="AK89" i="4"/>
  <c r="AK91" i="4"/>
  <c r="AK93" i="4"/>
  <c r="AK95" i="4"/>
  <c r="AK97" i="4"/>
  <c r="AK99" i="4"/>
  <c r="AK101" i="4"/>
  <c r="AK103" i="4"/>
  <c r="AK105" i="4"/>
  <c r="AK109" i="4"/>
  <c r="AK129" i="4"/>
  <c r="AK131" i="4"/>
  <c r="AK133" i="4"/>
  <c r="AK135" i="4"/>
  <c r="AK137" i="4"/>
  <c r="AK144" i="4"/>
  <c r="AK146" i="4"/>
  <c r="AK148" i="4"/>
  <c r="AK153" i="4"/>
  <c r="AK155" i="4"/>
  <c r="AK68" i="4"/>
  <c r="AK76" i="4"/>
  <c r="AK110" i="4"/>
  <c r="AK116" i="4"/>
  <c r="AK124" i="4"/>
  <c r="AK118" i="4"/>
  <c r="AK151" i="4"/>
  <c r="Z22" i="4"/>
  <c r="Z44" i="4"/>
  <c r="Z52" i="4"/>
  <c r="Z54" i="4"/>
  <c r="Z56" i="4"/>
  <c r="Z58" i="4"/>
  <c r="Z60" i="4"/>
  <c r="Z66" i="4"/>
  <c r="Z12" i="4"/>
  <c r="Z14" i="4"/>
  <c r="Z16" i="4"/>
  <c r="Z24" i="4"/>
  <c r="Z26" i="4"/>
  <c r="Z28" i="4"/>
  <c r="Z30" i="4"/>
  <c r="Z32" i="4"/>
  <c r="Z34" i="4"/>
  <c r="Z36" i="4"/>
  <c r="Z38" i="4"/>
  <c r="Z46" i="4"/>
  <c r="Z84" i="4"/>
  <c r="Z86" i="4"/>
  <c r="Z88" i="4"/>
  <c r="Z90" i="4"/>
  <c r="Z92" i="4"/>
  <c r="Z70" i="4"/>
  <c r="Z78" i="4"/>
  <c r="Z149" i="4"/>
  <c r="Z94" i="4"/>
  <c r="Z96" i="4"/>
  <c r="Z98" i="4"/>
  <c r="Z100" i="4"/>
  <c r="Z102" i="4"/>
  <c r="Z104" i="4"/>
  <c r="Z115" i="4"/>
  <c r="Z119" i="4"/>
  <c r="Z123" i="4"/>
  <c r="Z113" i="4"/>
  <c r="Z117" i="4"/>
  <c r="Z121" i="4"/>
  <c r="Z125" i="4"/>
  <c r="Z108" i="4"/>
  <c r="Z130" i="4"/>
  <c r="Z132" i="4"/>
  <c r="Z134" i="4"/>
  <c r="Z136" i="4"/>
  <c r="Z143" i="4"/>
  <c r="Z145" i="4"/>
  <c r="Z147" i="4"/>
  <c r="Z114" i="4"/>
  <c r="Z122" i="4"/>
  <c r="Z150" i="4"/>
  <c r="Z157" i="4"/>
  <c r="Z164" i="4"/>
  <c r="Z166" i="4"/>
  <c r="Z152" i="4"/>
  <c r="Z154" i="4"/>
  <c r="Z63" i="4"/>
  <c r="Z69" i="4"/>
  <c r="Z73" i="4"/>
  <c r="Z77" i="4"/>
  <c r="Z81" i="4"/>
  <c r="Z19" i="4"/>
  <c r="Z23" i="4"/>
  <c r="Z25" i="4"/>
  <c r="Z62" i="4"/>
  <c r="Z72" i="4"/>
  <c r="Z80" i="4"/>
  <c r="Z106" i="4"/>
  <c r="Z112" i="4"/>
  <c r="Z120" i="4"/>
  <c r="Z156" i="4"/>
  <c r="Z158" i="4"/>
  <c r="Z165" i="4"/>
  <c r="Z167" i="4"/>
  <c r="Z18" i="4"/>
  <c r="Z40" i="4"/>
  <c r="Z48" i="4"/>
  <c r="Z107" i="4"/>
  <c r="Z64" i="4"/>
  <c r="Z74" i="4"/>
  <c r="Z82" i="4"/>
  <c r="Z129" i="4"/>
  <c r="Z131" i="4"/>
  <c r="Z27" i="4"/>
  <c r="Z29" i="4"/>
  <c r="Z31" i="4"/>
  <c r="Z33" i="4"/>
  <c r="Z35" i="4"/>
  <c r="Z37" i="4"/>
  <c r="Z41" i="4"/>
  <c r="Z45" i="4"/>
  <c r="Z49" i="4"/>
  <c r="Z53" i="4"/>
  <c r="Z11" i="4"/>
  <c r="Z13" i="4"/>
  <c r="Z15" i="4"/>
  <c r="Z17" i="4"/>
  <c r="Z21" i="4"/>
  <c r="Z39" i="4"/>
  <c r="Z43" i="4"/>
  <c r="Z47" i="4"/>
  <c r="Z51" i="4"/>
  <c r="Z55" i="4"/>
  <c r="Z57" i="4"/>
  <c r="Z59" i="4"/>
  <c r="Z61" i="4"/>
  <c r="Z65" i="4"/>
  <c r="Z67" i="4"/>
  <c r="Z71" i="4"/>
  <c r="Z75" i="4"/>
  <c r="Z79" i="4"/>
  <c r="Z20" i="4"/>
  <c r="Z42" i="4"/>
  <c r="Z50" i="4"/>
  <c r="Z111" i="4"/>
  <c r="Z83" i="4"/>
  <c r="Z85" i="4"/>
  <c r="Z87" i="4"/>
  <c r="Z89" i="4"/>
  <c r="Z91" i="4"/>
  <c r="Z93" i="4"/>
  <c r="Z95" i="4"/>
  <c r="Z97" i="4"/>
  <c r="Z99" i="4"/>
  <c r="Z101" i="4"/>
  <c r="Z103" i="4"/>
  <c r="Z105" i="4"/>
  <c r="Z109" i="4"/>
  <c r="Z110" i="4"/>
  <c r="Z116" i="4"/>
  <c r="Z124" i="4"/>
  <c r="Z133" i="4"/>
  <c r="Z135" i="4"/>
  <c r="Z137" i="4"/>
  <c r="Z144" i="4"/>
  <c r="Z146" i="4"/>
  <c r="Z148" i="4"/>
  <c r="Z118" i="4"/>
  <c r="Z153" i="4"/>
  <c r="Z155" i="4"/>
  <c r="Z68" i="4"/>
  <c r="Z76" i="4"/>
  <c r="Z151" i="4"/>
  <c r="AV54" i="4"/>
  <c r="AV56" i="4"/>
  <c r="AV58" i="4"/>
  <c r="AV60" i="4"/>
  <c r="AV66" i="4"/>
  <c r="AV22" i="4"/>
  <c r="AV44" i="4"/>
  <c r="AV52" i="4"/>
  <c r="AV12" i="4"/>
  <c r="AV14" i="4"/>
  <c r="AV16" i="4"/>
  <c r="AV24" i="4"/>
  <c r="AV26" i="4"/>
  <c r="AV28" i="4"/>
  <c r="AV30" i="4"/>
  <c r="AV32" i="4"/>
  <c r="AV34" i="4"/>
  <c r="AV36" i="4"/>
  <c r="AV38" i="4"/>
  <c r="AV46" i="4"/>
  <c r="AV84" i="4"/>
  <c r="AV86" i="4"/>
  <c r="AV88" i="4"/>
  <c r="AV90" i="4"/>
  <c r="AV94" i="4"/>
  <c r="AV92" i="4"/>
  <c r="AV96" i="4"/>
  <c r="AV98" i="4"/>
  <c r="AV100" i="4"/>
  <c r="AV102" i="4"/>
  <c r="AV104" i="4"/>
  <c r="AV70" i="4"/>
  <c r="AV78" i="4"/>
  <c r="AV115" i="4"/>
  <c r="AV119" i="4"/>
  <c r="AV123" i="4"/>
  <c r="AV113" i="4"/>
  <c r="AV117" i="4"/>
  <c r="AV121" i="4"/>
  <c r="AV125" i="4"/>
  <c r="AV108" i="4"/>
  <c r="AV130" i="4"/>
  <c r="AV132" i="4"/>
  <c r="AV134" i="4"/>
  <c r="AV136" i="4"/>
  <c r="AV143" i="4"/>
  <c r="AV145" i="4"/>
  <c r="AV147" i="4"/>
  <c r="AV114" i="4"/>
  <c r="AV122" i="4"/>
  <c r="AV150" i="4"/>
  <c r="AV149" i="4"/>
  <c r="AV164" i="4"/>
  <c r="AV166" i="4"/>
  <c r="AV62" i="4"/>
  <c r="AV72" i="4"/>
  <c r="AV80" i="4"/>
  <c r="AV157" i="4"/>
  <c r="AV106" i="4"/>
  <c r="AV112" i="4"/>
  <c r="AV120" i="4"/>
  <c r="AV152" i="4"/>
  <c r="AV154" i="4"/>
  <c r="AV156" i="4"/>
  <c r="AV158" i="4"/>
  <c r="AV165" i="4"/>
  <c r="AV167" i="4"/>
  <c r="AV63" i="4"/>
  <c r="AV69" i="4"/>
  <c r="AV73" i="4"/>
  <c r="AV77" i="4"/>
  <c r="AV81" i="4"/>
  <c r="AV18" i="4"/>
  <c r="AV40" i="4"/>
  <c r="AV48" i="4"/>
  <c r="AV19" i="4"/>
  <c r="AV23" i="4"/>
  <c r="AV25" i="4"/>
  <c r="AV27" i="4"/>
  <c r="AV29" i="4"/>
  <c r="AV31" i="4"/>
  <c r="AV33" i="4"/>
  <c r="AV35" i="4"/>
  <c r="AV37" i="4"/>
  <c r="AV41" i="4"/>
  <c r="AV45" i="4"/>
  <c r="AV49" i="4"/>
  <c r="AV53" i="4"/>
  <c r="AV11" i="4"/>
  <c r="AV13" i="4"/>
  <c r="AV15" i="4"/>
  <c r="AV17" i="4"/>
  <c r="AV21" i="4"/>
  <c r="AV39" i="4"/>
  <c r="AV43" i="4"/>
  <c r="AV47" i="4"/>
  <c r="AV51" i="4"/>
  <c r="AV55" i="4"/>
  <c r="AV57" i="4"/>
  <c r="AV59" i="4"/>
  <c r="AV61" i="4"/>
  <c r="AV65" i="4"/>
  <c r="AV67" i="4"/>
  <c r="AV71" i="4"/>
  <c r="AV75" i="4"/>
  <c r="AV79" i="4"/>
  <c r="AV20" i="4"/>
  <c r="AV42" i="4"/>
  <c r="AV50" i="4"/>
  <c r="AV107" i="4"/>
  <c r="AV83" i="4"/>
  <c r="AV85" i="4"/>
  <c r="AV87" i="4"/>
  <c r="AV89" i="4"/>
  <c r="AV91" i="4"/>
  <c r="AV93" i="4"/>
  <c r="AV95" i="4"/>
  <c r="AV97" i="4"/>
  <c r="AV99" i="4"/>
  <c r="AV101" i="4"/>
  <c r="AV103" i="4"/>
  <c r="AV105" i="4"/>
  <c r="AV109" i="4"/>
  <c r="AV64" i="4"/>
  <c r="AV74" i="4"/>
  <c r="AV129" i="4"/>
  <c r="AV131" i="4"/>
  <c r="AV133" i="4"/>
  <c r="AV111" i="4"/>
  <c r="AV82" i="4"/>
  <c r="AV68" i="4"/>
  <c r="AV76" i="4"/>
  <c r="AV135" i="4"/>
  <c r="AV137" i="4"/>
  <c r="AV144" i="4"/>
  <c r="AV146" i="4"/>
  <c r="AV148" i="4"/>
  <c r="AV118" i="4"/>
  <c r="AV153" i="4"/>
  <c r="AV155" i="4"/>
  <c r="AV110" i="4"/>
  <c r="AV116" i="4"/>
  <c r="AV124" i="4"/>
  <c r="AV151" i="4"/>
  <c r="AM22" i="4"/>
  <c r="AM44" i="4"/>
  <c r="AM52" i="4"/>
  <c r="AM54" i="4"/>
  <c r="AM56" i="4"/>
  <c r="AM58" i="4"/>
  <c r="AM60" i="4"/>
  <c r="AM66" i="4"/>
  <c r="AM12" i="4"/>
  <c r="AM14" i="4"/>
  <c r="AM16" i="4"/>
  <c r="AM24" i="4"/>
  <c r="AM26" i="4"/>
  <c r="AM28" i="4"/>
  <c r="AM30" i="4"/>
  <c r="AM32" i="4"/>
  <c r="AM34" i="4"/>
  <c r="AM36" i="4"/>
  <c r="AM38" i="4"/>
  <c r="AM46" i="4"/>
  <c r="AM84" i="4"/>
  <c r="AM86" i="4"/>
  <c r="AM88" i="4"/>
  <c r="AM90" i="4"/>
  <c r="AM92" i="4"/>
  <c r="AM94" i="4"/>
  <c r="AM96" i="4"/>
  <c r="AM98" i="4"/>
  <c r="AM100" i="4"/>
  <c r="AM102" i="4"/>
  <c r="AM104" i="4"/>
  <c r="AM70" i="4"/>
  <c r="AM78" i="4"/>
  <c r="AM115" i="4"/>
  <c r="AM119" i="4"/>
  <c r="AM123" i="4"/>
  <c r="AM113" i="4"/>
  <c r="AM117" i="4"/>
  <c r="AM121" i="4"/>
  <c r="AM125" i="4"/>
  <c r="AM108" i="4"/>
  <c r="AM130" i="4"/>
  <c r="AM132" i="4"/>
  <c r="AM134" i="4"/>
  <c r="AM136" i="4"/>
  <c r="AM143" i="4"/>
  <c r="AM145" i="4"/>
  <c r="AM147" i="4"/>
  <c r="AM114" i="4"/>
  <c r="AM122" i="4"/>
  <c r="AM150" i="4"/>
  <c r="AM149" i="4"/>
  <c r="AM157" i="4"/>
  <c r="AM164" i="4"/>
  <c r="AM166" i="4"/>
  <c r="AM152" i="4"/>
  <c r="AM154" i="4"/>
  <c r="AM63" i="4"/>
  <c r="AM69" i="4"/>
  <c r="AM73" i="4"/>
  <c r="AM77" i="4"/>
  <c r="AM81" i="4"/>
  <c r="AM18" i="4"/>
  <c r="AM40" i="4"/>
  <c r="AM48" i="4"/>
  <c r="AM19" i="4"/>
  <c r="AM23" i="4"/>
  <c r="AM25" i="4"/>
  <c r="AM62" i="4"/>
  <c r="AM72" i="4"/>
  <c r="AM80" i="4"/>
  <c r="AM106" i="4"/>
  <c r="AM112" i="4"/>
  <c r="AM120" i="4"/>
  <c r="AM156" i="4"/>
  <c r="AM158" i="4"/>
  <c r="AM165" i="4"/>
  <c r="AM167" i="4"/>
  <c r="AM129" i="4"/>
  <c r="AM131" i="4"/>
  <c r="AM27" i="4"/>
  <c r="AM29" i="4"/>
  <c r="AM31" i="4"/>
  <c r="AM33" i="4"/>
  <c r="AM35" i="4"/>
  <c r="AM37" i="4"/>
  <c r="AM41" i="4"/>
  <c r="AM45" i="4"/>
  <c r="AM49" i="4"/>
  <c r="AM53" i="4"/>
  <c r="AM11" i="4"/>
  <c r="AM13" i="4"/>
  <c r="AM15" i="4"/>
  <c r="AM17" i="4"/>
  <c r="AM21" i="4"/>
  <c r="AM39" i="4"/>
  <c r="AM43" i="4"/>
  <c r="AM47" i="4"/>
  <c r="AM51" i="4"/>
  <c r="AM55" i="4"/>
  <c r="AM57" i="4"/>
  <c r="AM59" i="4"/>
  <c r="AM61" i="4"/>
  <c r="AM65" i="4"/>
  <c r="AM67" i="4"/>
  <c r="AM71" i="4"/>
  <c r="AM75" i="4"/>
  <c r="AM79" i="4"/>
  <c r="AM20" i="4"/>
  <c r="AM42" i="4"/>
  <c r="AM50" i="4"/>
  <c r="AM107" i="4"/>
  <c r="AM111" i="4"/>
  <c r="AM83" i="4"/>
  <c r="AM85" i="4"/>
  <c r="AM87" i="4"/>
  <c r="AM89" i="4"/>
  <c r="AM91" i="4"/>
  <c r="AM93" i="4"/>
  <c r="AM95" i="4"/>
  <c r="AM97" i="4"/>
  <c r="AM99" i="4"/>
  <c r="AM101" i="4"/>
  <c r="AM103" i="4"/>
  <c r="AM105" i="4"/>
  <c r="AM109" i="4"/>
  <c r="AM64" i="4"/>
  <c r="AM74" i="4"/>
  <c r="AM82" i="4"/>
  <c r="AM118" i="4"/>
  <c r="AM110" i="4"/>
  <c r="AM116" i="4"/>
  <c r="AM124" i="4"/>
  <c r="AM151" i="4"/>
  <c r="AM133" i="4"/>
  <c r="AM135" i="4"/>
  <c r="AM137" i="4"/>
  <c r="AM144" i="4"/>
  <c r="AM146" i="4"/>
  <c r="AM148" i="4"/>
  <c r="AM153" i="4"/>
  <c r="AM155" i="4"/>
  <c r="AM68" i="4"/>
  <c r="AM76" i="4"/>
  <c r="X54" i="4"/>
  <c r="X56" i="4"/>
  <c r="X58" i="4"/>
  <c r="X60" i="4"/>
  <c r="X66" i="4"/>
  <c r="X22" i="4"/>
  <c r="X44" i="4"/>
  <c r="X52" i="4"/>
  <c r="X12" i="4"/>
  <c r="X14" i="4"/>
  <c r="X16" i="4"/>
  <c r="X24" i="4"/>
  <c r="X26" i="4"/>
  <c r="X28" i="4"/>
  <c r="X30" i="4"/>
  <c r="X32" i="4"/>
  <c r="X34" i="4"/>
  <c r="X36" i="4"/>
  <c r="X38" i="4"/>
  <c r="X46" i="4"/>
  <c r="X84" i="4"/>
  <c r="X86" i="4"/>
  <c r="X88" i="4"/>
  <c r="X90" i="4"/>
  <c r="X94" i="4"/>
  <c r="X92" i="4"/>
  <c r="X96" i="4"/>
  <c r="X98" i="4"/>
  <c r="X100" i="4"/>
  <c r="X102" i="4"/>
  <c r="X104" i="4"/>
  <c r="X115" i="4"/>
  <c r="X119" i="4"/>
  <c r="X123" i="4"/>
  <c r="X113" i="4"/>
  <c r="X117" i="4"/>
  <c r="X121" i="4"/>
  <c r="X125" i="4"/>
  <c r="X108" i="4"/>
  <c r="X130" i="4"/>
  <c r="X132" i="4"/>
  <c r="X134" i="4"/>
  <c r="X136" i="4"/>
  <c r="X143" i="4"/>
  <c r="X145" i="4"/>
  <c r="X147" i="4"/>
  <c r="X114" i="4"/>
  <c r="X122" i="4"/>
  <c r="X150" i="4"/>
  <c r="X70" i="4"/>
  <c r="X78" i="4"/>
  <c r="X149" i="4"/>
  <c r="X164" i="4"/>
  <c r="X166" i="4"/>
  <c r="X157" i="4"/>
  <c r="X62" i="4"/>
  <c r="X72" i="4"/>
  <c r="X80" i="4"/>
  <c r="X106" i="4"/>
  <c r="X112" i="4"/>
  <c r="X120" i="4"/>
  <c r="X152" i="4"/>
  <c r="X154" i="4"/>
  <c r="X156" i="4"/>
  <c r="X158" i="4"/>
  <c r="X165" i="4"/>
  <c r="X167" i="4"/>
  <c r="X63" i="4"/>
  <c r="X69" i="4"/>
  <c r="X73" i="4"/>
  <c r="X77" i="4"/>
  <c r="X81" i="4"/>
  <c r="X18" i="4"/>
  <c r="X40" i="4"/>
  <c r="X48" i="4"/>
  <c r="X19" i="4"/>
  <c r="X23" i="4"/>
  <c r="X25" i="4"/>
  <c r="X27" i="4"/>
  <c r="X29" i="4"/>
  <c r="X31" i="4"/>
  <c r="X33" i="4"/>
  <c r="X35" i="4"/>
  <c r="X37" i="4"/>
  <c r="X41" i="4"/>
  <c r="X45" i="4"/>
  <c r="X49" i="4"/>
  <c r="X53" i="4"/>
  <c r="X11" i="4"/>
  <c r="X13" i="4"/>
  <c r="X15" i="4"/>
  <c r="X17" i="4"/>
  <c r="X21" i="4"/>
  <c r="X39" i="4"/>
  <c r="X43" i="4"/>
  <c r="X47" i="4"/>
  <c r="X51" i="4"/>
  <c r="X55" i="4"/>
  <c r="X57" i="4"/>
  <c r="X59" i="4"/>
  <c r="X61" i="4"/>
  <c r="X65" i="4"/>
  <c r="X67" i="4"/>
  <c r="X71" i="4"/>
  <c r="X75" i="4"/>
  <c r="X79" i="4"/>
  <c r="X20" i="4"/>
  <c r="X42" i="4"/>
  <c r="X50" i="4"/>
  <c r="X107" i="4"/>
  <c r="X95" i="4"/>
  <c r="X97" i="4"/>
  <c r="X99" i="4"/>
  <c r="X101" i="4"/>
  <c r="X103" i="4"/>
  <c r="X105" i="4"/>
  <c r="X109" i="4"/>
  <c r="X129" i="4"/>
  <c r="X131" i="4"/>
  <c r="X133" i="4"/>
  <c r="X111" i="4"/>
  <c r="X83" i="4"/>
  <c r="X85" i="4"/>
  <c r="X87" i="4"/>
  <c r="X89" i="4"/>
  <c r="X91" i="4"/>
  <c r="X93" i="4"/>
  <c r="X64" i="4"/>
  <c r="X74" i="4"/>
  <c r="X82" i="4"/>
  <c r="X135" i="4"/>
  <c r="X137" i="4"/>
  <c r="X144" i="4"/>
  <c r="X146" i="4"/>
  <c r="X148" i="4"/>
  <c r="X118" i="4"/>
  <c r="X153" i="4"/>
  <c r="X155" i="4"/>
  <c r="X68" i="4"/>
  <c r="X76" i="4"/>
  <c r="X110" i="4"/>
  <c r="X116" i="4"/>
  <c r="X124" i="4"/>
  <c r="X151" i="4"/>
  <c r="AY54" i="4"/>
  <c r="AY56" i="4"/>
  <c r="AY58" i="4"/>
  <c r="AY60" i="4"/>
  <c r="AY66" i="4"/>
  <c r="AY12" i="4"/>
  <c r="AY14" i="4"/>
  <c r="AY16" i="4"/>
  <c r="AY24" i="4"/>
  <c r="AY26" i="4"/>
  <c r="AY22" i="4"/>
  <c r="AY44" i="4"/>
  <c r="AY52" i="4"/>
  <c r="AY28" i="4"/>
  <c r="AY30" i="4"/>
  <c r="AY32" i="4"/>
  <c r="AY34" i="4"/>
  <c r="AY36" i="4"/>
  <c r="AY38" i="4"/>
  <c r="AY46" i="4"/>
  <c r="AY84" i="4"/>
  <c r="AY86" i="4"/>
  <c r="AY88" i="4"/>
  <c r="AY90" i="4"/>
  <c r="AY92" i="4"/>
  <c r="AY70" i="4"/>
  <c r="AY78" i="4"/>
  <c r="AY115" i="4"/>
  <c r="AY119" i="4"/>
  <c r="AY123" i="4"/>
  <c r="AY113" i="4"/>
  <c r="AY117" i="4"/>
  <c r="AY121" i="4"/>
  <c r="AY125" i="4"/>
  <c r="AY108" i="4"/>
  <c r="AY130" i="4"/>
  <c r="AY132" i="4"/>
  <c r="AY134" i="4"/>
  <c r="AY136" i="4"/>
  <c r="AY143" i="4"/>
  <c r="AY145" i="4"/>
  <c r="AY147" i="4"/>
  <c r="AY114" i="4"/>
  <c r="AY122" i="4"/>
  <c r="AY150" i="4"/>
  <c r="AY94" i="4"/>
  <c r="AY96" i="4"/>
  <c r="AY98" i="4"/>
  <c r="AY100" i="4"/>
  <c r="AY102" i="4"/>
  <c r="AY104" i="4"/>
  <c r="AY149" i="4"/>
  <c r="AY62" i="4"/>
  <c r="AY72" i="4"/>
  <c r="AY80" i="4"/>
  <c r="AY106" i="4"/>
  <c r="AY112" i="4"/>
  <c r="AY120" i="4"/>
  <c r="AY156" i="4"/>
  <c r="AY158" i="4"/>
  <c r="AY165" i="4"/>
  <c r="AY167" i="4"/>
  <c r="AY157" i="4"/>
  <c r="AY164" i="4"/>
  <c r="AY166" i="4"/>
  <c r="AY152" i="4"/>
  <c r="AY154" i="4"/>
  <c r="AY63" i="4"/>
  <c r="AY69" i="4"/>
  <c r="AY73" i="4"/>
  <c r="AY77" i="4"/>
  <c r="AY81" i="4"/>
  <c r="AY18" i="4"/>
  <c r="AY40" i="4"/>
  <c r="AY48" i="4"/>
  <c r="AY19" i="4"/>
  <c r="AY23" i="4"/>
  <c r="AY25" i="4"/>
  <c r="AY27" i="4"/>
  <c r="AY29" i="4"/>
  <c r="AY31" i="4"/>
  <c r="AY33" i="4"/>
  <c r="AY35" i="4"/>
  <c r="AY37" i="4"/>
  <c r="AY41" i="4"/>
  <c r="AY45" i="4"/>
  <c r="AY49" i="4"/>
  <c r="AY53" i="4"/>
  <c r="AY11" i="4"/>
  <c r="AY13" i="4"/>
  <c r="AY15" i="4"/>
  <c r="AY17" i="4"/>
  <c r="AY21" i="4"/>
  <c r="AY39" i="4"/>
  <c r="AY43" i="4"/>
  <c r="AY47" i="4"/>
  <c r="AY51" i="4"/>
  <c r="AY55" i="4"/>
  <c r="AY57" i="4"/>
  <c r="AY59" i="4"/>
  <c r="AY61" i="4"/>
  <c r="AY65" i="4"/>
  <c r="AY67" i="4"/>
  <c r="AY71" i="4"/>
  <c r="AY75" i="4"/>
  <c r="AY79" i="4"/>
  <c r="AY20" i="4"/>
  <c r="AY42" i="4"/>
  <c r="AY50" i="4"/>
  <c r="AY107" i="4"/>
  <c r="AY111" i="4"/>
  <c r="AY83" i="4"/>
  <c r="AY85" i="4"/>
  <c r="AY87" i="4"/>
  <c r="AY89" i="4"/>
  <c r="AY91" i="4"/>
  <c r="AY93" i="4"/>
  <c r="AY95" i="4"/>
  <c r="AY97" i="4"/>
  <c r="AY99" i="4"/>
  <c r="AY101" i="4"/>
  <c r="AY103" i="4"/>
  <c r="AY105" i="4"/>
  <c r="AY109" i="4"/>
  <c r="AY64" i="4"/>
  <c r="AY74" i="4"/>
  <c r="AY82" i="4"/>
  <c r="AY129" i="4"/>
  <c r="AY131" i="4"/>
  <c r="AY133" i="4"/>
  <c r="AY135" i="4"/>
  <c r="AY137" i="4"/>
  <c r="AY144" i="4"/>
  <c r="AY146" i="4"/>
  <c r="AY148" i="4"/>
  <c r="AY153" i="4"/>
  <c r="AY155" i="4"/>
  <c r="AY68" i="4"/>
  <c r="AY76" i="4"/>
  <c r="AY118" i="4"/>
  <c r="AY110" i="4"/>
  <c r="AY116" i="4"/>
  <c r="AY124" i="4"/>
  <c r="AY151" i="4"/>
  <c r="AP22" i="4"/>
  <c r="AP44" i="4"/>
  <c r="AP52" i="4"/>
  <c r="AP54" i="4"/>
  <c r="AP56" i="4"/>
  <c r="AP58" i="4"/>
  <c r="AP60" i="4"/>
  <c r="AP66" i="4"/>
  <c r="AP12" i="4"/>
  <c r="AP14" i="4"/>
  <c r="AP16" i="4"/>
  <c r="AP24" i="4"/>
  <c r="AP26" i="4"/>
  <c r="AP28" i="4"/>
  <c r="AP30" i="4"/>
  <c r="AP32" i="4"/>
  <c r="AP34" i="4"/>
  <c r="AP36" i="4"/>
  <c r="AP38" i="4"/>
  <c r="AP46" i="4"/>
  <c r="AP84" i="4"/>
  <c r="AP86" i="4"/>
  <c r="AP88" i="4"/>
  <c r="AP90" i="4"/>
  <c r="AP92" i="4"/>
  <c r="AP70" i="4"/>
  <c r="AP78" i="4"/>
  <c r="AP94" i="4"/>
  <c r="AP96" i="4"/>
  <c r="AP98" i="4"/>
  <c r="AP100" i="4"/>
  <c r="AP102" i="4"/>
  <c r="AP104" i="4"/>
  <c r="AP115" i="4"/>
  <c r="AP119" i="4"/>
  <c r="AP123" i="4"/>
  <c r="AP113" i="4"/>
  <c r="AP117" i="4"/>
  <c r="AP121" i="4"/>
  <c r="AP125" i="4"/>
  <c r="AP108" i="4"/>
  <c r="AP130" i="4"/>
  <c r="AP132" i="4"/>
  <c r="AP134" i="4"/>
  <c r="AP136" i="4"/>
  <c r="AP143" i="4"/>
  <c r="AP145" i="4"/>
  <c r="AP147" i="4"/>
  <c r="AP114" i="4"/>
  <c r="AP122" i="4"/>
  <c r="AP150" i="4"/>
  <c r="AP149" i="4"/>
  <c r="AP157" i="4"/>
  <c r="AP164" i="4"/>
  <c r="AP166" i="4"/>
  <c r="AP152" i="4"/>
  <c r="AP154" i="4"/>
  <c r="AP63" i="4"/>
  <c r="AP69" i="4"/>
  <c r="AP73" i="4"/>
  <c r="AP77" i="4"/>
  <c r="AP81" i="4"/>
  <c r="AP19" i="4"/>
  <c r="AP23" i="4"/>
  <c r="AP25" i="4"/>
  <c r="AP62" i="4"/>
  <c r="AP72" i="4"/>
  <c r="AP80" i="4"/>
  <c r="AP106" i="4"/>
  <c r="AP112" i="4"/>
  <c r="AP120" i="4"/>
  <c r="AP156" i="4"/>
  <c r="AP158" i="4"/>
  <c r="AP165" i="4"/>
  <c r="AP167" i="4"/>
  <c r="AP18" i="4"/>
  <c r="AP40" i="4"/>
  <c r="AP48" i="4"/>
  <c r="AP107" i="4"/>
  <c r="AP111" i="4"/>
  <c r="AP64" i="4"/>
  <c r="AP74" i="4"/>
  <c r="AP82" i="4"/>
  <c r="AP129" i="4"/>
  <c r="AP131" i="4"/>
  <c r="AP27" i="4"/>
  <c r="AP29" i="4"/>
  <c r="AP31" i="4"/>
  <c r="AP33" i="4"/>
  <c r="AP35" i="4"/>
  <c r="AP37" i="4"/>
  <c r="AP41" i="4"/>
  <c r="AP45" i="4"/>
  <c r="AP49" i="4"/>
  <c r="AP53" i="4"/>
  <c r="AP11" i="4"/>
  <c r="AP13" i="4"/>
  <c r="AP15" i="4"/>
  <c r="AP17" i="4"/>
  <c r="AP21" i="4"/>
  <c r="AP39" i="4"/>
  <c r="AP43" i="4"/>
  <c r="AP47" i="4"/>
  <c r="AP51" i="4"/>
  <c r="AP55" i="4"/>
  <c r="AP57" i="4"/>
  <c r="AP59" i="4"/>
  <c r="AP61" i="4"/>
  <c r="AP65" i="4"/>
  <c r="AP67" i="4"/>
  <c r="AP71" i="4"/>
  <c r="AP75" i="4"/>
  <c r="AP79" i="4"/>
  <c r="AP20" i="4"/>
  <c r="AP42" i="4"/>
  <c r="AP50" i="4"/>
  <c r="AP83" i="4"/>
  <c r="AP85" i="4"/>
  <c r="AP87" i="4"/>
  <c r="AP89" i="4"/>
  <c r="AP91" i="4"/>
  <c r="AP93" i="4"/>
  <c r="AP95" i="4"/>
  <c r="AP97" i="4"/>
  <c r="AP99" i="4"/>
  <c r="AP101" i="4"/>
  <c r="AP103" i="4"/>
  <c r="AP105" i="4"/>
  <c r="AP109" i="4"/>
  <c r="AP110" i="4"/>
  <c r="AP116" i="4"/>
  <c r="AP124" i="4"/>
  <c r="AP133" i="4"/>
  <c r="AP135" i="4"/>
  <c r="AP137" i="4"/>
  <c r="AP144" i="4"/>
  <c r="AP146" i="4"/>
  <c r="AP148" i="4"/>
  <c r="AP118" i="4"/>
  <c r="AP153" i="4"/>
  <c r="AP155" i="4"/>
  <c r="AP68" i="4"/>
  <c r="AP76" i="4"/>
  <c r="AP151" i="4"/>
  <c r="AL54" i="4"/>
  <c r="AL56" i="4"/>
  <c r="AL58" i="4"/>
  <c r="AL60" i="4"/>
  <c r="AL66" i="4"/>
  <c r="AL12" i="4"/>
  <c r="AL14" i="4"/>
  <c r="AL16" i="4"/>
  <c r="AL24" i="4"/>
  <c r="AL26" i="4"/>
  <c r="AL22" i="4"/>
  <c r="AL44" i="4"/>
  <c r="AL52" i="4"/>
  <c r="AL28" i="4"/>
  <c r="AL30" i="4"/>
  <c r="AL32" i="4"/>
  <c r="AL34" i="4"/>
  <c r="AL36" i="4"/>
  <c r="AL38" i="4"/>
  <c r="AL46" i="4"/>
  <c r="AL84" i="4"/>
  <c r="AL86" i="4"/>
  <c r="AL88" i="4"/>
  <c r="AL90" i="4"/>
  <c r="AL92" i="4"/>
  <c r="AL94" i="4"/>
  <c r="AL115" i="4"/>
  <c r="AL119" i="4"/>
  <c r="AL123" i="4"/>
  <c r="AL113" i="4"/>
  <c r="AL117" i="4"/>
  <c r="AL121" i="4"/>
  <c r="AL125" i="4"/>
  <c r="AL108" i="4"/>
  <c r="AL130" i="4"/>
  <c r="AL132" i="4"/>
  <c r="AL134" i="4"/>
  <c r="AL136" i="4"/>
  <c r="AL143" i="4"/>
  <c r="AL145" i="4"/>
  <c r="AL147" i="4"/>
  <c r="AL114" i="4"/>
  <c r="AL122" i="4"/>
  <c r="AL150" i="4"/>
  <c r="AL96" i="4"/>
  <c r="AL98" i="4"/>
  <c r="AL100" i="4"/>
  <c r="AL102" i="4"/>
  <c r="AL104" i="4"/>
  <c r="AL70" i="4"/>
  <c r="AL78" i="4"/>
  <c r="AL149" i="4"/>
  <c r="AL62" i="4"/>
  <c r="AL72" i="4"/>
  <c r="AL80" i="4"/>
  <c r="AL106" i="4"/>
  <c r="AL112" i="4"/>
  <c r="AL120" i="4"/>
  <c r="AL156" i="4"/>
  <c r="AL158" i="4"/>
  <c r="AL165" i="4"/>
  <c r="AL167" i="4"/>
  <c r="AL18" i="4"/>
  <c r="AL40" i="4"/>
  <c r="AL48" i="4"/>
  <c r="AL157" i="4"/>
  <c r="AL164" i="4"/>
  <c r="AL166" i="4"/>
  <c r="AL152" i="4"/>
  <c r="AL154" i="4"/>
  <c r="AL63" i="4"/>
  <c r="AL69" i="4"/>
  <c r="AL73" i="4"/>
  <c r="AL77" i="4"/>
  <c r="AL81" i="4"/>
  <c r="AL19" i="4"/>
  <c r="AL23" i="4"/>
  <c r="AL25" i="4"/>
  <c r="AL27" i="4"/>
  <c r="AL29" i="4"/>
  <c r="AL31" i="4"/>
  <c r="AL33" i="4"/>
  <c r="AL35" i="4"/>
  <c r="AL37" i="4"/>
  <c r="AL41" i="4"/>
  <c r="AL45" i="4"/>
  <c r="AL49" i="4"/>
  <c r="AL53" i="4"/>
  <c r="AL11" i="4"/>
  <c r="AL13" i="4"/>
  <c r="AL15" i="4"/>
  <c r="AL17" i="4"/>
  <c r="AL21" i="4"/>
  <c r="AL39" i="4"/>
  <c r="AL43" i="4"/>
  <c r="AL47" i="4"/>
  <c r="AL51" i="4"/>
  <c r="AL55" i="4"/>
  <c r="AL57" i="4"/>
  <c r="AL59" i="4"/>
  <c r="AL61" i="4"/>
  <c r="AL65" i="4"/>
  <c r="AL67" i="4"/>
  <c r="AL71" i="4"/>
  <c r="AL75" i="4"/>
  <c r="AL79" i="4"/>
  <c r="AL20" i="4"/>
  <c r="AL42" i="4"/>
  <c r="AL50" i="4"/>
  <c r="AL83" i="4"/>
  <c r="AL85" i="4"/>
  <c r="AL87" i="4"/>
  <c r="AL89" i="4"/>
  <c r="AL91" i="4"/>
  <c r="AL93" i="4"/>
  <c r="AL95" i="4"/>
  <c r="AL97" i="4"/>
  <c r="AL99" i="4"/>
  <c r="AL101" i="4"/>
  <c r="AL103" i="4"/>
  <c r="AL105" i="4"/>
  <c r="AL109" i="4"/>
  <c r="AL107" i="4"/>
  <c r="AL111" i="4"/>
  <c r="AL64" i="4"/>
  <c r="AL74" i="4"/>
  <c r="AL82" i="4"/>
  <c r="AL129" i="4"/>
  <c r="AL131" i="4"/>
  <c r="AL133" i="4"/>
  <c r="AL135" i="4"/>
  <c r="AL137" i="4"/>
  <c r="AL144" i="4"/>
  <c r="AL146" i="4"/>
  <c r="AL148" i="4"/>
  <c r="AL118" i="4"/>
  <c r="AL153" i="4"/>
  <c r="AL155" i="4"/>
  <c r="AL68" i="4"/>
  <c r="AL76" i="4"/>
  <c r="AL151" i="4"/>
  <c r="AL110" i="4"/>
  <c r="AL116" i="4"/>
  <c r="AL124" i="4"/>
  <c r="AR54" i="4"/>
  <c r="AR56" i="4"/>
  <c r="AR58" i="4"/>
  <c r="AR60" i="4"/>
  <c r="AR66" i="4"/>
  <c r="AR22" i="4"/>
  <c r="AR44" i="4"/>
  <c r="AR52" i="4"/>
  <c r="AR12" i="4"/>
  <c r="AR14" i="4"/>
  <c r="AR16" i="4"/>
  <c r="AR24" i="4"/>
  <c r="AR92" i="4"/>
  <c r="AR26" i="4"/>
  <c r="AR28" i="4"/>
  <c r="AR30" i="4"/>
  <c r="AR32" i="4"/>
  <c r="AR34" i="4"/>
  <c r="AR36" i="4"/>
  <c r="AR38" i="4"/>
  <c r="AR46" i="4"/>
  <c r="AR84" i="4"/>
  <c r="AR86" i="4"/>
  <c r="AR88" i="4"/>
  <c r="AR90" i="4"/>
  <c r="AR94" i="4"/>
  <c r="AR149" i="4"/>
  <c r="AR96" i="4"/>
  <c r="AR98" i="4"/>
  <c r="AR100" i="4"/>
  <c r="AR102" i="4"/>
  <c r="AR104" i="4"/>
  <c r="AR70" i="4"/>
  <c r="AR78" i="4"/>
  <c r="AR115" i="4"/>
  <c r="AR119" i="4"/>
  <c r="AR123" i="4"/>
  <c r="AR113" i="4"/>
  <c r="AR117" i="4"/>
  <c r="AR121" i="4"/>
  <c r="AR125" i="4"/>
  <c r="AR108" i="4"/>
  <c r="AR130" i="4"/>
  <c r="AR132" i="4"/>
  <c r="AR134" i="4"/>
  <c r="AR136" i="4"/>
  <c r="AR143" i="4"/>
  <c r="AR145" i="4"/>
  <c r="AR147" i="4"/>
  <c r="AR114" i="4"/>
  <c r="AR122" i="4"/>
  <c r="AR150" i="4"/>
  <c r="AR157" i="4"/>
  <c r="AR106" i="4"/>
  <c r="AR112" i="4"/>
  <c r="AR120" i="4"/>
  <c r="AR152" i="4"/>
  <c r="AR154" i="4"/>
  <c r="AR156" i="4"/>
  <c r="AR158" i="4"/>
  <c r="AR165" i="4"/>
  <c r="AR167" i="4"/>
  <c r="AR63" i="4"/>
  <c r="AR69" i="4"/>
  <c r="AR73" i="4"/>
  <c r="AR77" i="4"/>
  <c r="AR81" i="4"/>
  <c r="AR18" i="4"/>
  <c r="AR40" i="4"/>
  <c r="AR48" i="4"/>
  <c r="AR19" i="4"/>
  <c r="AR23" i="4"/>
  <c r="AR25" i="4"/>
  <c r="AR164" i="4"/>
  <c r="AR166" i="4"/>
  <c r="AR62" i="4"/>
  <c r="AR72" i="4"/>
  <c r="AR80" i="4"/>
  <c r="AR111" i="4"/>
  <c r="AR83" i="4"/>
  <c r="AR85" i="4"/>
  <c r="AR87" i="4"/>
  <c r="AR89" i="4"/>
  <c r="AR91" i="4"/>
  <c r="AR82" i="4"/>
  <c r="AR27" i="4"/>
  <c r="AR29" i="4"/>
  <c r="AR31" i="4"/>
  <c r="AR33" i="4"/>
  <c r="AR35" i="4"/>
  <c r="AR37" i="4"/>
  <c r="AR41" i="4"/>
  <c r="AR45" i="4"/>
  <c r="AR49" i="4"/>
  <c r="AR53" i="4"/>
  <c r="AR11" i="4"/>
  <c r="AR13" i="4"/>
  <c r="AR15" i="4"/>
  <c r="AR17" i="4"/>
  <c r="AR21" i="4"/>
  <c r="AR39" i="4"/>
  <c r="AR43" i="4"/>
  <c r="AR47" i="4"/>
  <c r="AR51" i="4"/>
  <c r="AR55" i="4"/>
  <c r="AR57" i="4"/>
  <c r="AR59" i="4"/>
  <c r="AR61" i="4"/>
  <c r="AR65" i="4"/>
  <c r="AR67" i="4"/>
  <c r="AR71" i="4"/>
  <c r="AR75" i="4"/>
  <c r="AR79" i="4"/>
  <c r="AR20" i="4"/>
  <c r="AR42" i="4"/>
  <c r="AR50" i="4"/>
  <c r="AR107" i="4"/>
  <c r="AR93" i="4"/>
  <c r="AR95" i="4"/>
  <c r="AR97" i="4"/>
  <c r="AR99" i="4"/>
  <c r="AR101" i="4"/>
  <c r="AR103" i="4"/>
  <c r="AR105" i="4"/>
  <c r="AR109" i="4"/>
  <c r="AR64" i="4"/>
  <c r="AR74" i="4"/>
  <c r="AR129" i="4"/>
  <c r="AR131" i="4"/>
  <c r="AR133" i="4"/>
  <c r="AR135" i="4"/>
  <c r="AR137" i="4"/>
  <c r="AR144" i="4"/>
  <c r="AR146" i="4"/>
  <c r="AR148" i="4"/>
  <c r="AR118" i="4"/>
  <c r="AR153" i="4"/>
  <c r="AR155" i="4"/>
  <c r="AR110" i="4"/>
  <c r="AR116" i="4"/>
  <c r="AR124" i="4"/>
  <c r="AR151" i="4"/>
  <c r="AR68" i="4"/>
  <c r="AR76" i="4"/>
  <c r="AS54" i="4"/>
  <c r="AS56" i="4"/>
  <c r="AS58" i="4"/>
  <c r="AS60" i="4"/>
  <c r="AS66" i="4"/>
  <c r="AS22" i="4"/>
  <c r="AS44" i="4"/>
  <c r="AS52" i="4"/>
  <c r="AS12" i="4"/>
  <c r="AS14" i="4"/>
  <c r="AS16" i="4"/>
  <c r="AS24" i="4"/>
  <c r="AS26" i="4"/>
  <c r="AS92" i="4"/>
  <c r="AS28" i="4"/>
  <c r="AS30" i="4"/>
  <c r="AS32" i="4"/>
  <c r="AS34" i="4"/>
  <c r="AS36" i="4"/>
  <c r="AS38" i="4"/>
  <c r="AS46" i="4"/>
  <c r="AS84" i="4"/>
  <c r="AS86" i="4"/>
  <c r="AS88" i="4"/>
  <c r="AS90" i="4"/>
  <c r="AS94" i="4"/>
  <c r="AS70" i="4"/>
  <c r="AS78" i="4"/>
  <c r="AS149" i="4"/>
  <c r="AS96" i="4"/>
  <c r="AS98" i="4"/>
  <c r="AS100" i="4"/>
  <c r="AS102" i="4"/>
  <c r="AS104" i="4"/>
  <c r="AS115" i="4"/>
  <c r="AS119" i="4"/>
  <c r="AS123" i="4"/>
  <c r="AS113" i="4"/>
  <c r="AS117" i="4"/>
  <c r="AS121" i="4"/>
  <c r="AS125" i="4"/>
  <c r="AS108" i="4"/>
  <c r="AS130" i="4"/>
  <c r="AS132" i="4"/>
  <c r="AS134" i="4"/>
  <c r="AS136" i="4"/>
  <c r="AS143" i="4"/>
  <c r="AS145" i="4"/>
  <c r="AS147" i="4"/>
  <c r="AS114" i="4"/>
  <c r="AS122" i="4"/>
  <c r="AS150" i="4"/>
  <c r="AS157" i="4"/>
  <c r="AS164" i="4"/>
  <c r="AS62" i="4"/>
  <c r="AS72" i="4"/>
  <c r="AS80" i="4"/>
  <c r="AS106" i="4"/>
  <c r="AS112" i="4"/>
  <c r="AS120" i="4"/>
  <c r="AS152" i="4"/>
  <c r="AS154" i="4"/>
  <c r="AS156" i="4"/>
  <c r="AS158" i="4"/>
  <c r="AS165" i="4"/>
  <c r="AS167" i="4"/>
  <c r="AS63" i="4"/>
  <c r="AS69" i="4"/>
  <c r="AS73" i="4"/>
  <c r="AS77" i="4"/>
  <c r="AS81" i="4"/>
  <c r="AS19" i="4"/>
  <c r="AS23" i="4"/>
  <c r="AS166" i="4"/>
  <c r="AS18" i="4"/>
  <c r="AS40" i="4"/>
  <c r="AS48" i="4"/>
  <c r="AS83" i="4"/>
  <c r="AS85" i="4"/>
  <c r="AS87" i="4"/>
  <c r="AS89" i="4"/>
  <c r="AS91" i="4"/>
  <c r="AS93" i="4"/>
  <c r="AS64" i="4"/>
  <c r="AS74" i="4"/>
  <c r="AS25" i="4"/>
  <c r="AS27" i="4"/>
  <c r="AS29" i="4"/>
  <c r="AS31" i="4"/>
  <c r="AS33" i="4"/>
  <c r="AS35" i="4"/>
  <c r="AS37" i="4"/>
  <c r="AS41" i="4"/>
  <c r="AS45" i="4"/>
  <c r="AS49" i="4"/>
  <c r="AS53" i="4"/>
  <c r="AS11" i="4"/>
  <c r="AS13" i="4"/>
  <c r="AS15" i="4"/>
  <c r="AS17" i="4"/>
  <c r="AS21" i="4"/>
  <c r="AS39" i="4"/>
  <c r="AS43" i="4"/>
  <c r="AS47" i="4"/>
  <c r="AS51" i="4"/>
  <c r="AS55" i="4"/>
  <c r="AS57" i="4"/>
  <c r="AS59" i="4"/>
  <c r="AS61" i="4"/>
  <c r="AS65" i="4"/>
  <c r="AS67" i="4"/>
  <c r="AS71" i="4"/>
  <c r="AS75" i="4"/>
  <c r="AS79" i="4"/>
  <c r="AS20" i="4"/>
  <c r="AS42" i="4"/>
  <c r="AS50" i="4"/>
  <c r="AS107" i="4"/>
  <c r="AS111" i="4"/>
  <c r="AS95" i="4"/>
  <c r="AS97" i="4"/>
  <c r="AS99" i="4"/>
  <c r="AS101" i="4"/>
  <c r="AS103" i="4"/>
  <c r="AS105" i="4"/>
  <c r="AS109" i="4"/>
  <c r="AS82" i="4"/>
  <c r="AS129" i="4"/>
  <c r="AS131" i="4"/>
  <c r="AS133" i="4"/>
  <c r="AS135" i="4"/>
  <c r="AS137" i="4"/>
  <c r="AS144" i="4"/>
  <c r="AS146" i="4"/>
  <c r="AS153" i="4"/>
  <c r="AS155" i="4"/>
  <c r="AS68" i="4"/>
  <c r="AS76" i="4"/>
  <c r="AS110" i="4"/>
  <c r="AS116" i="4"/>
  <c r="AS124" i="4"/>
  <c r="AS151" i="4"/>
  <c r="AS148" i="4"/>
  <c r="AS118" i="4"/>
  <c r="W22" i="4"/>
  <c r="W44" i="4"/>
  <c r="W52" i="4"/>
  <c r="W54" i="4"/>
  <c r="W56" i="4"/>
  <c r="W58" i="4"/>
  <c r="W60" i="4"/>
  <c r="W66" i="4"/>
  <c r="W12" i="4"/>
  <c r="W14" i="4"/>
  <c r="W16" i="4"/>
  <c r="W24" i="4"/>
  <c r="W26" i="4"/>
  <c r="W28" i="4"/>
  <c r="W30" i="4"/>
  <c r="W32" i="4"/>
  <c r="W34" i="4"/>
  <c r="W36" i="4"/>
  <c r="W38" i="4"/>
  <c r="W46" i="4"/>
  <c r="W84" i="4"/>
  <c r="W86" i="4"/>
  <c r="W88" i="4"/>
  <c r="W90" i="4"/>
  <c r="W92" i="4"/>
  <c r="W94" i="4"/>
  <c r="W96" i="4"/>
  <c r="W98" i="4"/>
  <c r="W100" i="4"/>
  <c r="W102" i="4"/>
  <c r="W104" i="4"/>
  <c r="W70" i="4"/>
  <c r="W78" i="4"/>
  <c r="W115" i="4"/>
  <c r="W119" i="4"/>
  <c r="W123" i="4"/>
  <c r="W113" i="4"/>
  <c r="W117" i="4"/>
  <c r="W121" i="4"/>
  <c r="W125" i="4"/>
  <c r="W108" i="4"/>
  <c r="W130" i="4"/>
  <c r="W132" i="4"/>
  <c r="W134" i="4"/>
  <c r="W136" i="4"/>
  <c r="W143" i="4"/>
  <c r="W145" i="4"/>
  <c r="W147" i="4"/>
  <c r="W114" i="4"/>
  <c r="W122" i="4"/>
  <c r="W150" i="4"/>
  <c r="W149" i="4"/>
  <c r="W157" i="4"/>
  <c r="W164" i="4"/>
  <c r="W166" i="4"/>
  <c r="W152" i="4"/>
  <c r="W154" i="4"/>
  <c r="W63" i="4"/>
  <c r="W69" i="4"/>
  <c r="W73" i="4"/>
  <c r="W77" i="4"/>
  <c r="W81" i="4"/>
  <c r="W18" i="4"/>
  <c r="W40" i="4"/>
  <c r="W48" i="4"/>
  <c r="W19" i="4"/>
  <c r="W23" i="4"/>
  <c r="W25" i="4"/>
  <c r="W62" i="4"/>
  <c r="W72" i="4"/>
  <c r="W80" i="4"/>
  <c r="W106" i="4"/>
  <c r="W112" i="4"/>
  <c r="W120" i="4"/>
  <c r="W156" i="4"/>
  <c r="W158" i="4"/>
  <c r="W165" i="4"/>
  <c r="W167" i="4"/>
  <c r="W111" i="4"/>
  <c r="W129" i="4"/>
  <c r="W131" i="4"/>
  <c r="W27" i="4"/>
  <c r="W29" i="4"/>
  <c r="W31" i="4"/>
  <c r="W33" i="4"/>
  <c r="W35" i="4"/>
  <c r="W37" i="4"/>
  <c r="W41" i="4"/>
  <c r="W45" i="4"/>
  <c r="W49" i="4"/>
  <c r="W53" i="4"/>
  <c r="W11" i="4"/>
  <c r="W13" i="4"/>
  <c r="W15" i="4"/>
  <c r="W17" i="4"/>
  <c r="W21" i="4"/>
  <c r="W39" i="4"/>
  <c r="W43" i="4"/>
  <c r="W47" i="4"/>
  <c r="W51" i="4"/>
  <c r="W55" i="4"/>
  <c r="W57" i="4"/>
  <c r="W59" i="4"/>
  <c r="W61" i="4"/>
  <c r="W65" i="4"/>
  <c r="W67" i="4"/>
  <c r="W71" i="4"/>
  <c r="W75" i="4"/>
  <c r="W79" i="4"/>
  <c r="W20" i="4"/>
  <c r="W42" i="4"/>
  <c r="W50" i="4"/>
  <c r="W107" i="4"/>
  <c r="W83" i="4"/>
  <c r="W85" i="4"/>
  <c r="W87" i="4"/>
  <c r="W89" i="4"/>
  <c r="W91" i="4"/>
  <c r="W93" i="4"/>
  <c r="W95" i="4"/>
  <c r="W97" i="4"/>
  <c r="W99" i="4"/>
  <c r="W101" i="4"/>
  <c r="W103" i="4"/>
  <c r="W105" i="4"/>
  <c r="W109" i="4"/>
  <c r="W64" i="4"/>
  <c r="W74" i="4"/>
  <c r="W82" i="4"/>
  <c r="W118" i="4"/>
  <c r="W110" i="4"/>
  <c r="W116" i="4"/>
  <c r="W124" i="4"/>
  <c r="W151" i="4"/>
  <c r="W133" i="4"/>
  <c r="W135" i="4"/>
  <c r="W137" i="4"/>
  <c r="W144" i="4"/>
  <c r="W146" i="4"/>
  <c r="W148" i="4"/>
  <c r="W153" i="4"/>
  <c r="W155" i="4"/>
  <c r="W68" i="4"/>
  <c r="W76" i="4"/>
  <c r="AH22" i="4"/>
  <c r="AH44" i="4"/>
  <c r="AH52" i="4"/>
  <c r="AH54" i="4"/>
  <c r="AH56" i="4"/>
  <c r="AH58" i="4"/>
  <c r="AH60" i="4"/>
  <c r="AH66" i="4"/>
  <c r="AH12" i="4"/>
  <c r="AH14" i="4"/>
  <c r="AH16" i="4"/>
  <c r="AH24" i="4"/>
  <c r="AH26" i="4"/>
  <c r="AH28" i="4"/>
  <c r="AH30" i="4"/>
  <c r="AH32" i="4"/>
  <c r="AH34" i="4"/>
  <c r="AH36" i="4"/>
  <c r="AH38" i="4"/>
  <c r="AH46" i="4"/>
  <c r="AH84" i="4"/>
  <c r="AH86" i="4"/>
  <c r="AH88" i="4"/>
  <c r="AH90" i="4"/>
  <c r="AH92" i="4"/>
  <c r="AH94" i="4"/>
  <c r="AH96" i="4"/>
  <c r="AH98" i="4"/>
  <c r="AH100" i="4"/>
  <c r="AH102" i="4"/>
  <c r="AH104" i="4"/>
  <c r="AH70" i="4"/>
  <c r="AH78" i="4"/>
  <c r="AH149" i="4"/>
  <c r="AH115" i="4"/>
  <c r="AH119" i="4"/>
  <c r="AH123" i="4"/>
  <c r="AH113" i="4"/>
  <c r="AH117" i="4"/>
  <c r="AH121" i="4"/>
  <c r="AH125" i="4"/>
  <c r="AH108" i="4"/>
  <c r="AH130" i="4"/>
  <c r="AH132" i="4"/>
  <c r="AH134" i="4"/>
  <c r="AH136" i="4"/>
  <c r="AH143" i="4"/>
  <c r="AH145" i="4"/>
  <c r="AH147" i="4"/>
  <c r="AH114" i="4"/>
  <c r="AH122" i="4"/>
  <c r="AH150" i="4"/>
  <c r="AH157" i="4"/>
  <c r="AH164" i="4"/>
  <c r="AH166" i="4"/>
  <c r="AH152" i="4"/>
  <c r="AH154" i="4"/>
  <c r="AH63" i="4"/>
  <c r="AH69" i="4"/>
  <c r="AH73" i="4"/>
  <c r="AH77" i="4"/>
  <c r="AH81" i="4"/>
  <c r="AH19" i="4"/>
  <c r="AH23" i="4"/>
  <c r="AH25" i="4"/>
  <c r="AH62" i="4"/>
  <c r="AH72" i="4"/>
  <c r="AH80" i="4"/>
  <c r="AH106" i="4"/>
  <c r="AH112" i="4"/>
  <c r="AH120" i="4"/>
  <c r="AH156" i="4"/>
  <c r="AH158" i="4"/>
  <c r="AH165" i="4"/>
  <c r="AH167" i="4"/>
  <c r="AH18" i="4"/>
  <c r="AH40" i="4"/>
  <c r="AH48" i="4"/>
  <c r="AH64" i="4"/>
  <c r="AH74" i="4"/>
  <c r="AH82" i="4"/>
  <c r="AH129" i="4"/>
  <c r="AH131" i="4"/>
  <c r="AH27" i="4"/>
  <c r="AH29" i="4"/>
  <c r="AH31" i="4"/>
  <c r="AH33" i="4"/>
  <c r="AH35" i="4"/>
  <c r="AH37" i="4"/>
  <c r="AH41" i="4"/>
  <c r="AH45" i="4"/>
  <c r="AH49" i="4"/>
  <c r="AH53" i="4"/>
  <c r="AH11" i="4"/>
  <c r="AH13" i="4"/>
  <c r="AH15" i="4"/>
  <c r="AH17" i="4"/>
  <c r="AH21" i="4"/>
  <c r="AH39" i="4"/>
  <c r="AH43" i="4"/>
  <c r="AH47" i="4"/>
  <c r="AH51" i="4"/>
  <c r="AH55" i="4"/>
  <c r="AH57" i="4"/>
  <c r="AH59" i="4"/>
  <c r="AH61" i="4"/>
  <c r="AH65" i="4"/>
  <c r="AH67" i="4"/>
  <c r="AH71" i="4"/>
  <c r="AH75" i="4"/>
  <c r="AH79" i="4"/>
  <c r="AH20" i="4"/>
  <c r="AH42" i="4"/>
  <c r="AH50" i="4"/>
  <c r="AH107" i="4"/>
  <c r="AH111" i="4"/>
  <c r="AH83" i="4"/>
  <c r="AH85" i="4"/>
  <c r="AH87" i="4"/>
  <c r="AH89" i="4"/>
  <c r="AH91" i="4"/>
  <c r="AH93" i="4"/>
  <c r="AH95" i="4"/>
  <c r="AH97" i="4"/>
  <c r="AH99" i="4"/>
  <c r="AH101" i="4"/>
  <c r="AH103" i="4"/>
  <c r="AH105" i="4"/>
  <c r="AH109" i="4"/>
  <c r="AH110" i="4"/>
  <c r="AH116" i="4"/>
  <c r="AH124" i="4"/>
  <c r="AH133" i="4"/>
  <c r="AH135" i="4"/>
  <c r="AH137" i="4"/>
  <c r="AH144" i="4"/>
  <c r="AH146" i="4"/>
  <c r="AH148" i="4"/>
  <c r="AH118" i="4"/>
  <c r="AH153" i="4"/>
  <c r="AH155" i="4"/>
  <c r="AH68" i="4"/>
  <c r="AH76" i="4"/>
  <c r="AH151" i="4"/>
  <c r="AU22" i="4"/>
  <c r="AU44" i="4"/>
  <c r="AU52" i="4"/>
  <c r="AU54" i="4"/>
  <c r="AU56" i="4"/>
  <c r="AU58" i="4"/>
  <c r="AU60" i="4"/>
  <c r="AU66" i="4"/>
  <c r="AU12" i="4"/>
  <c r="AU14" i="4"/>
  <c r="AU16" i="4"/>
  <c r="AU24" i="4"/>
  <c r="AU26" i="4"/>
  <c r="AU28" i="4"/>
  <c r="AU30" i="4"/>
  <c r="AU32" i="4"/>
  <c r="AU34" i="4"/>
  <c r="AU36" i="4"/>
  <c r="AU38" i="4"/>
  <c r="AU46" i="4"/>
  <c r="AU84" i="4"/>
  <c r="AU86" i="4"/>
  <c r="AU88" i="4"/>
  <c r="AU90" i="4"/>
  <c r="AU92" i="4"/>
  <c r="AU94" i="4"/>
  <c r="AU96" i="4"/>
  <c r="AU98" i="4"/>
  <c r="AU100" i="4"/>
  <c r="AU102" i="4"/>
  <c r="AU104" i="4"/>
  <c r="AU70" i="4"/>
  <c r="AU78" i="4"/>
  <c r="AU115" i="4"/>
  <c r="AU119" i="4"/>
  <c r="AU123" i="4"/>
  <c r="AU113" i="4"/>
  <c r="AU117" i="4"/>
  <c r="AU121" i="4"/>
  <c r="AU125" i="4"/>
  <c r="AU108" i="4"/>
  <c r="AU130" i="4"/>
  <c r="AU132" i="4"/>
  <c r="AU134" i="4"/>
  <c r="AU136" i="4"/>
  <c r="AU143" i="4"/>
  <c r="AU145" i="4"/>
  <c r="AU147" i="4"/>
  <c r="AU114" i="4"/>
  <c r="AU122" i="4"/>
  <c r="AU150" i="4"/>
  <c r="AU157" i="4"/>
  <c r="AU164" i="4"/>
  <c r="AU166" i="4"/>
  <c r="AU152" i="4"/>
  <c r="AU154" i="4"/>
  <c r="AU63" i="4"/>
  <c r="AU69" i="4"/>
  <c r="AU73" i="4"/>
  <c r="AU77" i="4"/>
  <c r="AU81" i="4"/>
  <c r="AU18" i="4"/>
  <c r="AU40" i="4"/>
  <c r="AU48" i="4"/>
  <c r="AU19" i="4"/>
  <c r="AU23" i="4"/>
  <c r="AU25" i="4"/>
  <c r="AU149" i="4"/>
  <c r="AU62" i="4"/>
  <c r="AU72" i="4"/>
  <c r="AU80" i="4"/>
  <c r="AU106" i="4"/>
  <c r="AU112" i="4"/>
  <c r="AU120" i="4"/>
  <c r="AU156" i="4"/>
  <c r="AU158" i="4"/>
  <c r="AU165" i="4"/>
  <c r="AU167" i="4"/>
  <c r="AU107" i="4"/>
  <c r="AU111" i="4"/>
  <c r="AU82" i="4"/>
  <c r="AU129" i="4"/>
  <c r="AU131" i="4"/>
  <c r="AU27" i="4"/>
  <c r="AU29" i="4"/>
  <c r="AU31" i="4"/>
  <c r="AU33" i="4"/>
  <c r="AU35" i="4"/>
  <c r="AU37" i="4"/>
  <c r="AU41" i="4"/>
  <c r="AU45" i="4"/>
  <c r="AU49" i="4"/>
  <c r="AU53" i="4"/>
  <c r="AU11" i="4"/>
  <c r="AU13" i="4"/>
  <c r="AU15" i="4"/>
  <c r="AU17" i="4"/>
  <c r="AU21" i="4"/>
  <c r="AU39" i="4"/>
  <c r="AU43" i="4"/>
  <c r="AU47" i="4"/>
  <c r="AU51" i="4"/>
  <c r="AU55" i="4"/>
  <c r="AU57" i="4"/>
  <c r="AU59" i="4"/>
  <c r="AU61" i="4"/>
  <c r="AU65" i="4"/>
  <c r="AU67" i="4"/>
  <c r="AU71" i="4"/>
  <c r="AU75" i="4"/>
  <c r="AU79" i="4"/>
  <c r="AU20" i="4"/>
  <c r="AU42" i="4"/>
  <c r="AU50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9" i="4"/>
  <c r="AU64" i="4"/>
  <c r="AU74" i="4"/>
  <c r="AU133" i="4"/>
  <c r="AU118" i="4"/>
  <c r="AU110" i="4"/>
  <c r="AU116" i="4"/>
  <c r="AU124" i="4"/>
  <c r="AU151" i="4"/>
  <c r="AU135" i="4"/>
  <c r="AU137" i="4"/>
  <c r="AU144" i="4"/>
  <c r="AU146" i="4"/>
  <c r="AU148" i="4"/>
  <c r="AU153" i="4"/>
  <c r="AU155" i="4"/>
  <c r="AU68" i="4"/>
  <c r="AU76" i="4"/>
  <c r="AC54" i="4"/>
  <c r="AC56" i="4"/>
  <c r="AC58" i="4"/>
  <c r="AC60" i="4"/>
  <c r="AC66" i="4"/>
  <c r="AC22" i="4"/>
  <c r="AC44" i="4"/>
  <c r="AC52" i="4"/>
  <c r="AC12" i="4"/>
  <c r="AC14" i="4"/>
  <c r="AC16" i="4"/>
  <c r="AC24" i="4"/>
  <c r="AC92" i="4"/>
  <c r="AC26" i="4"/>
  <c r="AC28" i="4"/>
  <c r="AC30" i="4"/>
  <c r="AC32" i="4"/>
  <c r="AC34" i="4"/>
  <c r="AC36" i="4"/>
  <c r="AC38" i="4"/>
  <c r="AC46" i="4"/>
  <c r="AC84" i="4"/>
  <c r="AC86" i="4"/>
  <c r="AC88" i="4"/>
  <c r="AC90" i="4"/>
  <c r="AC94" i="4"/>
  <c r="AC70" i="4"/>
  <c r="AC78" i="4"/>
  <c r="AC149" i="4"/>
  <c r="AC96" i="4"/>
  <c r="AC98" i="4"/>
  <c r="AC100" i="4"/>
  <c r="AC102" i="4"/>
  <c r="AC104" i="4"/>
  <c r="AC115" i="4"/>
  <c r="AC119" i="4"/>
  <c r="AC123" i="4"/>
  <c r="AC113" i="4"/>
  <c r="AC117" i="4"/>
  <c r="AC121" i="4"/>
  <c r="AC125" i="4"/>
  <c r="AC108" i="4"/>
  <c r="AC130" i="4"/>
  <c r="AC132" i="4"/>
  <c r="AC134" i="4"/>
  <c r="AC136" i="4"/>
  <c r="AC143" i="4"/>
  <c r="AC145" i="4"/>
  <c r="AC147" i="4"/>
  <c r="AC114" i="4"/>
  <c r="AC122" i="4"/>
  <c r="AC150" i="4"/>
  <c r="AC157" i="4"/>
  <c r="AC62" i="4"/>
  <c r="AC72" i="4"/>
  <c r="AC80" i="4"/>
  <c r="AC106" i="4"/>
  <c r="AC112" i="4"/>
  <c r="AC120" i="4"/>
  <c r="AC152" i="4"/>
  <c r="AC154" i="4"/>
  <c r="AC156" i="4"/>
  <c r="AC158" i="4"/>
  <c r="AC165" i="4"/>
  <c r="AC167" i="4"/>
  <c r="AC63" i="4"/>
  <c r="AC69" i="4"/>
  <c r="AC73" i="4"/>
  <c r="AC77" i="4"/>
  <c r="AC81" i="4"/>
  <c r="AC19" i="4"/>
  <c r="AC23" i="4"/>
  <c r="AC164" i="4"/>
  <c r="AC166" i="4"/>
  <c r="AC18" i="4"/>
  <c r="AC40" i="4"/>
  <c r="AC48" i="4"/>
  <c r="AC83" i="4"/>
  <c r="AC85" i="4"/>
  <c r="AC87" i="4"/>
  <c r="AC89" i="4"/>
  <c r="AC91" i="4"/>
  <c r="AC93" i="4"/>
  <c r="AC64" i="4"/>
  <c r="AC74" i="4"/>
  <c r="AC82" i="4"/>
  <c r="AC25" i="4"/>
  <c r="AC27" i="4"/>
  <c r="AC29" i="4"/>
  <c r="AC31" i="4"/>
  <c r="AC33" i="4"/>
  <c r="AC35" i="4"/>
  <c r="AC37" i="4"/>
  <c r="AC41" i="4"/>
  <c r="AC45" i="4"/>
  <c r="AC49" i="4"/>
  <c r="AC53" i="4"/>
  <c r="AC11" i="4"/>
  <c r="AC13" i="4"/>
  <c r="AC15" i="4"/>
  <c r="AC17" i="4"/>
  <c r="AC21" i="4"/>
  <c r="AC39" i="4"/>
  <c r="AC43" i="4"/>
  <c r="AC47" i="4"/>
  <c r="AC51" i="4"/>
  <c r="AC55" i="4"/>
  <c r="AC57" i="4"/>
  <c r="AC59" i="4"/>
  <c r="AC61" i="4"/>
  <c r="AC65" i="4"/>
  <c r="AC67" i="4"/>
  <c r="AC71" i="4"/>
  <c r="AC75" i="4"/>
  <c r="AC79" i="4"/>
  <c r="AC20" i="4"/>
  <c r="AC42" i="4"/>
  <c r="AC50" i="4"/>
  <c r="AC107" i="4"/>
  <c r="AC111" i="4"/>
  <c r="AC95" i="4"/>
  <c r="AC97" i="4"/>
  <c r="AC99" i="4"/>
  <c r="AC101" i="4"/>
  <c r="AC103" i="4"/>
  <c r="AC105" i="4"/>
  <c r="AC109" i="4"/>
  <c r="AC129" i="4"/>
  <c r="AC131" i="4"/>
  <c r="AC133" i="4"/>
  <c r="AC135" i="4"/>
  <c r="AC137" i="4"/>
  <c r="AC144" i="4"/>
  <c r="AC146" i="4"/>
  <c r="AC148" i="4"/>
  <c r="AC153" i="4"/>
  <c r="AC155" i="4"/>
  <c r="AC68" i="4"/>
  <c r="AC76" i="4"/>
  <c r="AC110" i="4"/>
  <c r="AC116" i="4"/>
  <c r="AC124" i="4"/>
  <c r="AC118" i="4"/>
  <c r="AC151" i="4"/>
  <c r="AT54" i="4"/>
  <c r="AT56" i="4"/>
  <c r="AT58" i="4"/>
  <c r="AT60" i="4"/>
  <c r="AT66" i="4"/>
  <c r="AT12" i="4"/>
  <c r="AT14" i="4"/>
  <c r="AT16" i="4"/>
  <c r="AT24" i="4"/>
  <c r="AT26" i="4"/>
  <c r="AT22" i="4"/>
  <c r="AT44" i="4"/>
  <c r="AT52" i="4"/>
  <c r="AT92" i="4"/>
  <c r="AT94" i="4"/>
  <c r="AT28" i="4"/>
  <c r="AT30" i="4"/>
  <c r="AT32" i="4"/>
  <c r="AT34" i="4"/>
  <c r="AT36" i="4"/>
  <c r="AT38" i="4"/>
  <c r="AT46" i="4"/>
  <c r="AT84" i="4"/>
  <c r="AT86" i="4"/>
  <c r="AT88" i="4"/>
  <c r="AT90" i="4"/>
  <c r="AT96" i="4"/>
  <c r="AT98" i="4"/>
  <c r="AT100" i="4"/>
  <c r="AT102" i="4"/>
  <c r="AT104" i="4"/>
  <c r="AT115" i="4"/>
  <c r="AT119" i="4"/>
  <c r="AT123" i="4"/>
  <c r="AT113" i="4"/>
  <c r="AT117" i="4"/>
  <c r="AT121" i="4"/>
  <c r="AT125" i="4"/>
  <c r="AT108" i="4"/>
  <c r="AT130" i="4"/>
  <c r="AT132" i="4"/>
  <c r="AT134" i="4"/>
  <c r="AT136" i="4"/>
  <c r="AT143" i="4"/>
  <c r="AT145" i="4"/>
  <c r="AT147" i="4"/>
  <c r="AT114" i="4"/>
  <c r="AT122" i="4"/>
  <c r="AT150" i="4"/>
  <c r="AT70" i="4"/>
  <c r="AT78" i="4"/>
  <c r="AT149" i="4"/>
  <c r="AT62" i="4"/>
  <c r="AT72" i="4"/>
  <c r="AT80" i="4"/>
  <c r="AT106" i="4"/>
  <c r="AT112" i="4"/>
  <c r="AT120" i="4"/>
  <c r="AT156" i="4"/>
  <c r="AT158" i="4"/>
  <c r="AT165" i="4"/>
  <c r="AT167" i="4"/>
  <c r="AT18" i="4"/>
  <c r="AT40" i="4"/>
  <c r="AT48" i="4"/>
  <c r="AT157" i="4"/>
  <c r="AT164" i="4"/>
  <c r="AT166" i="4"/>
  <c r="AT152" i="4"/>
  <c r="AT154" i="4"/>
  <c r="AT63" i="4"/>
  <c r="AT69" i="4"/>
  <c r="AT73" i="4"/>
  <c r="AT77" i="4"/>
  <c r="AT81" i="4"/>
  <c r="AT19" i="4"/>
  <c r="AT23" i="4"/>
  <c r="AT25" i="4"/>
  <c r="AT27" i="4"/>
  <c r="AT29" i="4"/>
  <c r="AT31" i="4"/>
  <c r="AT33" i="4"/>
  <c r="AT35" i="4"/>
  <c r="AT37" i="4"/>
  <c r="AT41" i="4"/>
  <c r="AT45" i="4"/>
  <c r="AT49" i="4"/>
  <c r="AT53" i="4"/>
  <c r="AT11" i="4"/>
  <c r="AT13" i="4"/>
  <c r="AT15" i="4"/>
  <c r="AT17" i="4"/>
  <c r="AT21" i="4"/>
  <c r="AT39" i="4"/>
  <c r="AT43" i="4"/>
  <c r="AT47" i="4"/>
  <c r="AT51" i="4"/>
  <c r="AT55" i="4"/>
  <c r="AT57" i="4"/>
  <c r="AT59" i="4"/>
  <c r="AT61" i="4"/>
  <c r="AT65" i="4"/>
  <c r="AT67" i="4"/>
  <c r="AT71" i="4"/>
  <c r="AT75" i="4"/>
  <c r="AT79" i="4"/>
  <c r="AT20" i="4"/>
  <c r="AT42" i="4"/>
  <c r="AT50" i="4"/>
  <c r="AT107" i="4"/>
  <c r="AT111" i="4"/>
  <c r="AT83" i="4"/>
  <c r="AT85" i="4"/>
  <c r="AT87" i="4"/>
  <c r="AT89" i="4"/>
  <c r="AT91" i="4"/>
  <c r="AT93" i="4"/>
  <c r="AT95" i="4"/>
  <c r="AT97" i="4"/>
  <c r="AT99" i="4"/>
  <c r="AT101" i="4"/>
  <c r="AT103" i="4"/>
  <c r="AT105" i="4"/>
  <c r="AT109" i="4"/>
  <c r="AT64" i="4"/>
  <c r="AT74" i="4"/>
  <c r="AT82" i="4"/>
  <c r="AT129" i="4"/>
  <c r="AT131" i="4"/>
  <c r="AT133" i="4"/>
  <c r="AT135" i="4"/>
  <c r="AT137" i="4"/>
  <c r="AT144" i="4"/>
  <c r="AT146" i="4"/>
  <c r="AT118" i="4"/>
  <c r="AT153" i="4"/>
  <c r="AT155" i="4"/>
  <c r="AT68" i="4"/>
  <c r="AT76" i="4"/>
  <c r="AT151" i="4"/>
  <c r="AT148" i="4"/>
  <c r="AT110" i="4"/>
  <c r="AT116" i="4"/>
  <c r="AT124" i="4"/>
  <c r="AO54" i="4"/>
  <c r="AO56" i="4"/>
  <c r="AO58" i="4"/>
  <c r="AO60" i="4"/>
  <c r="AO66" i="4"/>
  <c r="AO22" i="4"/>
  <c r="AO44" i="4"/>
  <c r="AO52" i="4"/>
  <c r="AO12" i="4"/>
  <c r="AO14" i="4"/>
  <c r="AO16" i="4"/>
  <c r="AO24" i="4"/>
  <c r="AO26" i="4"/>
  <c r="AO28" i="4"/>
  <c r="AO30" i="4"/>
  <c r="AO32" i="4"/>
  <c r="AO34" i="4"/>
  <c r="AO36" i="4"/>
  <c r="AO38" i="4"/>
  <c r="AO46" i="4"/>
  <c r="AO84" i="4"/>
  <c r="AO86" i="4"/>
  <c r="AO88" i="4"/>
  <c r="AO90" i="4"/>
  <c r="AO94" i="4"/>
  <c r="AO92" i="4"/>
  <c r="AO96" i="4"/>
  <c r="AO98" i="4"/>
  <c r="AO100" i="4"/>
  <c r="AO102" i="4"/>
  <c r="AO104" i="4"/>
  <c r="AO115" i="4"/>
  <c r="AO119" i="4"/>
  <c r="AO123" i="4"/>
  <c r="AO113" i="4"/>
  <c r="AO117" i="4"/>
  <c r="AO121" i="4"/>
  <c r="AO125" i="4"/>
  <c r="AO108" i="4"/>
  <c r="AO130" i="4"/>
  <c r="AO132" i="4"/>
  <c r="AO134" i="4"/>
  <c r="AO136" i="4"/>
  <c r="AO143" i="4"/>
  <c r="AO145" i="4"/>
  <c r="AO147" i="4"/>
  <c r="AO114" i="4"/>
  <c r="AO122" i="4"/>
  <c r="AO150" i="4"/>
  <c r="AO70" i="4"/>
  <c r="AO78" i="4"/>
  <c r="AO149" i="4"/>
  <c r="AO157" i="4"/>
  <c r="AO18" i="4"/>
  <c r="AO40" i="4"/>
  <c r="AO48" i="4"/>
  <c r="AO164" i="4"/>
  <c r="AO166" i="4"/>
  <c r="AO62" i="4"/>
  <c r="AO72" i="4"/>
  <c r="AO80" i="4"/>
  <c r="AO106" i="4"/>
  <c r="AO112" i="4"/>
  <c r="AO120" i="4"/>
  <c r="AO152" i="4"/>
  <c r="AO154" i="4"/>
  <c r="AO156" i="4"/>
  <c r="AO158" i="4"/>
  <c r="AO165" i="4"/>
  <c r="AO167" i="4"/>
  <c r="AO63" i="4"/>
  <c r="AO69" i="4"/>
  <c r="AO73" i="4"/>
  <c r="AO77" i="4"/>
  <c r="AO81" i="4"/>
  <c r="AO19" i="4"/>
  <c r="AO23" i="4"/>
  <c r="AO25" i="4"/>
  <c r="AO27" i="4"/>
  <c r="AO29" i="4"/>
  <c r="AO31" i="4"/>
  <c r="AO33" i="4"/>
  <c r="AO35" i="4"/>
  <c r="AO37" i="4"/>
  <c r="AO41" i="4"/>
  <c r="AO45" i="4"/>
  <c r="AO49" i="4"/>
  <c r="AO53" i="4"/>
  <c r="AO11" i="4"/>
  <c r="AO13" i="4"/>
  <c r="AO15" i="4"/>
  <c r="AO17" i="4"/>
  <c r="AO21" i="4"/>
  <c r="AO39" i="4"/>
  <c r="AO43" i="4"/>
  <c r="AO47" i="4"/>
  <c r="AO51" i="4"/>
  <c r="AO55" i="4"/>
  <c r="AO57" i="4"/>
  <c r="AO59" i="4"/>
  <c r="AO61" i="4"/>
  <c r="AO65" i="4"/>
  <c r="AO67" i="4"/>
  <c r="AO71" i="4"/>
  <c r="AO75" i="4"/>
  <c r="AO79" i="4"/>
  <c r="AO20" i="4"/>
  <c r="AO42" i="4"/>
  <c r="AO50" i="4"/>
  <c r="AO107" i="4"/>
  <c r="AO111" i="4"/>
  <c r="AO93" i="4"/>
  <c r="AO95" i="4"/>
  <c r="AO97" i="4"/>
  <c r="AO99" i="4"/>
  <c r="AO101" i="4"/>
  <c r="AO103" i="4"/>
  <c r="AO105" i="4"/>
  <c r="AO109" i="4"/>
  <c r="AO82" i="4"/>
  <c r="AO129" i="4"/>
  <c r="AO131" i="4"/>
  <c r="AO133" i="4"/>
  <c r="AO83" i="4"/>
  <c r="AO85" i="4"/>
  <c r="AO87" i="4"/>
  <c r="AO89" i="4"/>
  <c r="AO91" i="4"/>
  <c r="AO64" i="4"/>
  <c r="AO74" i="4"/>
  <c r="AO148" i="4"/>
  <c r="AO118" i="4"/>
  <c r="AO135" i="4"/>
  <c r="AO137" i="4"/>
  <c r="AO144" i="4"/>
  <c r="AO146" i="4"/>
  <c r="AO153" i="4"/>
  <c r="AO155" i="4"/>
  <c r="AO68" i="4"/>
  <c r="AO76" i="4"/>
  <c r="AO110" i="4"/>
  <c r="AO116" i="4"/>
  <c r="AO124" i="4"/>
  <c r="AO151" i="4"/>
  <c r="AD54" i="4"/>
  <c r="AD56" i="4"/>
  <c r="AD58" i="4"/>
  <c r="AD60" i="4"/>
  <c r="AD66" i="4"/>
  <c r="AD12" i="4"/>
  <c r="AD14" i="4"/>
  <c r="AD16" i="4"/>
  <c r="AD24" i="4"/>
  <c r="AD26" i="4"/>
  <c r="AD22" i="4"/>
  <c r="AD44" i="4"/>
  <c r="AD52" i="4"/>
  <c r="AD92" i="4"/>
  <c r="AD28" i="4"/>
  <c r="AD30" i="4"/>
  <c r="AD32" i="4"/>
  <c r="AD34" i="4"/>
  <c r="AD36" i="4"/>
  <c r="AD38" i="4"/>
  <c r="AD46" i="4"/>
  <c r="AD84" i="4"/>
  <c r="AD86" i="4"/>
  <c r="AD88" i="4"/>
  <c r="AD90" i="4"/>
  <c r="AD96" i="4"/>
  <c r="AD98" i="4"/>
  <c r="AD100" i="4"/>
  <c r="AD102" i="4"/>
  <c r="AD104" i="4"/>
  <c r="AD115" i="4"/>
  <c r="AD119" i="4"/>
  <c r="AD123" i="4"/>
  <c r="AD113" i="4"/>
  <c r="AD117" i="4"/>
  <c r="AD121" i="4"/>
  <c r="AD125" i="4"/>
  <c r="AD108" i="4"/>
  <c r="AD130" i="4"/>
  <c r="AD132" i="4"/>
  <c r="AD134" i="4"/>
  <c r="AD136" i="4"/>
  <c r="AD143" i="4"/>
  <c r="AD145" i="4"/>
  <c r="AD147" i="4"/>
  <c r="AD114" i="4"/>
  <c r="AD122" i="4"/>
  <c r="AD150" i="4"/>
  <c r="AD94" i="4"/>
  <c r="AD70" i="4"/>
  <c r="AD78" i="4"/>
  <c r="AD149" i="4"/>
  <c r="AD62" i="4"/>
  <c r="AD72" i="4"/>
  <c r="AD80" i="4"/>
  <c r="AD106" i="4"/>
  <c r="AD112" i="4"/>
  <c r="AD120" i="4"/>
  <c r="AD156" i="4"/>
  <c r="AD158" i="4"/>
  <c r="AD165" i="4"/>
  <c r="AD167" i="4"/>
  <c r="AD18" i="4"/>
  <c r="AD40" i="4"/>
  <c r="AD48" i="4"/>
  <c r="AD157" i="4"/>
  <c r="AD164" i="4"/>
  <c r="AD166" i="4"/>
  <c r="AD152" i="4"/>
  <c r="AD154" i="4"/>
  <c r="AD63" i="4"/>
  <c r="AD69" i="4"/>
  <c r="AD73" i="4"/>
  <c r="AD77" i="4"/>
  <c r="AD81" i="4"/>
  <c r="AD19" i="4"/>
  <c r="AD23" i="4"/>
  <c r="AD25" i="4"/>
  <c r="AD27" i="4"/>
  <c r="AD29" i="4"/>
  <c r="AD31" i="4"/>
  <c r="AD33" i="4"/>
  <c r="AD35" i="4"/>
  <c r="AD37" i="4"/>
  <c r="AD41" i="4"/>
  <c r="AD45" i="4"/>
  <c r="AD49" i="4"/>
  <c r="AD53" i="4"/>
  <c r="AD11" i="4"/>
  <c r="AD13" i="4"/>
  <c r="AD15" i="4"/>
  <c r="AD17" i="4"/>
  <c r="AD21" i="4"/>
  <c r="AD39" i="4"/>
  <c r="AD43" i="4"/>
  <c r="AD47" i="4"/>
  <c r="AD51" i="4"/>
  <c r="AD55" i="4"/>
  <c r="AD57" i="4"/>
  <c r="AD59" i="4"/>
  <c r="AD61" i="4"/>
  <c r="AD65" i="4"/>
  <c r="AD67" i="4"/>
  <c r="AD71" i="4"/>
  <c r="AD75" i="4"/>
  <c r="AD79" i="4"/>
  <c r="AD20" i="4"/>
  <c r="AD42" i="4"/>
  <c r="AD50" i="4"/>
  <c r="AD107" i="4"/>
  <c r="AD111" i="4"/>
  <c r="AD83" i="4"/>
  <c r="AD85" i="4"/>
  <c r="AD87" i="4"/>
  <c r="AD89" i="4"/>
  <c r="AD91" i="4"/>
  <c r="AD93" i="4"/>
  <c r="AD95" i="4"/>
  <c r="AD97" i="4"/>
  <c r="AD99" i="4"/>
  <c r="AD101" i="4"/>
  <c r="AD103" i="4"/>
  <c r="AD105" i="4"/>
  <c r="AD109" i="4"/>
  <c r="AD64" i="4"/>
  <c r="AD74" i="4"/>
  <c r="AD82" i="4"/>
  <c r="AD129" i="4"/>
  <c r="AD131" i="4"/>
  <c r="AD133" i="4"/>
  <c r="AD135" i="4"/>
  <c r="AD137" i="4"/>
  <c r="AD144" i="4"/>
  <c r="AD146" i="4"/>
  <c r="AD148" i="4"/>
  <c r="AD118" i="4"/>
  <c r="AD153" i="4"/>
  <c r="AD155" i="4"/>
  <c r="AD68" i="4"/>
  <c r="AD76" i="4"/>
  <c r="AD151" i="4"/>
  <c r="AD110" i="4"/>
  <c r="AD116" i="4"/>
  <c r="AD124" i="4"/>
  <c r="AK138" i="4"/>
  <c r="AK160" i="4"/>
  <c r="AK162" i="4"/>
  <c r="Z138" i="4"/>
  <c r="Z160" i="4"/>
  <c r="Z162" i="4"/>
  <c r="AV162" i="4"/>
  <c r="AV160" i="4"/>
  <c r="AV138" i="4"/>
  <c r="AM162" i="4"/>
  <c r="AM160" i="4"/>
  <c r="AM138" i="4"/>
  <c r="X138" i="4"/>
  <c r="X160" i="4"/>
  <c r="X162" i="4"/>
  <c r="Y160" i="4"/>
  <c r="Y162" i="4"/>
  <c r="Y138" i="4"/>
  <c r="AJ160" i="4"/>
  <c r="AJ162" i="4"/>
  <c r="AJ138" i="4"/>
  <c r="AZ162" i="4"/>
  <c r="AZ160" i="4"/>
  <c r="AZ138" i="4"/>
  <c r="AB160" i="4"/>
  <c r="AB162" i="4"/>
  <c r="AB138" i="4"/>
  <c r="F106" i="79"/>
  <c r="F688" i="79"/>
  <c r="F631" i="79"/>
  <c r="F199" i="79"/>
  <c r="F202" i="79"/>
  <c r="F204" i="79"/>
  <c r="F206" i="79"/>
  <c r="F208" i="79"/>
  <c r="F210" i="79"/>
  <c r="F213" i="79"/>
  <c r="F528" i="79"/>
  <c r="F530" i="79"/>
  <c r="F542" i="79"/>
  <c r="F579" i="79"/>
  <c r="F94" i="79"/>
  <c r="F96" i="79"/>
  <c r="F93" i="79"/>
  <c r="F95" i="79"/>
  <c r="F115" i="79"/>
  <c r="F203" i="79"/>
  <c r="F207" i="79"/>
  <c r="F212" i="79"/>
  <c r="F531" i="79"/>
  <c r="F116" i="79"/>
  <c r="F602" i="79"/>
  <c r="F112" i="79"/>
  <c r="F532" i="79"/>
  <c r="F109" i="79"/>
  <c r="F113" i="79"/>
  <c r="F97" i="79"/>
  <c r="F105" i="79"/>
  <c r="F547" i="79"/>
  <c r="F578" i="79"/>
  <c r="F580" i="79"/>
  <c r="F630" i="79"/>
  <c r="F684" i="79"/>
  <c r="F603" i="79"/>
  <c r="F195" i="79"/>
  <c r="F200" i="79"/>
  <c r="F205" i="79"/>
  <c r="F209" i="79"/>
  <c r="F214" i="79"/>
  <c r="F529" i="79"/>
  <c r="F534" i="79"/>
  <c r="BE138" i="4"/>
  <c r="F687" i="79"/>
  <c r="F629" i="79"/>
  <c r="BE160" i="4"/>
  <c r="BE162" i="4"/>
  <c r="F540" i="79"/>
  <c r="AI160" i="4"/>
  <c r="AI162" i="4"/>
  <c r="AI138" i="4"/>
  <c r="AN162" i="4"/>
  <c r="AN160" i="4"/>
  <c r="AN138" i="4"/>
  <c r="AF138" i="4"/>
  <c r="AF160" i="4"/>
  <c r="AF162" i="4"/>
  <c r="AE138" i="4"/>
  <c r="AE160" i="4"/>
  <c r="AE162" i="4"/>
  <c r="V160" i="4"/>
  <c r="V162" i="4"/>
  <c r="V138" i="4"/>
  <c r="AA160" i="4"/>
  <c r="AA162" i="4"/>
  <c r="AA138" i="4"/>
  <c r="AQ162" i="4"/>
  <c r="AQ160" i="4"/>
  <c r="AQ138" i="4"/>
  <c r="U138" i="4"/>
  <c r="U160" i="4"/>
  <c r="U162" i="4"/>
  <c r="AX162" i="4"/>
  <c r="AX160" i="4"/>
  <c r="AX138" i="4"/>
  <c r="AW162" i="4"/>
  <c r="AW160" i="4"/>
  <c r="AW138" i="4"/>
  <c r="BC162" i="4"/>
  <c r="BC160" i="4"/>
  <c r="BC138" i="4"/>
  <c r="AG160" i="4"/>
  <c r="AG162" i="4"/>
  <c r="AG138" i="4"/>
  <c r="BB162" i="4"/>
  <c r="BB160" i="4"/>
  <c r="BB138" i="4"/>
  <c r="BD162" i="4"/>
  <c r="BD160" i="4"/>
  <c r="BD138" i="4"/>
  <c r="AY162" i="4"/>
  <c r="AY160" i="4"/>
  <c r="AY138" i="4"/>
  <c r="AP162" i="4"/>
  <c r="AP160" i="4"/>
  <c r="AP138" i="4"/>
  <c r="AL160" i="4"/>
  <c r="AL162" i="4"/>
  <c r="AL138" i="4"/>
  <c r="AR162" i="4"/>
  <c r="AR160" i="4"/>
  <c r="AR138" i="4"/>
  <c r="AS162" i="4"/>
  <c r="AS160" i="4"/>
  <c r="AS138" i="4"/>
  <c r="W138" i="4"/>
  <c r="W160" i="4"/>
  <c r="W162" i="4"/>
  <c r="AH138" i="4"/>
  <c r="AH160" i="4"/>
  <c r="AH162" i="4"/>
  <c r="AU162" i="4"/>
  <c r="AU160" i="4"/>
  <c r="AU138" i="4"/>
  <c r="AC138" i="4"/>
  <c r="AC160" i="4"/>
  <c r="AC162" i="4"/>
  <c r="AT162" i="4"/>
  <c r="AT160" i="4"/>
  <c r="AT138" i="4"/>
  <c r="AO162" i="4"/>
  <c r="AO160" i="4"/>
  <c r="AO138" i="4"/>
  <c r="AD160" i="4"/>
  <c r="AD162" i="4"/>
  <c r="AD138" i="4"/>
  <c r="AP126" i="4"/>
  <c r="AP128" i="4"/>
  <c r="AP142" i="4"/>
  <c r="AP139" i="4"/>
  <c r="AP127" i="4"/>
  <c r="AP141" i="4"/>
  <c r="AP159" i="4"/>
  <c r="AP9" i="4"/>
  <c r="AP140" i="4"/>
  <c r="AP161" i="4"/>
  <c r="AP10" i="4"/>
  <c r="AP163" i="4"/>
  <c r="AL139" i="4"/>
  <c r="AL126" i="4"/>
  <c r="AL128" i="4"/>
  <c r="AL142" i="4"/>
  <c r="AL127" i="4"/>
  <c r="AL141" i="4"/>
  <c r="AL9" i="4"/>
  <c r="AL140" i="4"/>
  <c r="AL161" i="4"/>
  <c r="AL10" i="4"/>
  <c r="AL163" i="4"/>
  <c r="AL159" i="4"/>
  <c r="AR126" i="4"/>
  <c r="AR128" i="4"/>
  <c r="AR142" i="4"/>
  <c r="AR139" i="4"/>
  <c r="AR127" i="4"/>
  <c r="AR141" i="4"/>
  <c r="AR140" i="4"/>
  <c r="AR9" i="4"/>
  <c r="AR161" i="4"/>
  <c r="AR10" i="4"/>
  <c r="AR163" i="4"/>
  <c r="AR159" i="4"/>
  <c r="AS126" i="4"/>
  <c r="AS128" i="4"/>
  <c r="AS142" i="4"/>
  <c r="AS139" i="4"/>
  <c r="AS127" i="4"/>
  <c r="AS141" i="4"/>
  <c r="AS140" i="4"/>
  <c r="AS159" i="4"/>
  <c r="AS9" i="4"/>
  <c r="AS161" i="4"/>
  <c r="AS10" i="4"/>
  <c r="AS163" i="4"/>
  <c r="AH126" i="4"/>
  <c r="AH128" i="4"/>
  <c r="AH142" i="4"/>
  <c r="AH139" i="4"/>
  <c r="AH127" i="4"/>
  <c r="AH141" i="4"/>
  <c r="AH159" i="4"/>
  <c r="AH9" i="4"/>
  <c r="AH140" i="4"/>
  <c r="AH161" i="4"/>
  <c r="AH10" i="4"/>
  <c r="AH163" i="4"/>
  <c r="AU126" i="4"/>
  <c r="AU128" i="4"/>
  <c r="AU142" i="4"/>
  <c r="AU139" i="4"/>
  <c r="AU127" i="4"/>
  <c r="AU141" i="4"/>
  <c r="AU9" i="4"/>
  <c r="AU140" i="4"/>
  <c r="AU161" i="4"/>
  <c r="AU10" i="4"/>
  <c r="AU163" i="4"/>
  <c r="AU159" i="4"/>
  <c r="AC126" i="4"/>
  <c r="AC128" i="4"/>
  <c r="AC142" i="4"/>
  <c r="AC139" i="4"/>
  <c r="AC127" i="4"/>
  <c r="AC141" i="4"/>
  <c r="AC140" i="4"/>
  <c r="AC159" i="4"/>
  <c r="AC9" i="4"/>
  <c r="AC161" i="4"/>
  <c r="AC10" i="4"/>
  <c r="AC163" i="4"/>
  <c r="AT139" i="4"/>
  <c r="AT126" i="4"/>
  <c r="AT128" i="4"/>
  <c r="AT142" i="4"/>
  <c r="AT127" i="4"/>
  <c r="AT141" i="4"/>
  <c r="AT9" i="4"/>
  <c r="AT140" i="4"/>
  <c r="AT161" i="4"/>
  <c r="AT10" i="4"/>
  <c r="AT163" i="4"/>
  <c r="AT159" i="4"/>
  <c r="AO126" i="4"/>
  <c r="AO128" i="4"/>
  <c r="AO142" i="4"/>
  <c r="AO139" i="4"/>
  <c r="AO127" i="4"/>
  <c r="AO141" i="4"/>
  <c r="AO9" i="4"/>
  <c r="AO161" i="4"/>
  <c r="AO10" i="4"/>
  <c r="AO163" i="4"/>
  <c r="AO140" i="4"/>
  <c r="AO159" i="4"/>
  <c r="AD139" i="4"/>
  <c r="AD126" i="4"/>
  <c r="AD128" i="4"/>
  <c r="AD142" i="4"/>
  <c r="AD127" i="4"/>
  <c r="AD141" i="4"/>
  <c r="AD9" i="4"/>
  <c r="AD140" i="4"/>
  <c r="AD161" i="4"/>
  <c r="AD10" i="4"/>
  <c r="AD163" i="4"/>
  <c r="AD159" i="4"/>
  <c r="Y126" i="4"/>
  <c r="Y128" i="4"/>
  <c r="Y142" i="4"/>
  <c r="Y139" i="4"/>
  <c r="Y127" i="4"/>
  <c r="Y141" i="4"/>
  <c r="Y9" i="4"/>
  <c r="Y161" i="4"/>
  <c r="Y10" i="4"/>
  <c r="Y163" i="4"/>
  <c r="Y140" i="4"/>
  <c r="Y159" i="4"/>
  <c r="AJ126" i="4"/>
  <c r="AJ128" i="4"/>
  <c r="AJ142" i="4"/>
  <c r="AJ139" i="4"/>
  <c r="AJ127" i="4"/>
  <c r="AJ141" i="4"/>
  <c r="AJ140" i="4"/>
  <c r="AJ9" i="4"/>
  <c r="AJ161" i="4"/>
  <c r="AJ10" i="4"/>
  <c r="AJ163" i="4"/>
  <c r="AJ159" i="4"/>
  <c r="AZ126" i="4"/>
  <c r="AZ128" i="4"/>
  <c r="AZ142" i="4"/>
  <c r="AZ139" i="4"/>
  <c r="AZ127" i="4"/>
  <c r="AZ141" i="4"/>
  <c r="AZ140" i="4"/>
  <c r="AZ9" i="4"/>
  <c r="AZ161" i="4"/>
  <c r="AZ10" i="4"/>
  <c r="AZ163" i="4"/>
  <c r="AZ159" i="4"/>
  <c r="AB126" i="4"/>
  <c r="AB128" i="4"/>
  <c r="AB142" i="4"/>
  <c r="AB139" i="4"/>
  <c r="AB127" i="4"/>
  <c r="AB141" i="4"/>
  <c r="AB140" i="4"/>
  <c r="AB9" i="4"/>
  <c r="AB161" i="4"/>
  <c r="AB10" i="4"/>
  <c r="AB163" i="4"/>
  <c r="AB159" i="4"/>
  <c r="BE126" i="4"/>
  <c r="BE128" i="4"/>
  <c r="BE142" i="4"/>
  <c r="BE139" i="4"/>
  <c r="BE127" i="4"/>
  <c r="BE141" i="4"/>
  <c r="BE9" i="4"/>
  <c r="BE161" i="4"/>
  <c r="BE10" i="4"/>
  <c r="BE163" i="4"/>
  <c r="BE140" i="4"/>
  <c r="BE159" i="4"/>
  <c r="AI139" i="4"/>
  <c r="AI126" i="4"/>
  <c r="AI128" i="4"/>
  <c r="AI142" i="4"/>
  <c r="AI127" i="4"/>
  <c r="AI141" i="4"/>
  <c r="AI9" i="4"/>
  <c r="AI140" i="4"/>
  <c r="AI161" i="4"/>
  <c r="AI10" i="4"/>
  <c r="AI163" i="4"/>
  <c r="AI159" i="4"/>
  <c r="AN126" i="4"/>
  <c r="AN128" i="4"/>
  <c r="AN142" i="4"/>
  <c r="AN139" i="4"/>
  <c r="AN127" i="4"/>
  <c r="AN141" i="4"/>
  <c r="AN9" i="4"/>
  <c r="AN161" i="4"/>
  <c r="AN10" i="4"/>
  <c r="AN163" i="4"/>
  <c r="AN159" i="4"/>
  <c r="AN140" i="4"/>
  <c r="AF126" i="4"/>
  <c r="AF128" i="4"/>
  <c r="AF142" i="4"/>
  <c r="AF139" i="4"/>
  <c r="AF127" i="4"/>
  <c r="AF141" i="4"/>
  <c r="AF9" i="4"/>
  <c r="AF161" i="4"/>
  <c r="AF10" i="4"/>
  <c r="AF163" i="4"/>
  <c r="AF159" i="4"/>
  <c r="AF140" i="4"/>
  <c r="AE126" i="4"/>
  <c r="AE128" i="4"/>
  <c r="AE142" i="4"/>
  <c r="AE139" i="4"/>
  <c r="AE127" i="4"/>
  <c r="AE141" i="4"/>
  <c r="AE9" i="4"/>
  <c r="AE140" i="4"/>
  <c r="AE161" i="4"/>
  <c r="AE10" i="4"/>
  <c r="AE163" i="4"/>
  <c r="AE159" i="4"/>
  <c r="V139" i="4"/>
  <c r="V126" i="4"/>
  <c r="V128" i="4"/>
  <c r="V142" i="4"/>
  <c r="V127" i="4"/>
  <c r="V141" i="4"/>
  <c r="V9" i="4"/>
  <c r="V140" i="4"/>
  <c r="V161" i="4"/>
  <c r="V10" i="4"/>
  <c r="V163" i="4"/>
  <c r="V159" i="4"/>
  <c r="AA139" i="4"/>
  <c r="AA126" i="4"/>
  <c r="AA128" i="4"/>
  <c r="AA142" i="4"/>
  <c r="AA127" i="4"/>
  <c r="AA141" i="4"/>
  <c r="AA9" i="4"/>
  <c r="AA140" i="4"/>
  <c r="AA161" i="4"/>
  <c r="AA10" i="4"/>
  <c r="AA163" i="4"/>
  <c r="AA159" i="4"/>
  <c r="AQ139" i="4"/>
  <c r="AQ126" i="4"/>
  <c r="AQ128" i="4"/>
  <c r="AQ142" i="4"/>
  <c r="AQ127" i="4"/>
  <c r="AQ141" i="4"/>
  <c r="AQ9" i="4"/>
  <c r="AQ140" i="4"/>
  <c r="AQ161" i="4"/>
  <c r="AQ10" i="4"/>
  <c r="AQ163" i="4"/>
  <c r="AQ159" i="4"/>
  <c r="U126" i="4"/>
  <c r="U128" i="4"/>
  <c r="U142" i="4"/>
  <c r="U139" i="4"/>
  <c r="U127" i="4"/>
  <c r="U141" i="4"/>
  <c r="U140" i="4"/>
  <c r="U159" i="4"/>
  <c r="U9" i="4"/>
  <c r="U161" i="4"/>
  <c r="U10" i="4"/>
  <c r="U163" i="4"/>
  <c r="AX126" i="4"/>
  <c r="AX128" i="4"/>
  <c r="AX142" i="4"/>
  <c r="AX139" i="4"/>
  <c r="AX127" i="4"/>
  <c r="AX141" i="4"/>
  <c r="AX159" i="4"/>
  <c r="AX9" i="4"/>
  <c r="AX140" i="4"/>
  <c r="AX161" i="4"/>
  <c r="AX10" i="4"/>
  <c r="AX163" i="4"/>
  <c r="AW126" i="4"/>
  <c r="AW128" i="4"/>
  <c r="AW142" i="4"/>
  <c r="AW139" i="4"/>
  <c r="AW127" i="4"/>
  <c r="AW141" i="4"/>
  <c r="AW9" i="4"/>
  <c r="AW161" i="4"/>
  <c r="AW10" i="4"/>
  <c r="AW163" i="4"/>
  <c r="AW140" i="4"/>
  <c r="AW159" i="4"/>
  <c r="BC126" i="4"/>
  <c r="BC128" i="4"/>
  <c r="BC142" i="4"/>
  <c r="BC139" i="4"/>
  <c r="BC127" i="4"/>
  <c r="BC141" i="4"/>
  <c r="BC9" i="4"/>
  <c r="BC140" i="4"/>
  <c r="BC161" i="4"/>
  <c r="BC10" i="4"/>
  <c r="BC163" i="4"/>
  <c r="BC159" i="4"/>
  <c r="AG126" i="4"/>
  <c r="AG128" i="4"/>
  <c r="AG142" i="4"/>
  <c r="AG139" i="4"/>
  <c r="AG127" i="4"/>
  <c r="AG141" i="4"/>
  <c r="AG9" i="4"/>
  <c r="AG161" i="4"/>
  <c r="AG10" i="4"/>
  <c r="AG163" i="4"/>
  <c r="AG140" i="4"/>
  <c r="AG159" i="4"/>
  <c r="BB139" i="4"/>
  <c r="BB126" i="4"/>
  <c r="BB128" i="4"/>
  <c r="BB142" i="4"/>
  <c r="BB127" i="4"/>
  <c r="BB141" i="4"/>
  <c r="BB9" i="4"/>
  <c r="BB140" i="4"/>
  <c r="BB161" i="4"/>
  <c r="BB10" i="4"/>
  <c r="BB163" i="4"/>
  <c r="BB159" i="4"/>
  <c r="BD126" i="4"/>
  <c r="BD128" i="4"/>
  <c r="BD142" i="4"/>
  <c r="BD139" i="4"/>
  <c r="BD127" i="4"/>
  <c r="BD141" i="4"/>
  <c r="BD9" i="4"/>
  <c r="BD161" i="4"/>
  <c r="BD10" i="4"/>
  <c r="BD163" i="4"/>
  <c r="BD159" i="4"/>
  <c r="BD140" i="4"/>
  <c r="AK126" i="4"/>
  <c r="AK128" i="4"/>
  <c r="AK142" i="4"/>
  <c r="AK139" i="4"/>
  <c r="AK127" i="4"/>
  <c r="AK141" i="4"/>
  <c r="AK140" i="4"/>
  <c r="AK159" i="4"/>
  <c r="AK9" i="4"/>
  <c r="AK161" i="4"/>
  <c r="AK10" i="4"/>
  <c r="AK163" i="4"/>
  <c r="Z126" i="4"/>
  <c r="Z128" i="4"/>
  <c r="Z142" i="4"/>
  <c r="Z139" i="4"/>
  <c r="Z127" i="4"/>
  <c r="Z141" i="4"/>
  <c r="Z159" i="4"/>
  <c r="Z9" i="4"/>
  <c r="Z140" i="4"/>
  <c r="Z161" i="4"/>
  <c r="Z10" i="4"/>
  <c r="Z163" i="4"/>
  <c r="AV126" i="4"/>
  <c r="AV128" i="4"/>
  <c r="AV142" i="4"/>
  <c r="AV139" i="4"/>
  <c r="AV127" i="4"/>
  <c r="AV141" i="4"/>
  <c r="AV9" i="4"/>
  <c r="AV161" i="4"/>
  <c r="AV10" i="4"/>
  <c r="AV163" i="4"/>
  <c r="AV159" i="4"/>
  <c r="AV140" i="4"/>
  <c r="AM126" i="4"/>
  <c r="AM128" i="4"/>
  <c r="AM142" i="4"/>
  <c r="AM139" i="4"/>
  <c r="AM127" i="4"/>
  <c r="AM141" i="4"/>
  <c r="AM9" i="4"/>
  <c r="AM140" i="4"/>
  <c r="AM161" i="4"/>
  <c r="AM10" i="4"/>
  <c r="AM163" i="4"/>
  <c r="AM159" i="4"/>
  <c r="X126" i="4"/>
  <c r="X128" i="4"/>
  <c r="X142" i="4"/>
  <c r="X139" i="4"/>
  <c r="X127" i="4"/>
  <c r="X141" i="4"/>
  <c r="X9" i="4"/>
  <c r="X161" i="4"/>
  <c r="X10" i="4"/>
  <c r="X163" i="4"/>
  <c r="X159" i="4"/>
  <c r="X140" i="4"/>
  <c r="AY139" i="4"/>
  <c r="AY126" i="4"/>
  <c r="AY128" i="4"/>
  <c r="AY142" i="4"/>
  <c r="AY127" i="4"/>
  <c r="AY141" i="4"/>
  <c r="AY9" i="4"/>
  <c r="AY140" i="4"/>
  <c r="AY161" i="4"/>
  <c r="AY10" i="4"/>
  <c r="AY163" i="4"/>
  <c r="AY159" i="4"/>
  <c r="W126" i="4"/>
  <c r="W128" i="4"/>
  <c r="W142" i="4"/>
  <c r="W139" i="4"/>
  <c r="W127" i="4"/>
  <c r="W141" i="4"/>
  <c r="W9" i="4"/>
  <c r="W140" i="4"/>
  <c r="W161" i="4"/>
  <c r="W10" i="4"/>
  <c r="W163" i="4"/>
  <c r="W159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G6" i="4" s="1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AF7" i="4" l="1"/>
  <c r="AC7" i="4"/>
  <c r="AA7" i="4"/>
  <c r="AI7" i="4"/>
  <c r="AK7" i="4"/>
  <c r="BB7" i="4"/>
  <c r="V7" i="4"/>
  <c r="AQ7" i="4"/>
  <c r="AS7" i="4"/>
  <c r="AP7" i="4"/>
  <c r="AB7" i="4"/>
  <c r="AZ7" i="4"/>
  <c r="AJ7" i="4"/>
  <c r="BE7" i="4"/>
  <c r="BN7" i="4"/>
  <c r="AL7" i="4"/>
  <c r="AY7" i="4"/>
  <c r="BO184" i="4"/>
  <c r="BO173" i="4"/>
  <c r="BO170" i="4"/>
  <c r="BO174" i="4"/>
  <c r="BO175" i="4"/>
  <c r="BO180" i="4"/>
  <c r="BO176" i="4"/>
  <c r="BO172" i="4"/>
  <c r="BO181" i="4"/>
  <c r="BO177" i="4"/>
  <c r="BO183" i="4"/>
  <c r="BO182" i="4"/>
  <c r="BO171" i="4"/>
  <c r="F75" i="79"/>
  <c r="F147" i="79"/>
  <c r="F79" i="79"/>
  <c r="F148" i="79"/>
  <c r="F142" i="79"/>
  <c r="F83" i="79"/>
  <c r="F149" i="79"/>
  <c r="F13" i="79"/>
  <c r="F32" i="79"/>
  <c r="F170" i="79"/>
  <c r="F176" i="79" s="1"/>
  <c r="F177" i="79" s="1"/>
  <c r="BI184" i="4"/>
  <c r="BF181" i="4"/>
  <c r="E68" i="79" s="1"/>
  <c r="BF180" i="4"/>
  <c r="E168" i="79" s="1"/>
  <c r="BF182" i="4"/>
  <c r="BF184" i="4"/>
  <c r="BF183" i="4"/>
  <c r="BH181" i="4"/>
  <c r="BQ181" i="4"/>
  <c r="BR181" i="4" s="1"/>
  <c r="BS181" i="4" s="1"/>
  <c r="BT181" i="4" s="1"/>
  <c r="BI180" i="4"/>
  <c r="J168" i="79" s="1"/>
  <c r="BJ181" i="4"/>
  <c r="BJ180" i="4"/>
  <c r="I168" i="79" s="1"/>
  <c r="BH184" i="4"/>
  <c r="C37" i="78" s="1"/>
  <c r="BQ184" i="4"/>
  <c r="BR184" i="4" s="1"/>
  <c r="BS184" i="4" s="1"/>
  <c r="BT184" i="4" s="1"/>
  <c r="BJ182" i="4"/>
  <c r="BG180" i="4"/>
  <c r="D168" i="79" s="1"/>
  <c r="BG181" i="4"/>
  <c r="D68" i="79" s="1"/>
  <c r="BG182" i="4"/>
  <c r="D715" i="79" s="1"/>
  <c r="D727" i="79" s="1"/>
  <c r="BG183" i="4"/>
  <c r="BG184" i="4"/>
  <c r="BH182" i="4"/>
  <c r="K715" i="79" s="1"/>
  <c r="BQ182" i="4"/>
  <c r="BR182" i="4" s="1"/>
  <c r="BS182" i="4" s="1"/>
  <c r="BT182" i="4" s="1"/>
  <c r="BI181" i="4"/>
  <c r="J68" i="79" s="1"/>
  <c r="BI182" i="4"/>
  <c r="J715" i="79" s="1"/>
  <c r="J727" i="79" s="1"/>
  <c r="BJ184" i="4"/>
  <c r="D37" i="78" s="1"/>
  <c r="BH183" i="4"/>
  <c r="BQ183" i="4"/>
  <c r="BR183" i="4" s="1"/>
  <c r="BS183" i="4" s="1"/>
  <c r="BT183" i="4" s="1"/>
  <c r="BQ180" i="4"/>
  <c r="BR180" i="4" s="1"/>
  <c r="BS180" i="4" s="1"/>
  <c r="BT180" i="4" s="1"/>
  <c r="BH180" i="4"/>
  <c r="K168" i="79" s="1"/>
  <c r="BI183" i="4"/>
  <c r="BJ183" i="4"/>
  <c r="BG174" i="4"/>
  <c r="D152" i="79" s="1"/>
  <c r="BG177" i="4"/>
  <c r="BG175" i="4"/>
  <c r="BG170" i="4"/>
  <c r="D161" i="79" s="1"/>
  <c r="D165" i="79" s="1"/>
  <c r="BG176" i="4"/>
  <c r="BG173" i="4"/>
  <c r="D151" i="79" s="1"/>
  <c r="BG172" i="4"/>
  <c r="D169" i="79" s="1"/>
  <c r="BG171" i="4"/>
  <c r="D139" i="79" s="1"/>
  <c r="BF170" i="4"/>
  <c r="E161" i="79" s="1"/>
  <c r="E165" i="79" s="1"/>
  <c r="BF176" i="4"/>
  <c r="BF171" i="4"/>
  <c r="E139" i="79" s="1"/>
  <c r="BF174" i="4"/>
  <c r="E152" i="79" s="1"/>
  <c r="BF177" i="4"/>
  <c r="BF173" i="4"/>
  <c r="E151" i="79" s="1"/>
  <c r="BF172" i="4"/>
  <c r="E169" i="79" s="1"/>
  <c r="BF175" i="4"/>
  <c r="BQ173" i="4"/>
  <c r="BR173" i="4" s="1"/>
  <c r="BS173" i="4" s="1"/>
  <c r="BT173" i="4" s="1"/>
  <c r="BH173" i="4"/>
  <c r="K151" i="79" s="1"/>
  <c r="BQ175" i="4"/>
  <c r="BR175" i="4" s="1"/>
  <c r="BS175" i="4" s="1"/>
  <c r="BT175" i="4" s="1"/>
  <c r="BH175" i="4"/>
  <c r="BH176" i="4"/>
  <c r="C145" i="78" s="1"/>
  <c r="BQ176" i="4"/>
  <c r="BR176" i="4" s="1"/>
  <c r="BS176" i="4" s="1"/>
  <c r="BT176" i="4" s="1"/>
  <c r="BQ170" i="4"/>
  <c r="BR170" i="4" s="1"/>
  <c r="BS170" i="4" s="1"/>
  <c r="BT170" i="4" s="1"/>
  <c r="BH170" i="4"/>
  <c r="K161" i="79" s="1"/>
  <c r="BI172" i="4"/>
  <c r="J169" i="79" s="1"/>
  <c r="BI175" i="4"/>
  <c r="BI177" i="4"/>
  <c r="BI170" i="4"/>
  <c r="J161" i="79" s="1"/>
  <c r="J165" i="79" s="1"/>
  <c r="BJ173" i="4"/>
  <c r="I151" i="79" s="1"/>
  <c r="BJ174" i="4"/>
  <c r="I152" i="79" s="1"/>
  <c r="BJ171" i="4"/>
  <c r="I139" i="79" s="1"/>
  <c r="BJ176" i="4"/>
  <c r="D145" i="78" s="1"/>
  <c r="BQ171" i="4"/>
  <c r="BH171" i="4"/>
  <c r="K139" i="79" s="1"/>
  <c r="BQ174" i="4"/>
  <c r="BR174" i="4" s="1"/>
  <c r="BS174" i="4" s="1"/>
  <c r="BT174" i="4" s="1"/>
  <c r="BH174" i="4"/>
  <c r="K152" i="79" s="1"/>
  <c r="BQ172" i="4"/>
  <c r="BR172" i="4" s="1"/>
  <c r="BS172" i="4" s="1"/>
  <c r="BT172" i="4" s="1"/>
  <c r="BH172" i="4"/>
  <c r="K169" i="79" s="1"/>
  <c r="BH177" i="4"/>
  <c r="C167" i="78" s="1"/>
  <c r="BQ177" i="4"/>
  <c r="BR177" i="4" s="1"/>
  <c r="BS177" i="4" s="1"/>
  <c r="BT177" i="4" s="1"/>
  <c r="BI171" i="4"/>
  <c r="J139" i="79" s="1"/>
  <c r="BI176" i="4"/>
  <c r="BI173" i="4"/>
  <c r="J151" i="79" s="1"/>
  <c r="BI174" i="4"/>
  <c r="J152" i="79" s="1"/>
  <c r="BR171" i="4"/>
  <c r="BS171" i="4" s="1"/>
  <c r="BT171" i="4" s="1"/>
  <c r="BJ175" i="4"/>
  <c r="BJ177" i="4"/>
  <c r="D167" i="78" s="1"/>
  <c r="BJ170" i="4"/>
  <c r="I161" i="79" s="1"/>
  <c r="I165" i="79" s="1"/>
  <c r="BJ172" i="4"/>
  <c r="I169" i="79" s="1"/>
  <c r="AT7" i="4"/>
  <c r="F679" i="79"/>
  <c r="F664" i="79"/>
  <c r="C162" i="78"/>
  <c r="C155" i="78"/>
  <c r="C146" i="78"/>
  <c r="K23" i="79"/>
  <c r="C173" i="78"/>
  <c r="K658" i="79"/>
  <c r="C312" i="78"/>
  <c r="C343" i="78"/>
  <c r="C198" i="78"/>
  <c r="C199" i="78"/>
  <c r="C154" i="78"/>
  <c r="D200" i="78"/>
  <c r="D162" i="78"/>
  <c r="D151" i="78"/>
  <c r="I23" i="79"/>
  <c r="I657" i="79"/>
  <c r="D261" i="78"/>
  <c r="D150" i="78"/>
  <c r="D201" i="78"/>
  <c r="D156" i="78"/>
  <c r="I658" i="79"/>
  <c r="D312" i="78"/>
  <c r="D262" i="78"/>
  <c r="D168" i="78"/>
  <c r="I183" i="79"/>
  <c r="J23" i="79"/>
  <c r="J658" i="79"/>
  <c r="J201" i="79"/>
  <c r="J183" i="79"/>
  <c r="D183" i="79"/>
  <c r="D201" i="79"/>
  <c r="D656" i="79"/>
  <c r="D658" i="79"/>
  <c r="D657" i="79"/>
  <c r="D23" i="79"/>
  <c r="E183" i="79"/>
  <c r="E201" i="79"/>
  <c r="E656" i="79"/>
  <c r="E658" i="79"/>
  <c r="E715" i="79"/>
  <c r="E727" i="79" s="1"/>
  <c r="E657" i="79"/>
  <c r="E23" i="79"/>
  <c r="C200" i="78"/>
  <c r="C151" i="78"/>
  <c r="K657" i="79"/>
  <c r="C261" i="78"/>
  <c r="C150" i="78"/>
  <c r="C201" i="78"/>
  <c r="C156" i="78"/>
  <c r="K656" i="79"/>
  <c r="C262" i="78"/>
  <c r="C168" i="78"/>
  <c r="K201" i="79"/>
  <c r="K183" i="79"/>
  <c r="D155" i="78"/>
  <c r="D146" i="78"/>
  <c r="D173" i="78"/>
  <c r="I715" i="79"/>
  <c r="I727" i="79" s="1"/>
  <c r="F20" i="58" s="1"/>
  <c r="I656" i="79"/>
  <c r="D343" i="78"/>
  <c r="D198" i="78"/>
  <c r="D199" i="78"/>
  <c r="D154" i="78"/>
  <c r="I201" i="79"/>
  <c r="J657" i="79"/>
  <c r="J656" i="79"/>
  <c r="F71" i="79"/>
  <c r="F584" i="79"/>
  <c r="F637" i="79"/>
  <c r="F545" i="79"/>
  <c r="F607" i="79"/>
  <c r="F627" i="79" s="1"/>
  <c r="F583" i="79"/>
  <c r="F636" i="79"/>
  <c r="F211" i="79"/>
  <c r="F556" i="79"/>
  <c r="F582" i="79"/>
  <c r="F635" i="79"/>
  <c r="F581" i="79"/>
  <c r="F634" i="79"/>
  <c r="F576" i="79"/>
  <c r="F198" i="79"/>
  <c r="F190" i="79"/>
  <c r="F134" i="79"/>
  <c r="F73" i="79"/>
  <c r="F67" i="79"/>
  <c r="F69" i="79"/>
  <c r="F66" i="79"/>
  <c r="F72" i="79"/>
  <c r="F19" i="79"/>
  <c r="F52" i="79"/>
  <c r="F14" i="79"/>
  <c r="F51" i="79"/>
  <c r="F70" i="79"/>
  <c r="F24" i="79"/>
  <c r="F31" i="79"/>
  <c r="F28" i="79"/>
  <c r="F82" i="79"/>
  <c r="F27" i="79"/>
  <c r="F78" i="79"/>
  <c r="F26" i="79"/>
  <c r="F30" i="79"/>
  <c r="F29" i="79"/>
  <c r="F74" i="79"/>
  <c r="F25" i="79"/>
  <c r="F12" i="79"/>
  <c r="BO54" i="4"/>
  <c r="BO58" i="4"/>
  <c r="BO66" i="4"/>
  <c r="BO44" i="4"/>
  <c r="BO12" i="4"/>
  <c r="BO16" i="4"/>
  <c r="BO26" i="4"/>
  <c r="BO30" i="4"/>
  <c r="BO34" i="4"/>
  <c r="BO38" i="4"/>
  <c r="BO84" i="4"/>
  <c r="BO88" i="4"/>
  <c r="BO96" i="4"/>
  <c r="BO100" i="4"/>
  <c r="BO104" i="4"/>
  <c r="BO78" i="4"/>
  <c r="BO115" i="4"/>
  <c r="BO123" i="4"/>
  <c r="BO117" i="4"/>
  <c r="BO125" i="4"/>
  <c r="BO108" i="4"/>
  <c r="BO130" i="4"/>
  <c r="BO134" i="4"/>
  <c r="BO143" i="4"/>
  <c r="BO147" i="4"/>
  <c r="BO114" i="4"/>
  <c r="BO149" i="4"/>
  <c r="BO157" i="4"/>
  <c r="BO166" i="4"/>
  <c r="BO72" i="4"/>
  <c r="BO106" i="4"/>
  <c r="BO120" i="4"/>
  <c r="BO152" i="4"/>
  <c r="BO158" i="4"/>
  <c r="BO167" i="4"/>
  <c r="BO63" i="4"/>
  <c r="BO73" i="4"/>
  <c r="BO81" i="4"/>
  <c r="BO18" i="4"/>
  <c r="BO48" i="4"/>
  <c r="BO19" i="4"/>
  <c r="BO25" i="4"/>
  <c r="BO29" i="4"/>
  <c r="BO33" i="4"/>
  <c r="BO37" i="4"/>
  <c r="BO56" i="4"/>
  <c r="BO60" i="4"/>
  <c r="BO22" i="4"/>
  <c r="BO52" i="4"/>
  <c r="BO14" i="4"/>
  <c r="BO24" i="4"/>
  <c r="BO28" i="4"/>
  <c r="BO32" i="4"/>
  <c r="BO36" i="4"/>
  <c r="BO46" i="4"/>
  <c r="BO86" i="4"/>
  <c r="BO90" i="4"/>
  <c r="BO92" i="4"/>
  <c r="BO94" i="4"/>
  <c r="BO98" i="4"/>
  <c r="BO102" i="4"/>
  <c r="BO70" i="4"/>
  <c r="BO119" i="4"/>
  <c r="BO113" i="4"/>
  <c r="BO121" i="4"/>
  <c r="BO132" i="4"/>
  <c r="BO136" i="4"/>
  <c r="BO145" i="4"/>
  <c r="BO122" i="4"/>
  <c r="BO150" i="4"/>
  <c r="BO164" i="4"/>
  <c r="BO62" i="4"/>
  <c r="BO80" i="4"/>
  <c r="BO112" i="4"/>
  <c r="BO154" i="4"/>
  <c r="BO156" i="4"/>
  <c r="BO165" i="4"/>
  <c r="BO69" i="4"/>
  <c r="BO77" i="4"/>
  <c r="BO40" i="4"/>
  <c r="BO23" i="4"/>
  <c r="BO27" i="4"/>
  <c r="BO31" i="4"/>
  <c r="BO35" i="4"/>
  <c r="BO45" i="4"/>
  <c r="BO53" i="4"/>
  <c r="BO13" i="4"/>
  <c r="BO17" i="4"/>
  <c r="BO39" i="4"/>
  <c r="BO47" i="4"/>
  <c r="BO55" i="4"/>
  <c r="BO59" i="4"/>
  <c r="BO65" i="4"/>
  <c r="BO71" i="4"/>
  <c r="BO79" i="4"/>
  <c r="BO20" i="4"/>
  <c r="BO50" i="4"/>
  <c r="BO107" i="4"/>
  <c r="BO111" i="4"/>
  <c r="BO85" i="4"/>
  <c r="BO89" i="4"/>
  <c r="BO93" i="4"/>
  <c r="BO95" i="4"/>
  <c r="BO99" i="4"/>
  <c r="BO103" i="4"/>
  <c r="BO109" i="4"/>
  <c r="BO64" i="4"/>
  <c r="BO82" i="4"/>
  <c r="BO131" i="4"/>
  <c r="BO135" i="4"/>
  <c r="BO144" i="4"/>
  <c r="BO153" i="4"/>
  <c r="BO68" i="4"/>
  <c r="BO110" i="4"/>
  <c r="BO124" i="4"/>
  <c r="BO41" i="4"/>
  <c r="BO49" i="4"/>
  <c r="BO11" i="4"/>
  <c r="BO15" i="4"/>
  <c r="BO21" i="4"/>
  <c r="BO43" i="4"/>
  <c r="BO51" i="4"/>
  <c r="BO57" i="4"/>
  <c r="BO61" i="4"/>
  <c r="BO67" i="4"/>
  <c r="BO75" i="4"/>
  <c r="BO42" i="4"/>
  <c r="BO83" i="4"/>
  <c r="BO87" i="4"/>
  <c r="BO91" i="4"/>
  <c r="BO97" i="4"/>
  <c r="BO101" i="4"/>
  <c r="BO105" i="4"/>
  <c r="BO74" i="4"/>
  <c r="BO129" i="4"/>
  <c r="BO133" i="4"/>
  <c r="BO137" i="4"/>
  <c r="BO146" i="4"/>
  <c r="BO148" i="4"/>
  <c r="BO118" i="4"/>
  <c r="BO155" i="4"/>
  <c r="BO76" i="4"/>
  <c r="BO116" i="4"/>
  <c r="BO151" i="4"/>
  <c r="BO160" i="4"/>
  <c r="BO138" i="4"/>
  <c r="BO162" i="4"/>
  <c r="BO126" i="4"/>
  <c r="BO139" i="4"/>
  <c r="BO9" i="4"/>
  <c r="BO140" i="4"/>
  <c r="BO10" i="4"/>
  <c r="BO128" i="4"/>
  <c r="BO142" i="4"/>
  <c r="BO127" i="4"/>
  <c r="BO141" i="4"/>
  <c r="BO161" i="4"/>
  <c r="BO163" i="4"/>
  <c r="BO159" i="4"/>
  <c r="BO6" i="4"/>
  <c r="BG54" i="4"/>
  <c r="BG56" i="4"/>
  <c r="BG58" i="4"/>
  <c r="D118" i="79" s="1"/>
  <c r="BG60" i="4"/>
  <c r="D187" i="79" s="1"/>
  <c r="BG66" i="4"/>
  <c r="BG12" i="4"/>
  <c r="D138" i="79" s="1"/>
  <c r="BG14" i="4"/>
  <c r="BG16" i="4"/>
  <c r="D16" i="79" s="1"/>
  <c r="BG24" i="4"/>
  <c r="BG26" i="4"/>
  <c r="BG22" i="4"/>
  <c r="BG44" i="4"/>
  <c r="BG52" i="4"/>
  <c r="BG92" i="4"/>
  <c r="BG28" i="4"/>
  <c r="D80" i="79" s="1"/>
  <c r="BG30" i="4"/>
  <c r="BG32" i="4"/>
  <c r="D84" i="79" s="1"/>
  <c r="BG34" i="4"/>
  <c r="BG36" i="4"/>
  <c r="BG38" i="4"/>
  <c r="BG46" i="4"/>
  <c r="BG84" i="4"/>
  <c r="D557" i="79" s="1"/>
  <c r="BG86" i="4"/>
  <c r="D559" i="79" s="1"/>
  <c r="BG88" i="4"/>
  <c r="D561" i="79" s="1"/>
  <c r="BG90" i="4"/>
  <c r="BG94" i="4"/>
  <c r="D535" i="79" s="1"/>
  <c r="BG96" i="4"/>
  <c r="D585" i="79" s="1"/>
  <c r="BG98" i="4"/>
  <c r="D605" i="79" s="1"/>
  <c r="BG100" i="4"/>
  <c r="D609" i="79" s="1"/>
  <c r="BG102" i="4"/>
  <c r="BG104" i="4"/>
  <c r="D632" i="79" s="1"/>
  <c r="BG70" i="4"/>
  <c r="D528" i="79" s="1"/>
  <c r="BG78" i="4"/>
  <c r="D550" i="79" s="1"/>
  <c r="BG115" i="4"/>
  <c r="D687" i="79" s="1"/>
  <c r="BG119" i="4"/>
  <c r="BG123" i="4"/>
  <c r="BG113" i="4"/>
  <c r="BG117" i="4"/>
  <c r="BG121" i="4"/>
  <c r="BG125" i="4"/>
  <c r="BG108" i="4"/>
  <c r="BG130" i="4"/>
  <c r="BG132" i="4"/>
  <c r="BG134" i="4"/>
  <c r="BG136" i="4"/>
  <c r="BG143" i="4"/>
  <c r="BG145" i="4"/>
  <c r="BG147" i="4"/>
  <c r="BG114" i="4"/>
  <c r="D686" i="79" s="1"/>
  <c r="BG122" i="4"/>
  <c r="BG150" i="4"/>
  <c r="BG149" i="4"/>
  <c r="BG62" i="4"/>
  <c r="BG72" i="4"/>
  <c r="BG80" i="4"/>
  <c r="D552" i="79" s="1"/>
  <c r="BG106" i="4"/>
  <c r="BG112" i="4"/>
  <c r="D668" i="79" s="1"/>
  <c r="BG120" i="4"/>
  <c r="BG156" i="4"/>
  <c r="BG158" i="4"/>
  <c r="BG165" i="4"/>
  <c r="BG167" i="4"/>
  <c r="BG157" i="4"/>
  <c r="BG164" i="4"/>
  <c r="BG166" i="4"/>
  <c r="BG152" i="4"/>
  <c r="BG154" i="4"/>
  <c r="BG63" i="4"/>
  <c r="D197" i="79" s="1"/>
  <c r="BG69" i="4"/>
  <c r="D206" i="79" s="1"/>
  <c r="BG73" i="4"/>
  <c r="D544" i="79" s="1"/>
  <c r="BG77" i="4"/>
  <c r="D549" i="79" s="1"/>
  <c r="BG81" i="4"/>
  <c r="D553" i="79" s="1"/>
  <c r="BG18" i="4"/>
  <c r="D93" i="79" s="1"/>
  <c r="BG40" i="4"/>
  <c r="BG48" i="4"/>
  <c r="BG19" i="4"/>
  <c r="BG23" i="4"/>
  <c r="BG25" i="4"/>
  <c r="BG27" i="4"/>
  <c r="BG29" i="4"/>
  <c r="D81" i="79" s="1"/>
  <c r="BG31" i="4"/>
  <c r="BG33" i="4"/>
  <c r="BG35" i="4"/>
  <c r="D150" i="79" s="1"/>
  <c r="BG37" i="4"/>
  <c r="BG41" i="4"/>
  <c r="D33" i="79" s="1"/>
  <c r="BG45" i="4"/>
  <c r="BG49" i="4"/>
  <c r="BG53" i="4"/>
  <c r="BG11" i="4"/>
  <c r="D11" i="79" s="1"/>
  <c r="BG13" i="4"/>
  <c r="BG15" i="4"/>
  <c r="D15" i="79" s="1"/>
  <c r="BG17" i="4"/>
  <c r="BG21" i="4"/>
  <c r="D146" i="79" s="1"/>
  <c r="BG39" i="4"/>
  <c r="BG43" i="4"/>
  <c r="BG47" i="4"/>
  <c r="D107" i="79" s="1"/>
  <c r="BG51" i="4"/>
  <c r="D111" i="79" s="1"/>
  <c r="BG55" i="4"/>
  <c r="BG57" i="4"/>
  <c r="D117" i="79" s="1"/>
  <c r="BG59" i="4"/>
  <c r="D186" i="79" s="1"/>
  <c r="BG61" i="4"/>
  <c r="BG65" i="4"/>
  <c r="BG67" i="4"/>
  <c r="D203" i="79" s="1"/>
  <c r="BG71" i="4"/>
  <c r="D542" i="79" s="1"/>
  <c r="BG75" i="4"/>
  <c r="D547" i="79" s="1"/>
  <c r="BG79" i="4"/>
  <c r="D551" i="79" s="1"/>
  <c r="BG20" i="4"/>
  <c r="BG42" i="4"/>
  <c r="D153" i="79" s="1"/>
  <c r="BG50" i="4"/>
  <c r="BG83" i="4"/>
  <c r="BG85" i="4"/>
  <c r="D558" i="79" s="1"/>
  <c r="BG87" i="4"/>
  <c r="D560" i="79" s="1"/>
  <c r="BG89" i="4"/>
  <c r="BG91" i="4"/>
  <c r="BG93" i="4"/>
  <c r="D580" i="79" s="1"/>
  <c r="BG95" i="4"/>
  <c r="D536" i="79" s="1"/>
  <c r="BG97" i="4"/>
  <c r="D602" i="79" s="1"/>
  <c r="BG99" i="4"/>
  <c r="BG101" i="4"/>
  <c r="D629" i="79" s="1"/>
  <c r="BG103" i="4"/>
  <c r="D631" i="79" s="1"/>
  <c r="BG105" i="4"/>
  <c r="D633" i="79" s="1"/>
  <c r="BG109" i="4"/>
  <c r="BG64" i="4"/>
  <c r="D108" i="79" s="1"/>
  <c r="BG74" i="4"/>
  <c r="BG107" i="4"/>
  <c r="BG111" i="4"/>
  <c r="D667" i="79" s="1"/>
  <c r="BG82" i="4"/>
  <c r="D554" i="79" s="1"/>
  <c r="BG129" i="4"/>
  <c r="BG131" i="4"/>
  <c r="BG133" i="4"/>
  <c r="BG135" i="4"/>
  <c r="BG137" i="4"/>
  <c r="BG144" i="4"/>
  <c r="BG146" i="4"/>
  <c r="BG148" i="4"/>
  <c r="BG153" i="4"/>
  <c r="BG68" i="4"/>
  <c r="BG76" i="4"/>
  <c r="D548" i="79" s="1"/>
  <c r="BG118" i="4"/>
  <c r="BG155" i="4"/>
  <c r="BG110" i="4"/>
  <c r="D666" i="79" s="1"/>
  <c r="BG116" i="4"/>
  <c r="BG124" i="4"/>
  <c r="BG151" i="4"/>
  <c r="BF22" i="4"/>
  <c r="BF44" i="4"/>
  <c r="BF52" i="4"/>
  <c r="E112" i="79" s="1"/>
  <c r="BF54" i="4"/>
  <c r="BF56" i="4"/>
  <c r="BF58" i="4"/>
  <c r="E118" i="79" s="1"/>
  <c r="BF60" i="4"/>
  <c r="E187" i="79" s="1"/>
  <c r="BF66" i="4"/>
  <c r="E202" i="79" s="1"/>
  <c r="BF12" i="4"/>
  <c r="E138" i="79" s="1"/>
  <c r="BF14" i="4"/>
  <c r="BF16" i="4"/>
  <c r="E16" i="79" s="1"/>
  <c r="BF24" i="4"/>
  <c r="BF26" i="4"/>
  <c r="BF28" i="4"/>
  <c r="E80" i="79" s="1"/>
  <c r="BF30" i="4"/>
  <c r="BF32" i="4"/>
  <c r="E84" i="79" s="1"/>
  <c r="BF34" i="4"/>
  <c r="BF36" i="4"/>
  <c r="BF38" i="4"/>
  <c r="BF46" i="4"/>
  <c r="E106" i="79" s="1"/>
  <c r="BF84" i="4"/>
  <c r="E557" i="79" s="1"/>
  <c r="BF86" i="4"/>
  <c r="E559" i="79" s="1"/>
  <c r="BF88" i="4"/>
  <c r="E561" i="79" s="1"/>
  <c r="BF90" i="4"/>
  <c r="E577" i="79" s="1"/>
  <c r="BF92" i="4"/>
  <c r="BF70" i="4"/>
  <c r="BF78" i="4"/>
  <c r="E550" i="79" s="1"/>
  <c r="BF94" i="4"/>
  <c r="E535" i="79" s="1"/>
  <c r="BF96" i="4"/>
  <c r="E585" i="79" s="1"/>
  <c r="BF98" i="4"/>
  <c r="E605" i="79" s="1"/>
  <c r="BF100" i="4"/>
  <c r="E609" i="79" s="1"/>
  <c r="BF102" i="4"/>
  <c r="BF104" i="4"/>
  <c r="E632" i="79" s="1"/>
  <c r="BF115" i="4"/>
  <c r="E687" i="79" s="1"/>
  <c r="BF119" i="4"/>
  <c r="BF123" i="4"/>
  <c r="BF113" i="4"/>
  <c r="E685" i="79" s="1"/>
  <c r="BF117" i="4"/>
  <c r="BF121" i="4"/>
  <c r="BF125" i="4"/>
  <c r="BF108" i="4"/>
  <c r="BF130" i="4"/>
  <c r="BF132" i="4"/>
  <c r="BF134" i="4"/>
  <c r="BF136" i="4"/>
  <c r="BF143" i="4"/>
  <c r="BF145" i="4"/>
  <c r="BF147" i="4"/>
  <c r="BF114" i="4"/>
  <c r="E686" i="79" s="1"/>
  <c r="BF122" i="4"/>
  <c r="BF150" i="4"/>
  <c r="BF157" i="4"/>
  <c r="BF149" i="4"/>
  <c r="BF164" i="4"/>
  <c r="BF166" i="4"/>
  <c r="BF152" i="4"/>
  <c r="BF154" i="4"/>
  <c r="BF63" i="4"/>
  <c r="E197" i="79" s="1"/>
  <c r="BF69" i="4"/>
  <c r="E206" i="79" s="1"/>
  <c r="BF73" i="4"/>
  <c r="E544" i="79" s="1"/>
  <c r="BF77" i="4"/>
  <c r="E549" i="79" s="1"/>
  <c r="BF81" i="4"/>
  <c r="E553" i="79" s="1"/>
  <c r="BF19" i="4"/>
  <c r="BF23" i="4"/>
  <c r="BF25" i="4"/>
  <c r="BF62" i="4"/>
  <c r="BF72" i="4"/>
  <c r="E543" i="79" s="1"/>
  <c r="BF80" i="4"/>
  <c r="E552" i="79" s="1"/>
  <c r="BF106" i="4"/>
  <c r="BF112" i="4"/>
  <c r="E668" i="79" s="1"/>
  <c r="BF120" i="4"/>
  <c r="BF156" i="4"/>
  <c r="BF158" i="4"/>
  <c r="BF165" i="4"/>
  <c r="BF167" i="4"/>
  <c r="BF18" i="4"/>
  <c r="BF40" i="4"/>
  <c r="BF48" i="4"/>
  <c r="BF107" i="4"/>
  <c r="BF64" i="4"/>
  <c r="BF74" i="4"/>
  <c r="BF82" i="4"/>
  <c r="E554" i="79" s="1"/>
  <c r="BF129" i="4"/>
  <c r="BF131" i="4"/>
  <c r="BF27" i="4"/>
  <c r="BF29" i="4"/>
  <c r="E81" i="79" s="1"/>
  <c r="BF31" i="4"/>
  <c r="BF33" i="4"/>
  <c r="BF35" i="4"/>
  <c r="E150" i="79" s="1"/>
  <c r="BF37" i="4"/>
  <c r="BF41" i="4"/>
  <c r="E33" i="79" s="1"/>
  <c r="BF45" i="4"/>
  <c r="E105" i="79" s="1"/>
  <c r="BF49" i="4"/>
  <c r="E109" i="79" s="1"/>
  <c r="BF53" i="4"/>
  <c r="E113" i="79" s="1"/>
  <c r="BF11" i="4"/>
  <c r="E11" i="79" s="1"/>
  <c r="BF13" i="4"/>
  <c r="BF15" i="4"/>
  <c r="E15" i="79" s="1"/>
  <c r="BF17" i="4"/>
  <c r="BF21" i="4"/>
  <c r="E146" i="79" s="1"/>
  <c r="BF39" i="4"/>
  <c r="BF43" i="4"/>
  <c r="BF47" i="4"/>
  <c r="BF51" i="4"/>
  <c r="E111" i="79" s="1"/>
  <c r="BF55" i="4"/>
  <c r="E115" i="79" s="1"/>
  <c r="BF57" i="4"/>
  <c r="E117" i="79" s="1"/>
  <c r="BF59" i="4"/>
  <c r="E186" i="79" s="1"/>
  <c r="BF61" i="4"/>
  <c r="E195" i="79" s="1"/>
  <c r="BF65" i="4"/>
  <c r="E199" i="79" s="1"/>
  <c r="BF67" i="4"/>
  <c r="E203" i="79" s="1"/>
  <c r="BF71" i="4"/>
  <c r="BF75" i="4"/>
  <c r="E547" i="79" s="1"/>
  <c r="BF79" i="4"/>
  <c r="E551" i="79" s="1"/>
  <c r="BF20" i="4"/>
  <c r="BF42" i="4"/>
  <c r="E153" i="79" s="1"/>
  <c r="BF50" i="4"/>
  <c r="E110" i="79" s="1"/>
  <c r="BF111" i="4"/>
  <c r="E667" i="79" s="1"/>
  <c r="BF83" i="4"/>
  <c r="BF85" i="4"/>
  <c r="E558" i="79" s="1"/>
  <c r="BF87" i="4"/>
  <c r="E560" i="79" s="1"/>
  <c r="BF89" i="4"/>
  <c r="BF91" i="4"/>
  <c r="BF93" i="4"/>
  <c r="BF95" i="4"/>
  <c r="E536" i="79" s="1"/>
  <c r="BF97" i="4"/>
  <c r="BF99" i="4"/>
  <c r="BF101" i="4"/>
  <c r="BF103" i="4"/>
  <c r="E631" i="79" s="1"/>
  <c r="BF105" i="4"/>
  <c r="E633" i="79" s="1"/>
  <c r="BF109" i="4"/>
  <c r="BF148" i="4"/>
  <c r="BF155" i="4"/>
  <c r="BF110" i="4"/>
  <c r="E666" i="79" s="1"/>
  <c r="BF116" i="4"/>
  <c r="BF124" i="4"/>
  <c r="BF133" i="4"/>
  <c r="BF135" i="4"/>
  <c r="BF137" i="4"/>
  <c r="BF144" i="4"/>
  <c r="BF146" i="4"/>
  <c r="BF118" i="4"/>
  <c r="BF153" i="4"/>
  <c r="BF68" i="4"/>
  <c r="E205" i="79" s="1"/>
  <c r="BF76" i="4"/>
  <c r="E548" i="79" s="1"/>
  <c r="BF151" i="4"/>
  <c r="BH151" i="4"/>
  <c r="C255" i="78" s="1"/>
  <c r="BQ151" i="4"/>
  <c r="BR151" i="4" s="1"/>
  <c r="BS151" i="4" s="1"/>
  <c r="BT151" i="4" s="1"/>
  <c r="BH116" i="4"/>
  <c r="C15" i="78" s="1"/>
  <c r="BQ116" i="4"/>
  <c r="BR116" i="4" s="1"/>
  <c r="BS116" i="4" s="1"/>
  <c r="BT116" i="4" s="1"/>
  <c r="BQ76" i="4"/>
  <c r="BR76" i="4" s="1"/>
  <c r="BS76" i="4" s="1"/>
  <c r="BT76" i="4" s="1"/>
  <c r="BH76" i="4"/>
  <c r="BH155" i="4"/>
  <c r="C259" i="78" s="1"/>
  <c r="BQ155" i="4"/>
  <c r="BR155" i="4" s="1"/>
  <c r="BS155" i="4" s="1"/>
  <c r="BT155" i="4" s="1"/>
  <c r="BH148" i="4"/>
  <c r="C252" i="78" s="1"/>
  <c r="BQ148" i="4"/>
  <c r="BR148" i="4" s="1"/>
  <c r="BS148" i="4" s="1"/>
  <c r="BT148" i="4" s="1"/>
  <c r="BH144" i="4"/>
  <c r="C185" i="78" s="1"/>
  <c r="BQ144" i="4"/>
  <c r="BR144" i="4" s="1"/>
  <c r="BS144" i="4" s="1"/>
  <c r="BT144" i="4" s="1"/>
  <c r="BH135" i="4"/>
  <c r="C149" i="78" s="1"/>
  <c r="BQ135" i="4"/>
  <c r="BR135" i="4" s="1"/>
  <c r="BS135" i="4" s="1"/>
  <c r="BT135" i="4" s="1"/>
  <c r="BH131" i="4"/>
  <c r="C142" i="78" s="1"/>
  <c r="BQ131" i="4"/>
  <c r="BR131" i="4" s="1"/>
  <c r="BS131" i="4" s="1"/>
  <c r="BT131" i="4" s="1"/>
  <c r="BQ109" i="4"/>
  <c r="BR109" i="4" s="1"/>
  <c r="BS109" i="4" s="1"/>
  <c r="BT109" i="4" s="1"/>
  <c r="BH109" i="4"/>
  <c r="K637" i="79" s="1"/>
  <c r="BQ103" i="4"/>
  <c r="BR103" i="4" s="1"/>
  <c r="BS103" i="4" s="1"/>
  <c r="BT103" i="4" s="1"/>
  <c r="BH103" i="4"/>
  <c r="BQ99" i="4"/>
  <c r="BR99" i="4" s="1"/>
  <c r="BS99" i="4" s="1"/>
  <c r="BT99" i="4" s="1"/>
  <c r="BH99" i="4"/>
  <c r="K607" i="79" s="1"/>
  <c r="BQ95" i="4"/>
  <c r="BR95" i="4" s="1"/>
  <c r="BS95" i="4" s="1"/>
  <c r="BT95" i="4" s="1"/>
  <c r="BH95" i="4"/>
  <c r="BQ89" i="4"/>
  <c r="BR89" i="4" s="1"/>
  <c r="BS89" i="4" s="1"/>
  <c r="BT89" i="4" s="1"/>
  <c r="BH89" i="4"/>
  <c r="BQ85" i="4"/>
  <c r="BR85" i="4" s="1"/>
  <c r="BS85" i="4" s="1"/>
  <c r="BT85" i="4" s="1"/>
  <c r="BH85" i="4"/>
  <c r="BH111" i="4"/>
  <c r="BQ111" i="4"/>
  <c r="BR111" i="4" s="1"/>
  <c r="BS111" i="4" s="1"/>
  <c r="BT111" i="4" s="1"/>
  <c r="BQ50" i="4"/>
  <c r="BR50" i="4" s="1"/>
  <c r="BS50" i="4" s="1"/>
  <c r="BT50" i="4" s="1"/>
  <c r="BH50" i="4"/>
  <c r="BQ20" i="4"/>
  <c r="BR20" i="4" s="1"/>
  <c r="BS20" i="4" s="1"/>
  <c r="BT20" i="4" s="1"/>
  <c r="BH20" i="4"/>
  <c r="BQ75" i="4"/>
  <c r="BR75" i="4" s="1"/>
  <c r="BS75" i="4" s="1"/>
  <c r="BT75" i="4" s="1"/>
  <c r="BH75" i="4"/>
  <c r="K547" i="79" s="1"/>
  <c r="BQ67" i="4"/>
  <c r="BR67" i="4" s="1"/>
  <c r="BS67" i="4" s="1"/>
  <c r="BT67" i="4" s="1"/>
  <c r="BH67" i="4"/>
  <c r="D62" i="82" s="1"/>
  <c r="BQ61" i="4"/>
  <c r="BR61" i="4" s="1"/>
  <c r="BS61" i="4" s="1"/>
  <c r="BT61" i="4" s="1"/>
  <c r="BH61" i="4"/>
  <c r="BQ57" i="4"/>
  <c r="BR57" i="4" s="1"/>
  <c r="BS57" i="4" s="1"/>
  <c r="BT57" i="4" s="1"/>
  <c r="BH57" i="4"/>
  <c r="BQ51" i="4"/>
  <c r="BR51" i="4" s="1"/>
  <c r="BS51" i="4" s="1"/>
  <c r="BT51" i="4" s="1"/>
  <c r="BH51" i="4"/>
  <c r="K111" i="79" s="1"/>
  <c r="BQ43" i="4"/>
  <c r="BR43" i="4" s="1"/>
  <c r="BS43" i="4" s="1"/>
  <c r="BT43" i="4" s="1"/>
  <c r="BH43" i="4"/>
  <c r="BQ21" i="4"/>
  <c r="BR21" i="4" s="1"/>
  <c r="BS21" i="4" s="1"/>
  <c r="BT21" i="4" s="1"/>
  <c r="BH21" i="4"/>
  <c r="BQ15" i="4"/>
  <c r="BR15" i="4" s="1"/>
  <c r="BS15" i="4" s="1"/>
  <c r="BT15" i="4" s="1"/>
  <c r="BH15" i="4"/>
  <c r="BQ11" i="4"/>
  <c r="BR11" i="4" s="1"/>
  <c r="BS11" i="4" s="1"/>
  <c r="BT11" i="4" s="1"/>
  <c r="BH11" i="4"/>
  <c r="BQ49" i="4"/>
  <c r="BR49" i="4" s="1"/>
  <c r="BS49" i="4" s="1"/>
  <c r="BT49" i="4" s="1"/>
  <c r="BH49" i="4"/>
  <c r="K109" i="79" s="1"/>
  <c r="BQ41" i="4"/>
  <c r="BR41" i="4" s="1"/>
  <c r="BS41" i="4" s="1"/>
  <c r="BT41" i="4" s="1"/>
  <c r="BH41" i="4"/>
  <c r="K33" i="79" s="1"/>
  <c r="BQ35" i="4"/>
  <c r="BR35" i="4" s="1"/>
  <c r="BS35" i="4" s="1"/>
  <c r="BT35" i="4" s="1"/>
  <c r="BH35" i="4"/>
  <c r="K150" i="79" s="1"/>
  <c r="BQ31" i="4"/>
  <c r="BR31" i="4" s="1"/>
  <c r="BS31" i="4" s="1"/>
  <c r="BT31" i="4" s="1"/>
  <c r="BH31" i="4"/>
  <c r="K149" i="79" s="1"/>
  <c r="BQ27" i="4"/>
  <c r="BR27" i="4" s="1"/>
  <c r="BS27" i="4" s="1"/>
  <c r="BT27" i="4" s="1"/>
  <c r="BH27" i="4"/>
  <c r="K148" i="79" s="1"/>
  <c r="BQ82" i="4"/>
  <c r="BR82" i="4" s="1"/>
  <c r="BS82" i="4" s="1"/>
  <c r="BT82" i="4" s="1"/>
  <c r="BH82" i="4"/>
  <c r="BH64" i="4"/>
  <c r="BQ64" i="4"/>
  <c r="BR64" i="4" s="1"/>
  <c r="BS64" i="4" s="1"/>
  <c r="BT64" i="4" s="1"/>
  <c r="BQ48" i="4"/>
  <c r="BR48" i="4" s="1"/>
  <c r="BS48" i="4" s="1"/>
  <c r="BT48" i="4" s="1"/>
  <c r="BH48" i="4"/>
  <c r="BQ18" i="4"/>
  <c r="BR18" i="4" s="1"/>
  <c r="BS18" i="4" s="1"/>
  <c r="BT18" i="4" s="1"/>
  <c r="BH18" i="4"/>
  <c r="D12" i="81" s="1"/>
  <c r="BQ23" i="4"/>
  <c r="BR23" i="4" s="1"/>
  <c r="BS23" i="4" s="1"/>
  <c r="BT23" i="4" s="1"/>
  <c r="BH23" i="4"/>
  <c r="BQ81" i="4"/>
  <c r="BR81" i="4" s="1"/>
  <c r="BS81" i="4" s="1"/>
  <c r="BT81" i="4" s="1"/>
  <c r="BH81" i="4"/>
  <c r="BQ73" i="4"/>
  <c r="BR73" i="4" s="1"/>
  <c r="BS73" i="4" s="1"/>
  <c r="BT73" i="4" s="1"/>
  <c r="BH73" i="4"/>
  <c r="BQ63" i="4"/>
  <c r="BR63" i="4" s="1"/>
  <c r="BS63" i="4" s="1"/>
  <c r="BT63" i="4" s="1"/>
  <c r="BH63" i="4"/>
  <c r="K197" i="79" s="1"/>
  <c r="BH165" i="4"/>
  <c r="C340" i="78" s="1"/>
  <c r="C34" i="88" s="1"/>
  <c r="BQ165" i="4"/>
  <c r="BR165" i="4" s="1"/>
  <c r="BS165" i="4" s="1"/>
  <c r="BT165" i="4" s="1"/>
  <c r="BH156" i="4"/>
  <c r="C260" i="78" s="1"/>
  <c r="BQ156" i="4"/>
  <c r="BR156" i="4" s="1"/>
  <c r="BS156" i="4" s="1"/>
  <c r="BT156" i="4" s="1"/>
  <c r="BH152" i="4"/>
  <c r="C256" i="78" s="1"/>
  <c r="BQ152" i="4"/>
  <c r="BR152" i="4" s="1"/>
  <c r="BS152" i="4" s="1"/>
  <c r="BT152" i="4" s="1"/>
  <c r="BQ112" i="4"/>
  <c r="BR112" i="4" s="1"/>
  <c r="BS112" i="4" s="1"/>
  <c r="BT112" i="4" s="1"/>
  <c r="BH112" i="4"/>
  <c r="BQ80" i="4"/>
  <c r="BR80" i="4" s="1"/>
  <c r="BS80" i="4" s="1"/>
  <c r="BT80" i="4" s="1"/>
  <c r="BH80" i="4"/>
  <c r="BQ62" i="4"/>
  <c r="BR62" i="4" s="1"/>
  <c r="BS62" i="4" s="1"/>
  <c r="BT62" i="4" s="1"/>
  <c r="BH62" i="4"/>
  <c r="K196" i="79" s="1"/>
  <c r="BH164" i="4"/>
  <c r="C318" i="78" s="1"/>
  <c r="BQ164" i="4"/>
  <c r="BR164" i="4" s="1"/>
  <c r="BS164" i="4" s="1"/>
  <c r="BT164" i="4" s="1"/>
  <c r="BH122" i="4"/>
  <c r="C34" i="78" s="1"/>
  <c r="BQ122" i="4"/>
  <c r="BR122" i="4" s="1"/>
  <c r="BS122" i="4" s="1"/>
  <c r="BT122" i="4" s="1"/>
  <c r="BH147" i="4"/>
  <c r="C251" i="78" s="1"/>
  <c r="BQ147" i="4"/>
  <c r="BR147" i="4" s="1"/>
  <c r="BS147" i="4" s="1"/>
  <c r="BT147" i="4" s="1"/>
  <c r="BH143" i="4"/>
  <c r="C184" i="78" s="1"/>
  <c r="BQ143" i="4"/>
  <c r="BR143" i="4" s="1"/>
  <c r="BS143" i="4" s="1"/>
  <c r="BT143" i="4" s="1"/>
  <c r="BH134" i="4"/>
  <c r="C148" i="78" s="1"/>
  <c r="BQ134" i="4"/>
  <c r="BR134" i="4" s="1"/>
  <c r="BS134" i="4" s="1"/>
  <c r="BT134" i="4" s="1"/>
  <c r="BH130" i="4"/>
  <c r="BQ130" i="4"/>
  <c r="BR130" i="4" s="1"/>
  <c r="BS130" i="4" s="1"/>
  <c r="BT130" i="4" s="1"/>
  <c r="BH125" i="4"/>
  <c r="BQ125" i="4"/>
  <c r="BR125" i="4" s="1"/>
  <c r="BS125" i="4" s="1"/>
  <c r="BT125" i="4" s="1"/>
  <c r="BH117" i="4"/>
  <c r="C16" i="78" s="1"/>
  <c r="BQ117" i="4"/>
  <c r="BR117" i="4" s="1"/>
  <c r="BS117" i="4" s="1"/>
  <c r="BT117" i="4" s="1"/>
  <c r="BH123" i="4"/>
  <c r="C35" i="78" s="1"/>
  <c r="BQ123" i="4"/>
  <c r="BR123" i="4" s="1"/>
  <c r="BS123" i="4" s="1"/>
  <c r="BT123" i="4" s="1"/>
  <c r="BQ115" i="4"/>
  <c r="BR115" i="4" s="1"/>
  <c r="BS115" i="4" s="1"/>
  <c r="BT115" i="4" s="1"/>
  <c r="BH115" i="4"/>
  <c r="D126" i="82" s="1"/>
  <c r="BQ102" i="4"/>
  <c r="BR102" i="4" s="1"/>
  <c r="BS102" i="4" s="1"/>
  <c r="BT102" i="4" s="1"/>
  <c r="BH102" i="4"/>
  <c r="BQ98" i="4"/>
  <c r="BR98" i="4" s="1"/>
  <c r="BS98" i="4" s="1"/>
  <c r="BT98" i="4" s="1"/>
  <c r="BH98" i="4"/>
  <c r="D106" i="82" s="1"/>
  <c r="BH149" i="4"/>
  <c r="C253" i="78" s="1"/>
  <c r="BQ149" i="4"/>
  <c r="BR149" i="4" s="1"/>
  <c r="BS149" i="4" s="1"/>
  <c r="BT149" i="4" s="1"/>
  <c r="BH70" i="4"/>
  <c r="K528" i="79" s="1"/>
  <c r="BQ70" i="4"/>
  <c r="BR70" i="4" s="1"/>
  <c r="BS70" i="4" s="1"/>
  <c r="BT70" i="4" s="1"/>
  <c r="BQ90" i="4"/>
  <c r="BR90" i="4" s="1"/>
  <c r="BS90" i="4" s="1"/>
  <c r="BT90" i="4" s="1"/>
  <c r="BH90" i="4"/>
  <c r="K577" i="79" s="1"/>
  <c r="BQ86" i="4"/>
  <c r="BR86" i="4" s="1"/>
  <c r="BS86" i="4" s="1"/>
  <c r="BT86" i="4" s="1"/>
  <c r="BH86" i="4"/>
  <c r="BQ46" i="4"/>
  <c r="BR46" i="4" s="1"/>
  <c r="BS46" i="4" s="1"/>
  <c r="BT46" i="4" s="1"/>
  <c r="BH46" i="4"/>
  <c r="D41" i="82" s="1"/>
  <c r="BQ36" i="4"/>
  <c r="BR36" i="4" s="1"/>
  <c r="BS36" i="4" s="1"/>
  <c r="BT36" i="4" s="1"/>
  <c r="BH36" i="4"/>
  <c r="BQ32" i="4"/>
  <c r="BR32" i="4" s="1"/>
  <c r="BS32" i="4" s="1"/>
  <c r="BT32" i="4" s="1"/>
  <c r="BH32" i="4"/>
  <c r="BQ28" i="4"/>
  <c r="BR28" i="4" s="1"/>
  <c r="BS28" i="4" s="1"/>
  <c r="BT28" i="4" s="1"/>
  <c r="BH28" i="4"/>
  <c r="D16" i="82" s="1"/>
  <c r="BQ26" i="4"/>
  <c r="BR26" i="4" s="1"/>
  <c r="BS26" i="4" s="1"/>
  <c r="BT26" i="4" s="1"/>
  <c r="BH26" i="4"/>
  <c r="BQ16" i="4"/>
  <c r="BR16" i="4" s="1"/>
  <c r="BS16" i="4" s="1"/>
  <c r="BT16" i="4" s="1"/>
  <c r="BH16" i="4"/>
  <c r="BQ12" i="4"/>
  <c r="BR12" i="4" s="1"/>
  <c r="BS12" i="4" s="1"/>
  <c r="BT12" i="4" s="1"/>
  <c r="BH12" i="4"/>
  <c r="K138" i="79" s="1"/>
  <c r="BQ44" i="4"/>
  <c r="BR44" i="4" s="1"/>
  <c r="BS44" i="4" s="1"/>
  <c r="BT44" i="4" s="1"/>
  <c r="BH44" i="4"/>
  <c r="BH66" i="4"/>
  <c r="K202" i="79" s="1"/>
  <c r="BQ66" i="4"/>
  <c r="BR66" i="4" s="1"/>
  <c r="BS66" i="4" s="1"/>
  <c r="BT66" i="4" s="1"/>
  <c r="BH58" i="4"/>
  <c r="BQ58" i="4"/>
  <c r="BR58" i="4" s="1"/>
  <c r="BS58" i="4" s="1"/>
  <c r="BT58" i="4" s="1"/>
  <c r="BQ54" i="4"/>
  <c r="BR54" i="4" s="1"/>
  <c r="BS54" i="4" s="1"/>
  <c r="BT54" i="4" s="1"/>
  <c r="BH54" i="4"/>
  <c r="K114" i="79" s="1"/>
  <c r="BJ68" i="4"/>
  <c r="I205" i="79" s="1"/>
  <c r="BJ153" i="4"/>
  <c r="D257" i="78" s="1"/>
  <c r="BJ146" i="4"/>
  <c r="D245" i="78" s="1"/>
  <c r="D249" i="78" s="1"/>
  <c r="D21" i="88" s="1"/>
  <c r="BJ137" i="4"/>
  <c r="D153" i="78" s="1"/>
  <c r="BJ133" i="4"/>
  <c r="D144" i="78" s="1"/>
  <c r="BJ124" i="4"/>
  <c r="D36" i="78" s="1"/>
  <c r="BJ110" i="4"/>
  <c r="BJ82" i="4"/>
  <c r="BJ64" i="4"/>
  <c r="BJ105" i="4"/>
  <c r="BJ101" i="4"/>
  <c r="I629" i="79" s="1"/>
  <c r="BJ97" i="4"/>
  <c r="I602" i="79" s="1"/>
  <c r="BJ93" i="4"/>
  <c r="I580" i="79" s="1"/>
  <c r="BJ89" i="4"/>
  <c r="BJ85" i="4"/>
  <c r="BJ107" i="4"/>
  <c r="I635" i="79" s="1"/>
  <c r="BJ42" i="4"/>
  <c r="I153" i="79" s="1"/>
  <c r="BJ79" i="4"/>
  <c r="BJ71" i="4"/>
  <c r="E70" i="82" s="1"/>
  <c r="BJ65" i="4"/>
  <c r="I199" i="79" s="1"/>
  <c r="BJ59" i="4"/>
  <c r="BJ55" i="4"/>
  <c r="I115" i="79" s="1"/>
  <c r="BJ47" i="4"/>
  <c r="I107" i="79" s="1"/>
  <c r="BJ39" i="4"/>
  <c r="BJ17" i="4"/>
  <c r="I52" i="79" s="1"/>
  <c r="BJ13" i="4"/>
  <c r="BJ53" i="4"/>
  <c r="I113" i="79" s="1"/>
  <c r="BJ45" i="4"/>
  <c r="I105" i="79" s="1"/>
  <c r="BJ37" i="4"/>
  <c r="BJ33" i="4"/>
  <c r="BJ29" i="4"/>
  <c r="BJ131" i="4"/>
  <c r="D142" i="78" s="1"/>
  <c r="BJ111" i="4"/>
  <c r="BJ165" i="4"/>
  <c r="D340" i="78" s="1"/>
  <c r="D34" i="88" s="1"/>
  <c r="BJ156" i="4"/>
  <c r="D260" i="78" s="1"/>
  <c r="BJ112" i="4"/>
  <c r="BJ80" i="4"/>
  <c r="BJ62" i="4"/>
  <c r="I196" i="79" s="1"/>
  <c r="BJ23" i="4"/>
  <c r="I67" i="79" s="1"/>
  <c r="BJ48" i="4"/>
  <c r="BJ18" i="4"/>
  <c r="E12" i="81" s="1"/>
  <c r="BJ77" i="4"/>
  <c r="BJ69" i="4"/>
  <c r="I206" i="79" s="1"/>
  <c r="BJ154" i="4"/>
  <c r="D258" i="78" s="1"/>
  <c r="BJ166" i="4"/>
  <c r="D341" i="78" s="1"/>
  <c r="D35" i="88" s="1"/>
  <c r="BJ157" i="4"/>
  <c r="D278" i="78" s="1"/>
  <c r="BJ150" i="4"/>
  <c r="D254" i="78" s="1"/>
  <c r="BJ114" i="4"/>
  <c r="BJ145" i="4"/>
  <c r="D187" i="78" s="1"/>
  <c r="BJ136" i="4"/>
  <c r="D152" i="78" s="1"/>
  <c r="BJ132" i="4"/>
  <c r="D143" i="78" s="1"/>
  <c r="BJ108" i="4"/>
  <c r="I636" i="79" s="1"/>
  <c r="BJ121" i="4"/>
  <c r="D33" i="78" s="1"/>
  <c r="BJ113" i="4"/>
  <c r="I685" i="79" s="1"/>
  <c r="BJ119" i="4"/>
  <c r="D19" i="78" s="1"/>
  <c r="BJ78" i="4"/>
  <c r="BJ104" i="4"/>
  <c r="BJ100" i="4"/>
  <c r="BJ96" i="4"/>
  <c r="BJ92" i="4"/>
  <c r="I579" i="79" s="1"/>
  <c r="BJ88" i="4"/>
  <c r="BJ84" i="4"/>
  <c r="BJ38" i="4"/>
  <c r="BJ34" i="4"/>
  <c r="BJ30" i="4"/>
  <c r="I27" i="79" s="1"/>
  <c r="BJ26" i="4"/>
  <c r="I26" i="79" s="1"/>
  <c r="BJ16" i="4"/>
  <c r="BJ12" i="4"/>
  <c r="I138" i="79" s="1"/>
  <c r="BJ60" i="4"/>
  <c r="E15" i="81" s="1"/>
  <c r="BJ56" i="4"/>
  <c r="I116" i="79" s="1"/>
  <c r="BJ52" i="4"/>
  <c r="I112" i="79" s="1"/>
  <c r="BJ22" i="4"/>
  <c r="BI116" i="4"/>
  <c r="BI151" i="4"/>
  <c r="BI68" i="4"/>
  <c r="J205" i="79" s="1"/>
  <c r="BI153" i="4"/>
  <c r="BI148" i="4"/>
  <c r="BI144" i="4"/>
  <c r="BI135" i="4"/>
  <c r="BI131" i="4"/>
  <c r="BI82" i="4"/>
  <c r="J554" i="79" s="1"/>
  <c r="BI64" i="4"/>
  <c r="BI109" i="4"/>
  <c r="BI103" i="4"/>
  <c r="J631" i="79" s="1"/>
  <c r="BI99" i="4"/>
  <c r="BI95" i="4"/>
  <c r="J536" i="79" s="1"/>
  <c r="BI91" i="4"/>
  <c r="J578" i="79" s="1"/>
  <c r="BI87" i="4"/>
  <c r="J560" i="79" s="1"/>
  <c r="BI83" i="4"/>
  <c r="BI50" i="4"/>
  <c r="J110" i="79" s="1"/>
  <c r="BI20" i="4"/>
  <c r="BI75" i="4"/>
  <c r="J547" i="79" s="1"/>
  <c r="BI67" i="4"/>
  <c r="J203" i="79" s="1"/>
  <c r="BI61" i="4"/>
  <c r="J195" i="79" s="1"/>
  <c r="BI57" i="4"/>
  <c r="J117" i="79" s="1"/>
  <c r="BI51" i="4"/>
  <c r="J111" i="79" s="1"/>
  <c r="BI43" i="4"/>
  <c r="BI21" i="4"/>
  <c r="J146" i="79" s="1"/>
  <c r="BI15" i="4"/>
  <c r="J15" i="79" s="1"/>
  <c r="BI11" i="4"/>
  <c r="J11" i="79" s="1"/>
  <c r="BI49" i="4"/>
  <c r="J109" i="79" s="1"/>
  <c r="BI41" i="4"/>
  <c r="J33" i="79" s="1"/>
  <c r="BI35" i="4"/>
  <c r="J150" i="79" s="1"/>
  <c r="BI31" i="4"/>
  <c r="BI27" i="4"/>
  <c r="BI23" i="4"/>
  <c r="BI81" i="4"/>
  <c r="J553" i="79" s="1"/>
  <c r="BI73" i="4"/>
  <c r="J544" i="79" s="1"/>
  <c r="BI63" i="4"/>
  <c r="J197" i="79" s="1"/>
  <c r="BI152" i="4"/>
  <c r="BI164" i="4"/>
  <c r="BI48" i="4"/>
  <c r="BI18" i="4"/>
  <c r="BI165" i="4"/>
  <c r="BI156" i="4"/>
  <c r="BI112" i="4"/>
  <c r="J668" i="79" s="1"/>
  <c r="BI80" i="4"/>
  <c r="J552" i="79" s="1"/>
  <c r="BI62" i="4"/>
  <c r="J196" i="79" s="1"/>
  <c r="BI78" i="4"/>
  <c r="J550" i="79" s="1"/>
  <c r="BI104" i="4"/>
  <c r="J632" i="79" s="1"/>
  <c r="BI100" i="4"/>
  <c r="J609" i="79" s="1"/>
  <c r="BI96" i="4"/>
  <c r="J585" i="79" s="1"/>
  <c r="BI122" i="4"/>
  <c r="BI147" i="4"/>
  <c r="BI143" i="4"/>
  <c r="BI134" i="4"/>
  <c r="BI130" i="4"/>
  <c r="BI125" i="4"/>
  <c r="BI117" i="4"/>
  <c r="BI123" i="4"/>
  <c r="BI115" i="4"/>
  <c r="J687" i="79" s="1"/>
  <c r="BI92" i="4"/>
  <c r="J579" i="79" s="1"/>
  <c r="BI88" i="4"/>
  <c r="J561" i="79" s="1"/>
  <c r="BI84" i="4"/>
  <c r="J557" i="79" s="1"/>
  <c r="BI38" i="4"/>
  <c r="BI34" i="4"/>
  <c r="BI30" i="4"/>
  <c r="BI52" i="4"/>
  <c r="J112" i="79" s="1"/>
  <c r="BI22" i="4"/>
  <c r="BI24" i="4"/>
  <c r="BI14" i="4"/>
  <c r="BI66" i="4"/>
  <c r="J202" i="79" s="1"/>
  <c r="BI58" i="4"/>
  <c r="J118" i="79" s="1"/>
  <c r="BI54" i="4"/>
  <c r="J114" i="79" s="1"/>
  <c r="BH118" i="4"/>
  <c r="C18" i="78" s="1"/>
  <c r="BQ118" i="4"/>
  <c r="BR118" i="4" s="1"/>
  <c r="BS118" i="4" s="1"/>
  <c r="BT118" i="4" s="1"/>
  <c r="BH124" i="4"/>
  <c r="BQ124" i="4"/>
  <c r="BR124" i="4" s="1"/>
  <c r="BS124" i="4" s="1"/>
  <c r="BT124" i="4" s="1"/>
  <c r="BQ110" i="4"/>
  <c r="BR110" i="4" s="1"/>
  <c r="BS110" i="4" s="1"/>
  <c r="BT110" i="4" s="1"/>
  <c r="BH110" i="4"/>
  <c r="BQ68" i="4"/>
  <c r="BR68" i="4" s="1"/>
  <c r="BS68" i="4" s="1"/>
  <c r="BT68" i="4" s="1"/>
  <c r="BH68" i="4"/>
  <c r="BH153" i="4"/>
  <c r="C257" i="78" s="1"/>
  <c r="BQ153" i="4"/>
  <c r="BR153" i="4" s="1"/>
  <c r="BS153" i="4" s="1"/>
  <c r="BT153" i="4" s="1"/>
  <c r="BH146" i="4"/>
  <c r="C245" i="78" s="1"/>
  <c r="BQ146" i="4"/>
  <c r="BR146" i="4" s="1"/>
  <c r="BS146" i="4" s="1"/>
  <c r="BT146" i="4" s="1"/>
  <c r="BH137" i="4"/>
  <c r="C153" i="78" s="1"/>
  <c r="BQ137" i="4"/>
  <c r="BR137" i="4" s="1"/>
  <c r="BS137" i="4" s="1"/>
  <c r="BT137" i="4" s="1"/>
  <c r="BH133" i="4"/>
  <c r="C144" i="78" s="1"/>
  <c r="BQ133" i="4"/>
  <c r="BR133" i="4" s="1"/>
  <c r="BS133" i="4" s="1"/>
  <c r="BT133" i="4" s="1"/>
  <c r="BH129" i="4"/>
  <c r="BQ129" i="4"/>
  <c r="BR129" i="4" s="1"/>
  <c r="BS129" i="4" s="1"/>
  <c r="BT129" i="4" s="1"/>
  <c r="BQ105" i="4"/>
  <c r="BR105" i="4" s="1"/>
  <c r="BS105" i="4" s="1"/>
  <c r="BT105" i="4" s="1"/>
  <c r="BH105" i="4"/>
  <c r="BQ101" i="4"/>
  <c r="BR101" i="4" s="1"/>
  <c r="BS101" i="4" s="1"/>
  <c r="BT101" i="4" s="1"/>
  <c r="BH101" i="4"/>
  <c r="K629" i="79" s="1"/>
  <c r="BQ97" i="4"/>
  <c r="BR97" i="4" s="1"/>
  <c r="BS97" i="4" s="1"/>
  <c r="BT97" i="4" s="1"/>
  <c r="BH97" i="4"/>
  <c r="K602" i="79" s="1"/>
  <c r="BQ91" i="4"/>
  <c r="BR91" i="4" s="1"/>
  <c r="BS91" i="4" s="1"/>
  <c r="BT91" i="4" s="1"/>
  <c r="BH91" i="4"/>
  <c r="BQ87" i="4"/>
  <c r="BR87" i="4" s="1"/>
  <c r="BS87" i="4" s="1"/>
  <c r="BT87" i="4" s="1"/>
  <c r="BH87" i="4"/>
  <c r="BQ83" i="4"/>
  <c r="BR83" i="4" s="1"/>
  <c r="BS83" i="4" s="1"/>
  <c r="BT83" i="4" s="1"/>
  <c r="BH83" i="4"/>
  <c r="K556" i="79" s="1"/>
  <c r="BQ107" i="4"/>
  <c r="BR107" i="4" s="1"/>
  <c r="BS107" i="4" s="1"/>
  <c r="BT107" i="4" s="1"/>
  <c r="BH107" i="4"/>
  <c r="K635" i="79" s="1"/>
  <c r="BQ42" i="4"/>
  <c r="BR42" i="4" s="1"/>
  <c r="BS42" i="4" s="1"/>
  <c r="BT42" i="4" s="1"/>
  <c r="BH42" i="4"/>
  <c r="K153" i="79" s="1"/>
  <c r="BQ79" i="4"/>
  <c r="BR79" i="4" s="1"/>
  <c r="BS79" i="4" s="1"/>
  <c r="BT79" i="4" s="1"/>
  <c r="BH79" i="4"/>
  <c r="BQ71" i="4"/>
  <c r="BR71" i="4" s="1"/>
  <c r="BS71" i="4" s="1"/>
  <c r="BT71" i="4" s="1"/>
  <c r="BH71" i="4"/>
  <c r="D70" i="82" s="1"/>
  <c r="BQ65" i="4"/>
  <c r="BR65" i="4" s="1"/>
  <c r="BS65" i="4" s="1"/>
  <c r="BT65" i="4" s="1"/>
  <c r="BH65" i="4"/>
  <c r="K199" i="79" s="1"/>
  <c r="BQ59" i="4"/>
  <c r="BR59" i="4" s="1"/>
  <c r="BS59" i="4" s="1"/>
  <c r="BT59" i="4" s="1"/>
  <c r="BH59" i="4"/>
  <c r="BQ55" i="4"/>
  <c r="BR55" i="4" s="1"/>
  <c r="BS55" i="4" s="1"/>
  <c r="BT55" i="4" s="1"/>
  <c r="BH55" i="4"/>
  <c r="K115" i="79" s="1"/>
  <c r="BQ47" i="4"/>
  <c r="BR47" i="4" s="1"/>
  <c r="BS47" i="4" s="1"/>
  <c r="BT47" i="4" s="1"/>
  <c r="BH47" i="4"/>
  <c r="BQ39" i="4"/>
  <c r="BR39" i="4" s="1"/>
  <c r="BS39" i="4" s="1"/>
  <c r="BT39" i="4" s="1"/>
  <c r="BH39" i="4"/>
  <c r="BQ17" i="4"/>
  <c r="BR17" i="4" s="1"/>
  <c r="BS17" i="4" s="1"/>
  <c r="BT17" i="4" s="1"/>
  <c r="BH17" i="4"/>
  <c r="BQ13" i="4"/>
  <c r="BR13" i="4" s="1"/>
  <c r="BS13" i="4" s="1"/>
  <c r="BT13" i="4" s="1"/>
  <c r="BH13" i="4"/>
  <c r="BQ53" i="4"/>
  <c r="BR53" i="4" s="1"/>
  <c r="BS53" i="4" s="1"/>
  <c r="BT53" i="4" s="1"/>
  <c r="BH53" i="4"/>
  <c r="BQ45" i="4"/>
  <c r="BR45" i="4" s="1"/>
  <c r="BS45" i="4" s="1"/>
  <c r="BT45" i="4" s="1"/>
  <c r="BH45" i="4"/>
  <c r="BQ37" i="4"/>
  <c r="BR37" i="4" s="1"/>
  <c r="BS37" i="4" s="1"/>
  <c r="BT37" i="4" s="1"/>
  <c r="BH37" i="4"/>
  <c r="BQ33" i="4"/>
  <c r="BR33" i="4" s="1"/>
  <c r="BS33" i="4" s="1"/>
  <c r="BT33" i="4" s="1"/>
  <c r="BH33" i="4"/>
  <c r="D21" i="82" s="1"/>
  <c r="BQ29" i="4"/>
  <c r="BR29" i="4" s="1"/>
  <c r="BS29" i="4" s="1"/>
  <c r="BT29" i="4" s="1"/>
  <c r="BH29" i="4"/>
  <c r="BQ25" i="4"/>
  <c r="BR25" i="4" s="1"/>
  <c r="BS25" i="4" s="1"/>
  <c r="BT25" i="4" s="1"/>
  <c r="BH25" i="4"/>
  <c r="K147" i="79" s="1"/>
  <c r="BQ74" i="4"/>
  <c r="BR74" i="4" s="1"/>
  <c r="BS74" i="4" s="1"/>
  <c r="BT74" i="4" s="1"/>
  <c r="BH74" i="4"/>
  <c r="BH93" i="4"/>
  <c r="K580" i="79" s="1"/>
  <c r="BQ93" i="4"/>
  <c r="BR93" i="4" s="1"/>
  <c r="BS93" i="4" s="1"/>
  <c r="BT93" i="4" s="1"/>
  <c r="BQ40" i="4"/>
  <c r="BR40" i="4" s="1"/>
  <c r="BS40" i="4" s="1"/>
  <c r="BT40" i="4" s="1"/>
  <c r="BH40" i="4"/>
  <c r="D33" i="82" s="1"/>
  <c r="BH157" i="4"/>
  <c r="C278" i="78" s="1"/>
  <c r="BQ157" i="4"/>
  <c r="BR157" i="4" s="1"/>
  <c r="BS157" i="4" s="1"/>
  <c r="BT157" i="4" s="1"/>
  <c r="BQ19" i="4"/>
  <c r="BR19" i="4" s="1"/>
  <c r="BS19" i="4" s="1"/>
  <c r="BT19" i="4" s="1"/>
  <c r="BH19" i="4"/>
  <c r="BQ77" i="4"/>
  <c r="BR77" i="4" s="1"/>
  <c r="BS77" i="4" s="1"/>
  <c r="BT77" i="4" s="1"/>
  <c r="BH77" i="4"/>
  <c r="BQ69" i="4"/>
  <c r="BR69" i="4" s="1"/>
  <c r="BS69" i="4" s="1"/>
  <c r="BT69" i="4" s="1"/>
  <c r="BH69" i="4"/>
  <c r="BH167" i="4"/>
  <c r="BQ167" i="4"/>
  <c r="BR167" i="4" s="1"/>
  <c r="BS167" i="4" s="1"/>
  <c r="BT167" i="4" s="1"/>
  <c r="BH158" i="4"/>
  <c r="C279" i="78" s="1"/>
  <c r="BQ158" i="4"/>
  <c r="BR158" i="4" s="1"/>
  <c r="BS158" i="4" s="1"/>
  <c r="BT158" i="4" s="1"/>
  <c r="BH154" i="4"/>
  <c r="C258" i="78" s="1"/>
  <c r="BQ154" i="4"/>
  <c r="BR154" i="4" s="1"/>
  <c r="BS154" i="4" s="1"/>
  <c r="BT154" i="4" s="1"/>
  <c r="BH120" i="4"/>
  <c r="C27" i="78" s="1"/>
  <c r="BQ120" i="4"/>
  <c r="BR120" i="4" s="1"/>
  <c r="BS120" i="4" s="1"/>
  <c r="BT120" i="4" s="1"/>
  <c r="BQ106" i="4"/>
  <c r="BR106" i="4" s="1"/>
  <c r="BS106" i="4" s="1"/>
  <c r="BT106" i="4" s="1"/>
  <c r="BH106" i="4"/>
  <c r="K634" i="79" s="1"/>
  <c r="BQ72" i="4"/>
  <c r="BR72" i="4" s="1"/>
  <c r="BS72" i="4" s="1"/>
  <c r="BT72" i="4" s="1"/>
  <c r="BH72" i="4"/>
  <c r="K543" i="79" s="1"/>
  <c r="BH166" i="4"/>
  <c r="BQ166" i="4"/>
  <c r="BR166" i="4" s="1"/>
  <c r="BS166" i="4" s="1"/>
  <c r="BT166" i="4" s="1"/>
  <c r="BH150" i="4"/>
  <c r="C254" i="78" s="1"/>
  <c r="BQ150" i="4"/>
  <c r="BR150" i="4" s="1"/>
  <c r="BS150" i="4" s="1"/>
  <c r="BT150" i="4" s="1"/>
  <c r="BQ114" i="4"/>
  <c r="BR114" i="4" s="1"/>
  <c r="BS114" i="4" s="1"/>
  <c r="BT114" i="4" s="1"/>
  <c r="BH114" i="4"/>
  <c r="BH145" i="4"/>
  <c r="BQ145" i="4"/>
  <c r="BR145" i="4" s="1"/>
  <c r="BS145" i="4" s="1"/>
  <c r="BT145" i="4" s="1"/>
  <c r="BH136" i="4"/>
  <c r="BQ136" i="4"/>
  <c r="BR136" i="4" s="1"/>
  <c r="BS136" i="4" s="1"/>
  <c r="BT136" i="4" s="1"/>
  <c r="BH132" i="4"/>
  <c r="C143" i="78" s="1"/>
  <c r="BQ132" i="4"/>
  <c r="BR132" i="4" s="1"/>
  <c r="BS132" i="4" s="1"/>
  <c r="BT132" i="4" s="1"/>
  <c r="BQ108" i="4"/>
  <c r="BR108" i="4" s="1"/>
  <c r="BS108" i="4" s="1"/>
  <c r="BT108" i="4" s="1"/>
  <c r="BH108" i="4"/>
  <c r="K636" i="79" s="1"/>
  <c r="BH121" i="4"/>
  <c r="C33" i="78" s="1"/>
  <c r="BQ121" i="4"/>
  <c r="BR121" i="4" s="1"/>
  <c r="BS121" i="4" s="1"/>
  <c r="BT121" i="4" s="1"/>
  <c r="BQ113" i="4"/>
  <c r="BR113" i="4" s="1"/>
  <c r="BS113" i="4" s="1"/>
  <c r="BT113" i="4" s="1"/>
  <c r="BH113" i="4"/>
  <c r="D121" i="82" s="1"/>
  <c r="BH119" i="4"/>
  <c r="C19" i="78" s="1"/>
  <c r="BQ119" i="4"/>
  <c r="BR119" i="4" s="1"/>
  <c r="BS119" i="4" s="1"/>
  <c r="BT119" i="4" s="1"/>
  <c r="BQ104" i="4"/>
  <c r="BR104" i="4" s="1"/>
  <c r="BS104" i="4" s="1"/>
  <c r="BT104" i="4" s="1"/>
  <c r="BH104" i="4"/>
  <c r="BQ100" i="4"/>
  <c r="BR100" i="4" s="1"/>
  <c r="BS100" i="4" s="1"/>
  <c r="BT100" i="4" s="1"/>
  <c r="BH100" i="4"/>
  <c r="BQ96" i="4"/>
  <c r="BR96" i="4" s="1"/>
  <c r="BS96" i="4" s="1"/>
  <c r="BT96" i="4" s="1"/>
  <c r="BH96" i="4"/>
  <c r="BQ78" i="4"/>
  <c r="BR78" i="4" s="1"/>
  <c r="BS78" i="4" s="1"/>
  <c r="BT78" i="4" s="1"/>
  <c r="BH78" i="4"/>
  <c r="BQ94" i="4"/>
  <c r="BR94" i="4" s="1"/>
  <c r="BS94" i="4" s="1"/>
  <c r="BT94" i="4" s="1"/>
  <c r="BH94" i="4"/>
  <c r="BQ88" i="4"/>
  <c r="BR88" i="4" s="1"/>
  <c r="BS88" i="4" s="1"/>
  <c r="BT88" i="4" s="1"/>
  <c r="BH88" i="4"/>
  <c r="BQ84" i="4"/>
  <c r="BR84" i="4" s="1"/>
  <c r="BS84" i="4" s="1"/>
  <c r="BT84" i="4" s="1"/>
  <c r="BH84" i="4"/>
  <c r="BQ38" i="4"/>
  <c r="BR38" i="4" s="1"/>
  <c r="BS38" i="4" s="1"/>
  <c r="BT38" i="4" s="1"/>
  <c r="BH38" i="4"/>
  <c r="BQ34" i="4"/>
  <c r="BR34" i="4" s="1"/>
  <c r="BS34" i="4" s="1"/>
  <c r="BT34" i="4" s="1"/>
  <c r="BH34" i="4"/>
  <c r="BQ30" i="4"/>
  <c r="BR30" i="4" s="1"/>
  <c r="BS30" i="4" s="1"/>
  <c r="BT30" i="4" s="1"/>
  <c r="BH30" i="4"/>
  <c r="BQ92" i="4"/>
  <c r="BR92" i="4" s="1"/>
  <c r="BS92" i="4" s="1"/>
  <c r="BT92" i="4" s="1"/>
  <c r="BH92" i="4"/>
  <c r="BH24" i="4"/>
  <c r="BQ24" i="4"/>
  <c r="BR24" i="4" s="1"/>
  <c r="BS24" i="4" s="1"/>
  <c r="BT24" i="4" s="1"/>
  <c r="BH14" i="4"/>
  <c r="BQ14" i="4"/>
  <c r="BR14" i="4" s="1"/>
  <c r="BS14" i="4" s="1"/>
  <c r="BT14" i="4" s="1"/>
  <c r="BH52" i="4"/>
  <c r="K112" i="79" s="1"/>
  <c r="BQ52" i="4"/>
  <c r="BR52" i="4" s="1"/>
  <c r="BS52" i="4" s="1"/>
  <c r="BT52" i="4" s="1"/>
  <c r="BH22" i="4"/>
  <c r="D8" i="82" s="1"/>
  <c r="BQ22" i="4"/>
  <c r="BR22" i="4" s="1"/>
  <c r="BS22" i="4" s="1"/>
  <c r="BT22" i="4" s="1"/>
  <c r="BH60" i="4"/>
  <c r="D15" i="81" s="1"/>
  <c r="BQ60" i="4"/>
  <c r="BR60" i="4" s="1"/>
  <c r="BS60" i="4" s="1"/>
  <c r="BT60" i="4" s="1"/>
  <c r="BH56" i="4"/>
  <c r="K116" i="79" s="1"/>
  <c r="BQ56" i="4"/>
  <c r="BR56" i="4" s="1"/>
  <c r="BS56" i="4" s="1"/>
  <c r="BT56" i="4" s="1"/>
  <c r="BJ76" i="4"/>
  <c r="BJ155" i="4"/>
  <c r="D259" i="78" s="1"/>
  <c r="BJ148" i="4"/>
  <c r="D252" i="78" s="1"/>
  <c r="BJ144" i="4"/>
  <c r="D185" i="78" s="1"/>
  <c r="BJ135" i="4"/>
  <c r="D149" i="78" s="1"/>
  <c r="BJ151" i="4"/>
  <c r="D255" i="78" s="1"/>
  <c r="BJ116" i="4"/>
  <c r="D15" i="78" s="1"/>
  <c r="BJ118" i="4"/>
  <c r="D18" i="78" s="1"/>
  <c r="BJ74" i="4"/>
  <c r="BJ109" i="4"/>
  <c r="I637" i="79" s="1"/>
  <c r="BJ103" i="4"/>
  <c r="BJ99" i="4"/>
  <c r="I607" i="79" s="1"/>
  <c r="BJ95" i="4"/>
  <c r="BJ91" i="4"/>
  <c r="BJ87" i="4"/>
  <c r="BJ83" i="4"/>
  <c r="I556" i="79" s="1"/>
  <c r="BJ50" i="4"/>
  <c r="I110" i="79" s="1"/>
  <c r="BJ20" i="4"/>
  <c r="I24" i="79" s="1"/>
  <c r="BJ75" i="4"/>
  <c r="BJ67" i="4"/>
  <c r="E62" i="82" s="1"/>
  <c r="BJ61" i="4"/>
  <c r="BJ57" i="4"/>
  <c r="I117" i="79" s="1"/>
  <c r="BJ51" i="4"/>
  <c r="I111" i="79" s="1"/>
  <c r="BJ43" i="4"/>
  <c r="BJ21" i="4"/>
  <c r="I146" i="79" s="1"/>
  <c r="BJ15" i="4"/>
  <c r="BJ11" i="4"/>
  <c r="BJ49" i="4"/>
  <c r="I109" i="79" s="1"/>
  <c r="BJ41" i="4"/>
  <c r="BJ35" i="4"/>
  <c r="BJ31" i="4"/>
  <c r="I149" i="79" s="1"/>
  <c r="BJ27" i="4"/>
  <c r="I148" i="79" s="1"/>
  <c r="BJ129" i="4"/>
  <c r="BJ167" i="4"/>
  <c r="BJ158" i="4"/>
  <c r="D279" i="78" s="1"/>
  <c r="BJ120" i="4"/>
  <c r="D27" i="78" s="1"/>
  <c r="D31" i="78" s="1"/>
  <c r="D10" i="88" s="1"/>
  <c r="BJ106" i="4"/>
  <c r="I634" i="79" s="1"/>
  <c r="BJ72" i="4"/>
  <c r="I543" i="79" s="1"/>
  <c r="BJ25" i="4"/>
  <c r="BJ19" i="4"/>
  <c r="I66" i="79" s="1"/>
  <c r="BJ40" i="4"/>
  <c r="BJ81" i="4"/>
  <c r="BJ73" i="4"/>
  <c r="I544" i="79" s="1"/>
  <c r="BJ63" i="4"/>
  <c r="BJ152" i="4"/>
  <c r="D256" i="78" s="1"/>
  <c r="BJ164" i="4"/>
  <c r="D318" i="78" s="1"/>
  <c r="BJ149" i="4"/>
  <c r="D253" i="78" s="1"/>
  <c r="BJ122" i="4"/>
  <c r="D34" i="78" s="1"/>
  <c r="BJ147" i="4"/>
  <c r="D251" i="78" s="1"/>
  <c r="BJ143" i="4"/>
  <c r="D184" i="78" s="1"/>
  <c r="BJ134" i="4"/>
  <c r="D148" i="78" s="1"/>
  <c r="BJ130" i="4"/>
  <c r="BJ125" i="4"/>
  <c r="BJ117" i="4"/>
  <c r="D16" i="78" s="1"/>
  <c r="BJ123" i="4"/>
  <c r="D35" i="78" s="1"/>
  <c r="BJ115" i="4"/>
  <c r="E126" i="82" s="1"/>
  <c r="BJ70" i="4"/>
  <c r="BJ102" i="4"/>
  <c r="BJ98" i="4"/>
  <c r="E106" i="82" s="1"/>
  <c r="BJ94" i="4"/>
  <c r="BJ90" i="4"/>
  <c r="BJ86" i="4"/>
  <c r="BJ46" i="4"/>
  <c r="I106" i="79" s="1"/>
  <c r="BJ36" i="4"/>
  <c r="BJ32" i="4"/>
  <c r="BJ28" i="4"/>
  <c r="BJ24" i="4"/>
  <c r="I25" i="79" s="1"/>
  <c r="BJ14" i="4"/>
  <c r="I51" i="79" s="1"/>
  <c r="BJ66" i="4"/>
  <c r="BJ58" i="4"/>
  <c r="I118" i="79" s="1"/>
  <c r="BJ54" i="4"/>
  <c r="I114" i="79" s="1"/>
  <c r="BJ44" i="4"/>
  <c r="E39" i="82" s="1"/>
  <c r="BI124" i="4"/>
  <c r="BI110" i="4"/>
  <c r="J666" i="79" s="1"/>
  <c r="BI76" i="4"/>
  <c r="J548" i="79" s="1"/>
  <c r="BI155" i="4"/>
  <c r="BI118" i="4"/>
  <c r="BI146" i="4"/>
  <c r="BI137" i="4"/>
  <c r="BI133" i="4"/>
  <c r="BI129" i="4"/>
  <c r="BI74" i="4"/>
  <c r="BI107" i="4"/>
  <c r="BI105" i="4"/>
  <c r="J633" i="79" s="1"/>
  <c r="BI101" i="4"/>
  <c r="J629" i="79" s="1"/>
  <c r="BI97" i="4"/>
  <c r="BI93" i="4"/>
  <c r="J580" i="79" s="1"/>
  <c r="BI89" i="4"/>
  <c r="BI85" i="4"/>
  <c r="J558" i="79" s="1"/>
  <c r="BI111" i="4"/>
  <c r="BI42" i="4"/>
  <c r="J153" i="79" s="1"/>
  <c r="BI79" i="4"/>
  <c r="J551" i="79" s="1"/>
  <c r="BI71" i="4"/>
  <c r="J542" i="79" s="1"/>
  <c r="BI65" i="4"/>
  <c r="J199" i="79" s="1"/>
  <c r="BI59" i="4"/>
  <c r="J186" i="79" s="1"/>
  <c r="BI55" i="4"/>
  <c r="J115" i="79" s="1"/>
  <c r="BI47" i="4"/>
  <c r="J107" i="79" s="1"/>
  <c r="BI39" i="4"/>
  <c r="BI17" i="4"/>
  <c r="BI13" i="4"/>
  <c r="BI53" i="4"/>
  <c r="J113" i="79" s="1"/>
  <c r="BI45" i="4"/>
  <c r="J105" i="79" s="1"/>
  <c r="BI37" i="4"/>
  <c r="BI33" i="4"/>
  <c r="BI29" i="4"/>
  <c r="J81" i="79" s="1"/>
  <c r="BI25" i="4"/>
  <c r="BI19" i="4"/>
  <c r="BI77" i="4"/>
  <c r="J549" i="79" s="1"/>
  <c r="BI69" i="4"/>
  <c r="J206" i="79" s="1"/>
  <c r="BI154" i="4"/>
  <c r="BI166" i="4"/>
  <c r="BI157" i="4"/>
  <c r="BI40" i="4"/>
  <c r="BI167" i="4"/>
  <c r="BI158" i="4"/>
  <c r="BI120" i="4"/>
  <c r="BI106" i="4"/>
  <c r="BI72" i="4"/>
  <c r="BI149" i="4"/>
  <c r="BI70" i="4"/>
  <c r="BI102" i="4"/>
  <c r="BI98" i="4"/>
  <c r="BI150" i="4"/>
  <c r="BI114" i="4"/>
  <c r="J686" i="79" s="1"/>
  <c r="BI145" i="4"/>
  <c r="BI136" i="4"/>
  <c r="BI132" i="4"/>
  <c r="BI108" i="4"/>
  <c r="BI121" i="4"/>
  <c r="BI113" i="4"/>
  <c r="J685" i="79" s="1"/>
  <c r="BI119" i="4"/>
  <c r="BI94" i="4"/>
  <c r="J535" i="79" s="1"/>
  <c r="BI90" i="4"/>
  <c r="J577" i="79" s="1"/>
  <c r="BI86" i="4"/>
  <c r="BI46" i="4"/>
  <c r="J106" i="79" s="1"/>
  <c r="BI36" i="4"/>
  <c r="BI32" i="4"/>
  <c r="J84" i="79" s="1"/>
  <c r="BI28" i="4"/>
  <c r="J80" i="79" s="1"/>
  <c r="BI44" i="4"/>
  <c r="BI26" i="4"/>
  <c r="BI16" i="4"/>
  <c r="J16" i="79" s="1"/>
  <c r="BI12" i="4"/>
  <c r="J138" i="79" s="1"/>
  <c r="BI60" i="4"/>
  <c r="J187" i="79" s="1"/>
  <c r="BI56" i="4"/>
  <c r="J116" i="79" s="1"/>
  <c r="F696" i="79"/>
  <c r="D115" i="79"/>
  <c r="D207" i="79"/>
  <c r="D212" i="79"/>
  <c r="D531" i="79"/>
  <c r="D112" i="79"/>
  <c r="D532" i="79"/>
  <c r="D109" i="79"/>
  <c r="D113" i="79"/>
  <c r="D106" i="79"/>
  <c r="D688" i="79"/>
  <c r="D116" i="79"/>
  <c r="D685" i="79"/>
  <c r="D196" i="79"/>
  <c r="D199" i="79"/>
  <c r="D202" i="79"/>
  <c r="D204" i="79"/>
  <c r="D208" i="79"/>
  <c r="D210" i="79"/>
  <c r="D213" i="79"/>
  <c r="D530" i="79"/>
  <c r="D577" i="79"/>
  <c r="D579" i="79"/>
  <c r="D94" i="79"/>
  <c r="D96" i="79"/>
  <c r="D95" i="79"/>
  <c r="D97" i="79"/>
  <c r="D105" i="79"/>
  <c r="BG160" i="4"/>
  <c r="BG162" i="4"/>
  <c r="D540" i="79"/>
  <c r="D543" i="79"/>
  <c r="D578" i="79"/>
  <c r="D630" i="79"/>
  <c r="D684" i="79"/>
  <c r="D114" i="79"/>
  <c r="D603" i="79"/>
  <c r="D195" i="79"/>
  <c r="D200" i="79"/>
  <c r="D205" i="79"/>
  <c r="D209" i="79"/>
  <c r="D214" i="79"/>
  <c r="D529" i="79"/>
  <c r="D534" i="79"/>
  <c r="D110" i="79"/>
  <c r="BG138" i="4"/>
  <c r="BF6" i="4"/>
  <c r="E688" i="79"/>
  <c r="E196" i="79"/>
  <c r="E204" i="79"/>
  <c r="E208" i="79"/>
  <c r="E210" i="79"/>
  <c r="E213" i="79"/>
  <c r="E528" i="79"/>
  <c r="E530" i="79"/>
  <c r="E579" i="79"/>
  <c r="E94" i="79"/>
  <c r="E96" i="79"/>
  <c r="E93" i="79"/>
  <c r="E95" i="79"/>
  <c r="E207" i="79"/>
  <c r="E212" i="79"/>
  <c r="E531" i="79"/>
  <c r="E107" i="79"/>
  <c r="E116" i="79"/>
  <c r="E602" i="79"/>
  <c r="E542" i="79"/>
  <c r="E532" i="79"/>
  <c r="E97" i="79"/>
  <c r="E578" i="79"/>
  <c r="E580" i="79"/>
  <c r="E630" i="79"/>
  <c r="E684" i="79"/>
  <c r="E114" i="79"/>
  <c r="E603" i="79"/>
  <c r="E629" i="79"/>
  <c r="E200" i="79"/>
  <c r="E209" i="79"/>
  <c r="E214" i="79"/>
  <c r="E529" i="79"/>
  <c r="E534" i="79"/>
  <c r="BF138" i="4"/>
  <c r="BF160" i="4"/>
  <c r="BF162" i="4"/>
  <c r="E540" i="79"/>
  <c r="K540" i="79"/>
  <c r="BH162" i="4"/>
  <c r="C315" i="78" s="1"/>
  <c r="BQ162" i="4"/>
  <c r="BR162" i="4" s="1"/>
  <c r="BS162" i="4" s="1"/>
  <c r="BT162" i="4" s="1"/>
  <c r="BH138" i="4"/>
  <c r="C163" i="78" s="1"/>
  <c r="BQ138" i="4"/>
  <c r="BR138" i="4" s="1"/>
  <c r="BS138" i="4" s="1"/>
  <c r="BT138" i="4" s="1"/>
  <c r="K534" i="79"/>
  <c r="K214" i="79"/>
  <c r="K195" i="79"/>
  <c r="K603" i="79"/>
  <c r="K684" i="79"/>
  <c r="K207" i="79"/>
  <c r="K97" i="79"/>
  <c r="K544" i="79"/>
  <c r="K530" i="79"/>
  <c r="K210" i="79"/>
  <c r="K631" i="79"/>
  <c r="BJ160" i="4"/>
  <c r="D311" i="78" s="1"/>
  <c r="I529" i="79"/>
  <c r="I209" i="79"/>
  <c r="I200" i="79"/>
  <c r="I684" i="79"/>
  <c r="I97" i="79"/>
  <c r="I207" i="79"/>
  <c r="I530" i="79"/>
  <c r="I210" i="79"/>
  <c r="BI138" i="4"/>
  <c r="J534" i="79"/>
  <c r="J603" i="79"/>
  <c r="BI160" i="4"/>
  <c r="J95" i="79"/>
  <c r="J96" i="79"/>
  <c r="J94" i="79"/>
  <c r="J530" i="79"/>
  <c r="J210" i="79"/>
  <c r="J531" i="79"/>
  <c r="J212" i="79"/>
  <c r="K687" i="79"/>
  <c r="BH160" i="4"/>
  <c r="C311" i="78" s="1"/>
  <c r="BQ160" i="4"/>
  <c r="BR160" i="4" s="1"/>
  <c r="BS160" i="4" s="1"/>
  <c r="BT160" i="4" s="1"/>
  <c r="K110" i="79"/>
  <c r="K529" i="79"/>
  <c r="K209" i="79"/>
  <c r="K200" i="79"/>
  <c r="K630" i="79"/>
  <c r="K578" i="79"/>
  <c r="K532" i="79"/>
  <c r="K531" i="79"/>
  <c r="K212" i="79"/>
  <c r="K203" i="79"/>
  <c r="K95" i="79"/>
  <c r="K96" i="79"/>
  <c r="K94" i="79"/>
  <c r="K213" i="79"/>
  <c r="K208" i="79"/>
  <c r="K204" i="79"/>
  <c r="K688" i="79"/>
  <c r="K106" i="79"/>
  <c r="I540" i="79"/>
  <c r="BJ162" i="4"/>
  <c r="D315" i="78" s="1"/>
  <c r="BJ138" i="4"/>
  <c r="D163" i="78" s="1"/>
  <c r="I534" i="79"/>
  <c r="I214" i="79"/>
  <c r="I603" i="79"/>
  <c r="I578" i="79"/>
  <c r="I532" i="79"/>
  <c r="I531" i="79"/>
  <c r="I212" i="79"/>
  <c r="I95" i="79"/>
  <c r="I96" i="79"/>
  <c r="I94" i="79"/>
  <c r="I213" i="79"/>
  <c r="I208" i="79"/>
  <c r="I204" i="79"/>
  <c r="I688" i="79"/>
  <c r="J529" i="79"/>
  <c r="J209" i="79"/>
  <c r="J200" i="79"/>
  <c r="J684" i="79"/>
  <c r="J540" i="79"/>
  <c r="BI162" i="4"/>
  <c r="J97" i="79"/>
  <c r="J93" i="79"/>
  <c r="J213" i="79"/>
  <c r="J208" i="79"/>
  <c r="J204" i="79"/>
  <c r="J602" i="79"/>
  <c r="J688" i="79"/>
  <c r="J532" i="79"/>
  <c r="J207" i="79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BJ159" i="4"/>
  <c r="D306" i="78" s="1"/>
  <c r="BJ10" i="4"/>
  <c r="D309" i="78" s="1"/>
  <c r="BJ9" i="4"/>
  <c r="D165" i="78" s="1"/>
  <c r="BJ141" i="4"/>
  <c r="D171" i="78" s="1"/>
  <c r="BJ139" i="4"/>
  <c r="D166" i="78" s="1"/>
  <c r="BJ142" i="4"/>
  <c r="D174" i="78" s="1"/>
  <c r="BJ128" i="4"/>
  <c r="BJ126" i="4"/>
  <c r="D39" i="78" s="1"/>
  <c r="F102" i="79"/>
  <c r="F135" i="79" s="1"/>
  <c r="F538" i="79"/>
  <c r="BJ163" i="4"/>
  <c r="D317" i="78" s="1"/>
  <c r="BJ161" i="4"/>
  <c r="BJ140" i="4"/>
  <c r="BJ127" i="4"/>
  <c r="BF126" i="4"/>
  <c r="BF128" i="4"/>
  <c r="BF142" i="4"/>
  <c r="BF139" i="4"/>
  <c r="BF127" i="4"/>
  <c r="BF141" i="4"/>
  <c r="BF159" i="4"/>
  <c r="BF9" i="4"/>
  <c r="BF140" i="4"/>
  <c r="BF161" i="4"/>
  <c r="BF10" i="4"/>
  <c r="BF163" i="4"/>
  <c r="BQ163" i="4"/>
  <c r="BH163" i="4"/>
  <c r="C317" i="78" s="1"/>
  <c r="BQ161" i="4"/>
  <c r="BH161" i="4"/>
  <c r="BQ9" i="4"/>
  <c r="BH9" i="4"/>
  <c r="C165" i="78" s="1"/>
  <c r="BG139" i="4"/>
  <c r="BG126" i="4"/>
  <c r="BG128" i="4"/>
  <c r="BG142" i="4"/>
  <c r="BG127" i="4"/>
  <c r="BG141" i="4"/>
  <c r="BG9" i="4"/>
  <c r="BG140" i="4"/>
  <c r="BG161" i="4"/>
  <c r="BG10" i="4"/>
  <c r="BG163" i="4"/>
  <c r="BG159" i="4"/>
  <c r="BQ10" i="4"/>
  <c r="BH10" i="4"/>
  <c r="C309" i="78" s="1"/>
  <c r="BI6" i="4"/>
  <c r="BH140" i="4"/>
  <c r="BQ140" i="4"/>
  <c r="BR140" i="4" s="1"/>
  <c r="BQ141" i="4"/>
  <c r="BH141" i="4"/>
  <c r="C171" i="78" s="1"/>
  <c r="BQ139" i="4"/>
  <c r="BH139" i="4"/>
  <c r="C166" i="78" s="1"/>
  <c r="BQ126" i="4"/>
  <c r="BR126" i="4" s="1"/>
  <c r="BH126" i="4"/>
  <c r="C39" i="78" s="1"/>
  <c r="BI163" i="4"/>
  <c r="BI161" i="4"/>
  <c r="BI140" i="4"/>
  <c r="BI127" i="4"/>
  <c r="BI126" i="4"/>
  <c r="L272" i="79"/>
  <c r="L611" i="79"/>
  <c r="L590" i="79"/>
  <c r="L486" i="79"/>
  <c r="L456" i="79"/>
  <c r="L433" i="79"/>
  <c r="L389" i="79"/>
  <c r="L370" i="79"/>
  <c r="L350" i="79"/>
  <c r="BQ159" i="4"/>
  <c r="BR159" i="4" s="1"/>
  <c r="BH159" i="4"/>
  <c r="C306" i="78" s="1"/>
  <c r="L183" i="79"/>
  <c r="L620" i="79"/>
  <c r="L477" i="79"/>
  <c r="BQ127" i="4"/>
  <c r="BH127" i="4"/>
  <c r="BQ142" i="4"/>
  <c r="BR142" i="4" s="1"/>
  <c r="BH142" i="4"/>
  <c r="C174" i="78" s="1"/>
  <c r="BQ128" i="4"/>
  <c r="BR128" i="4" s="1"/>
  <c r="BH128" i="4"/>
  <c r="L483" i="79"/>
  <c r="L434" i="79"/>
  <c r="L390" i="79"/>
  <c r="L374" i="79"/>
  <c r="L359" i="79"/>
  <c r="L399" i="79"/>
  <c r="L383" i="79"/>
  <c r="L364" i="79"/>
  <c r="BI159" i="4"/>
  <c r="BI10" i="4"/>
  <c r="BI9" i="4"/>
  <c r="BI141" i="4"/>
  <c r="BI142" i="4"/>
  <c r="BI128" i="4"/>
  <c r="BI139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F526" i="79" l="1"/>
  <c r="BF7" i="4"/>
  <c r="E110" i="82"/>
  <c r="K685" i="79"/>
  <c r="C36" i="78"/>
  <c r="D40" i="82"/>
  <c r="J72" i="79"/>
  <c r="K93" i="79"/>
  <c r="L93" i="79" s="1"/>
  <c r="D25" i="82"/>
  <c r="D38" i="78"/>
  <c r="D17" i="82"/>
  <c r="D41" i="78"/>
  <c r="E61" i="82"/>
  <c r="C40" i="78"/>
  <c r="D29" i="82"/>
  <c r="I542" i="79"/>
  <c r="D59" i="82"/>
  <c r="D64" i="82"/>
  <c r="E13" i="79"/>
  <c r="E124" i="82"/>
  <c r="F157" i="79"/>
  <c r="F158" i="79" s="1"/>
  <c r="E83" i="82"/>
  <c r="I93" i="79"/>
  <c r="D40" i="78"/>
  <c r="I202" i="79"/>
  <c r="E38" i="82"/>
  <c r="J79" i="79"/>
  <c r="J148" i="79"/>
  <c r="L148" i="79" s="1"/>
  <c r="E79" i="79"/>
  <c r="E148" i="79"/>
  <c r="E75" i="79"/>
  <c r="E147" i="79"/>
  <c r="D83" i="79"/>
  <c r="D149" i="79"/>
  <c r="L152" i="79"/>
  <c r="D142" i="79"/>
  <c r="J75" i="79"/>
  <c r="J147" i="79"/>
  <c r="L147" i="79" s="1"/>
  <c r="E24" i="82"/>
  <c r="I150" i="79"/>
  <c r="D75" i="79"/>
  <c r="D147" i="79"/>
  <c r="L153" i="79"/>
  <c r="L150" i="79"/>
  <c r="J142" i="79"/>
  <c r="E12" i="82"/>
  <c r="I147" i="79"/>
  <c r="E83" i="79"/>
  <c r="E149" i="79"/>
  <c r="D79" i="79"/>
  <c r="D148" i="79"/>
  <c r="K142" i="79"/>
  <c r="L139" i="79"/>
  <c r="L151" i="79"/>
  <c r="J83" i="79"/>
  <c r="J149" i="79"/>
  <c r="L149" i="79" s="1"/>
  <c r="D7" i="82"/>
  <c r="K146" i="79"/>
  <c r="L138" i="79"/>
  <c r="I142" i="79"/>
  <c r="E142" i="79"/>
  <c r="K165" i="79"/>
  <c r="L161" i="79"/>
  <c r="L165" i="79" s="1"/>
  <c r="K32" i="79"/>
  <c r="K170" i="79"/>
  <c r="K176" i="79" s="1"/>
  <c r="E32" i="79"/>
  <c r="E170" i="79"/>
  <c r="E176" i="79" s="1"/>
  <c r="E177" i="79" s="1"/>
  <c r="E91" i="82"/>
  <c r="J32" i="79"/>
  <c r="J170" i="79"/>
  <c r="J176" i="79" s="1"/>
  <c r="J177" i="79" s="1"/>
  <c r="L169" i="79"/>
  <c r="I32" i="79"/>
  <c r="I170" i="79"/>
  <c r="I176" i="79" s="1"/>
  <c r="I177" i="79" s="1"/>
  <c r="D32" i="79"/>
  <c r="D170" i="79"/>
  <c r="D176" i="79" s="1"/>
  <c r="D177" i="79" s="1"/>
  <c r="L168" i="79"/>
  <c r="J13" i="79"/>
  <c r="E68" i="82"/>
  <c r="E69" i="82"/>
  <c r="D42" i="78"/>
  <c r="D44" i="78"/>
  <c r="C42" i="78"/>
  <c r="C44" i="78"/>
  <c r="D68" i="82"/>
  <c r="D69" i="82"/>
  <c r="C43" i="78"/>
  <c r="C45" i="78"/>
  <c r="E127" i="82"/>
  <c r="E128" i="82"/>
  <c r="E120" i="82"/>
  <c r="E59" i="82"/>
  <c r="D120" i="82"/>
  <c r="C41" i="78"/>
  <c r="D35" i="82"/>
  <c r="D92" i="82"/>
  <c r="D83" i="82"/>
  <c r="D15" i="82"/>
  <c r="D13" i="79"/>
  <c r="D127" i="82"/>
  <c r="D128" i="82"/>
  <c r="D61" i="82"/>
  <c r="C38" i="78"/>
  <c r="D43" i="78"/>
  <c r="D45" i="78"/>
  <c r="D11" i="82"/>
  <c r="D12" i="82"/>
  <c r="D124" i="82"/>
  <c r="D20" i="82"/>
  <c r="E13" i="82"/>
  <c r="I68" i="79"/>
  <c r="D13" i="82"/>
  <c r="K68" i="79"/>
  <c r="L68" i="79" s="1"/>
  <c r="I528" i="79"/>
  <c r="E109" i="82"/>
  <c r="E92" i="82"/>
  <c r="I577" i="79"/>
  <c r="D48" i="82"/>
  <c r="E121" i="82"/>
  <c r="D56" i="82"/>
  <c r="E75" i="82"/>
  <c r="J528" i="79"/>
  <c r="J538" i="79" s="1"/>
  <c r="I203" i="79"/>
  <c r="I630" i="79"/>
  <c r="D51" i="82"/>
  <c r="D47" i="82"/>
  <c r="E54" i="82"/>
  <c r="E73" i="82"/>
  <c r="I29" i="79"/>
  <c r="E156" i="78"/>
  <c r="E72" i="82"/>
  <c r="E74" i="82"/>
  <c r="I31" i="79"/>
  <c r="I33" i="79"/>
  <c r="D94" i="82"/>
  <c r="D96" i="82"/>
  <c r="I585" i="79"/>
  <c r="E101" i="82"/>
  <c r="E65" i="82"/>
  <c r="E67" i="82"/>
  <c r="E94" i="82"/>
  <c r="E96" i="82"/>
  <c r="E8" i="81"/>
  <c r="E9" i="81"/>
  <c r="E27" i="82"/>
  <c r="E28" i="82"/>
  <c r="E64" i="82"/>
  <c r="D63" i="82"/>
  <c r="E63" i="82"/>
  <c r="E123" i="82"/>
  <c r="E125" i="82"/>
  <c r="D93" i="82"/>
  <c r="D95" i="82"/>
  <c r="K585" i="79"/>
  <c r="L585" i="79" s="1"/>
  <c r="D101" i="82"/>
  <c r="D65" i="82"/>
  <c r="D67" i="82"/>
  <c r="D58" i="82"/>
  <c r="D60" i="82"/>
  <c r="D100" i="82"/>
  <c r="D102" i="82"/>
  <c r="E93" i="82"/>
  <c r="E95" i="82"/>
  <c r="E58" i="82"/>
  <c r="E60" i="82"/>
  <c r="E100" i="82"/>
  <c r="E102" i="82"/>
  <c r="D37" i="82"/>
  <c r="D39" i="82"/>
  <c r="D123" i="82"/>
  <c r="D125" i="82"/>
  <c r="D72" i="82"/>
  <c r="D74" i="82"/>
  <c r="D23" i="82"/>
  <c r="D24" i="82"/>
  <c r="D36" i="82"/>
  <c r="D38" i="82"/>
  <c r="D31" i="82"/>
  <c r="D32" i="82"/>
  <c r="D8" i="81"/>
  <c r="D9" i="81"/>
  <c r="E31" i="82"/>
  <c r="E32" i="82"/>
  <c r="D27" i="82"/>
  <c r="D28" i="82"/>
  <c r="E56" i="82"/>
  <c r="D73" i="82"/>
  <c r="D42" i="82"/>
  <c r="D50" i="82"/>
  <c r="I28" i="79"/>
  <c r="E55" i="82"/>
  <c r="I30" i="79"/>
  <c r="E90" i="82"/>
  <c r="D49" i="82"/>
  <c r="D91" i="82"/>
  <c r="D109" i="82"/>
  <c r="D55" i="82"/>
  <c r="D43" i="82"/>
  <c r="D19" i="82"/>
  <c r="L33" i="79"/>
  <c r="D44" i="82"/>
  <c r="D46" i="82"/>
  <c r="D54" i="82"/>
  <c r="D75" i="82"/>
  <c r="D45" i="82"/>
  <c r="D90" i="82"/>
  <c r="D110" i="82"/>
  <c r="I631" i="79"/>
  <c r="I195" i="79"/>
  <c r="K542" i="79"/>
  <c r="L542" i="79" s="1"/>
  <c r="I547" i="79"/>
  <c r="K107" i="79"/>
  <c r="L107" i="79" s="1"/>
  <c r="K206" i="79"/>
  <c r="L206" i="79" s="1"/>
  <c r="K579" i="79"/>
  <c r="K113" i="79"/>
  <c r="L113" i="79" s="1"/>
  <c r="K205" i="79"/>
  <c r="L205" i="79" s="1"/>
  <c r="J198" i="79"/>
  <c r="E200" i="78"/>
  <c r="E576" i="79"/>
  <c r="I664" i="79"/>
  <c r="F48" i="79"/>
  <c r="I63" i="79"/>
  <c r="D71" i="79"/>
  <c r="D576" i="79"/>
  <c r="F63" i="79"/>
  <c r="F600" i="79"/>
  <c r="E108" i="79"/>
  <c r="E134" i="79" s="1"/>
  <c r="F21" i="79"/>
  <c r="K664" i="79"/>
  <c r="J664" i="79"/>
  <c r="E262" i="78"/>
  <c r="K105" i="79"/>
  <c r="L105" i="79" s="1"/>
  <c r="F654" i="79"/>
  <c r="E149" i="78"/>
  <c r="L201" i="79"/>
  <c r="E261" i="78"/>
  <c r="D25" i="78"/>
  <c r="D9" i="88" s="1"/>
  <c r="I197" i="79"/>
  <c r="E679" i="79"/>
  <c r="D169" i="78"/>
  <c r="D170" i="78"/>
  <c r="L715" i="79"/>
  <c r="L727" i="79" s="1"/>
  <c r="K727" i="79"/>
  <c r="E20" i="58" s="1"/>
  <c r="E199" i="78"/>
  <c r="E198" i="78"/>
  <c r="E343" i="78"/>
  <c r="E312" i="78"/>
  <c r="C169" i="78"/>
  <c r="C170" i="78"/>
  <c r="C313" i="78"/>
  <c r="C314" i="78"/>
  <c r="D313" i="78"/>
  <c r="D314" i="78"/>
  <c r="F574" i="79"/>
  <c r="E664" i="79"/>
  <c r="D664" i="79"/>
  <c r="E155" i="78"/>
  <c r="E71" i="79"/>
  <c r="E198" i="79"/>
  <c r="D679" i="79"/>
  <c r="J190" i="79"/>
  <c r="J214" i="79"/>
  <c r="L214" i="79" s="1"/>
  <c r="J559" i="79"/>
  <c r="J583" i="79"/>
  <c r="J636" i="79"/>
  <c r="J543" i="79"/>
  <c r="J605" i="79"/>
  <c r="J630" i="79"/>
  <c r="L630" i="79" s="1"/>
  <c r="J667" i="79"/>
  <c r="J679" i="79" s="1"/>
  <c r="E87" i="82"/>
  <c r="I559" i="79"/>
  <c r="E81" i="82"/>
  <c r="I553" i="79"/>
  <c r="D14" i="81"/>
  <c r="K187" i="79"/>
  <c r="J211" i="79"/>
  <c r="J556" i="79"/>
  <c r="L556" i="79" s="1"/>
  <c r="J545" i="79"/>
  <c r="J607" i="79"/>
  <c r="L607" i="79" s="1"/>
  <c r="J584" i="79"/>
  <c r="J637" i="79"/>
  <c r="L637" i="79" s="1"/>
  <c r="E14" i="81"/>
  <c r="I187" i="79"/>
  <c r="F11" i="58" s="1"/>
  <c r="E89" i="82"/>
  <c r="I561" i="79"/>
  <c r="E111" i="82"/>
  <c r="I632" i="79"/>
  <c r="E80" i="82"/>
  <c r="I552" i="79"/>
  <c r="E118" i="82"/>
  <c r="I667" i="79"/>
  <c r="E13" i="81"/>
  <c r="I186" i="79"/>
  <c r="E86" i="82"/>
  <c r="I558" i="79"/>
  <c r="E117" i="82"/>
  <c r="I666" i="79"/>
  <c r="D118" i="82"/>
  <c r="K667" i="79"/>
  <c r="E584" i="79"/>
  <c r="E637" i="79"/>
  <c r="E545" i="79"/>
  <c r="E607" i="79"/>
  <c r="E627" i="79" s="1"/>
  <c r="E211" i="79"/>
  <c r="E556" i="79"/>
  <c r="E582" i="79"/>
  <c r="E635" i="79"/>
  <c r="E581" i="79"/>
  <c r="E634" i="79"/>
  <c r="E583" i="79"/>
  <c r="E636" i="79"/>
  <c r="D582" i="79"/>
  <c r="D635" i="79"/>
  <c r="D583" i="79"/>
  <c r="D636" i="79"/>
  <c r="J581" i="79"/>
  <c r="J634" i="79"/>
  <c r="L634" i="79" s="1"/>
  <c r="J582" i="79"/>
  <c r="J635" i="79"/>
  <c r="L635" i="79" s="1"/>
  <c r="E103" i="82"/>
  <c r="I605" i="79"/>
  <c r="E88" i="82"/>
  <c r="I560" i="79"/>
  <c r="E76" i="82"/>
  <c r="I548" i="79"/>
  <c r="D85" i="82"/>
  <c r="K557" i="79"/>
  <c r="L557" i="79" s="1"/>
  <c r="D89" i="82"/>
  <c r="K561" i="79"/>
  <c r="L561" i="79" s="1"/>
  <c r="D78" i="82"/>
  <c r="K550" i="79"/>
  <c r="L550" i="79" s="1"/>
  <c r="D107" i="82"/>
  <c r="K609" i="79"/>
  <c r="L609" i="79" s="1"/>
  <c r="D111" i="82"/>
  <c r="K632" i="79"/>
  <c r="L632" i="79" s="1"/>
  <c r="D77" i="82"/>
  <c r="K549" i="79"/>
  <c r="L549" i="79" s="1"/>
  <c r="D13" i="81"/>
  <c r="K186" i="79"/>
  <c r="L186" i="79" s="1"/>
  <c r="D79" i="82"/>
  <c r="K551" i="79"/>
  <c r="L551" i="79" s="1"/>
  <c r="D88" i="82"/>
  <c r="K560" i="79"/>
  <c r="L560" i="79" s="1"/>
  <c r="D112" i="82"/>
  <c r="K633" i="79"/>
  <c r="L633" i="79" s="1"/>
  <c r="D117" i="82"/>
  <c r="K666" i="79"/>
  <c r="L666" i="79" s="1"/>
  <c r="E85" i="82"/>
  <c r="I557" i="79"/>
  <c r="E107" i="82"/>
  <c r="I609" i="79"/>
  <c r="E78" i="82"/>
  <c r="I550" i="79"/>
  <c r="E77" i="82"/>
  <c r="I549" i="79"/>
  <c r="E119" i="82"/>
  <c r="I668" i="79"/>
  <c r="E79" i="82"/>
  <c r="I551" i="79"/>
  <c r="E112" i="82"/>
  <c r="I633" i="79"/>
  <c r="E82" i="82"/>
  <c r="I554" i="79"/>
  <c r="D87" i="82"/>
  <c r="K559" i="79"/>
  <c r="D103" i="82"/>
  <c r="K605" i="79"/>
  <c r="D80" i="82"/>
  <c r="K552" i="79"/>
  <c r="L552" i="79" s="1"/>
  <c r="D119" i="82"/>
  <c r="K668" i="79"/>
  <c r="L668" i="79" s="1"/>
  <c r="D81" i="82"/>
  <c r="K553" i="79"/>
  <c r="L553" i="79" s="1"/>
  <c r="D82" i="82"/>
  <c r="K554" i="79"/>
  <c r="L554" i="79" s="1"/>
  <c r="D86" i="82"/>
  <c r="K558" i="79"/>
  <c r="L558" i="79" s="1"/>
  <c r="D76" i="82"/>
  <c r="K548" i="79"/>
  <c r="L548" i="79" s="1"/>
  <c r="D584" i="79"/>
  <c r="D637" i="79"/>
  <c r="D545" i="79"/>
  <c r="D607" i="79"/>
  <c r="D627" i="79" s="1"/>
  <c r="D211" i="79"/>
  <c r="D556" i="79"/>
  <c r="D581" i="79"/>
  <c r="D634" i="79"/>
  <c r="J576" i="79"/>
  <c r="D276" i="78"/>
  <c r="D22" i="88" s="1"/>
  <c r="D287" i="78"/>
  <c r="D23" i="88" s="1"/>
  <c r="D159" i="78"/>
  <c r="D15" i="88" s="1"/>
  <c r="E190" i="79"/>
  <c r="D198" i="79"/>
  <c r="D190" i="79"/>
  <c r="J696" i="79"/>
  <c r="L114" i="79"/>
  <c r="L687" i="79"/>
  <c r="D53" i="82"/>
  <c r="K118" i="79"/>
  <c r="L118" i="79" s="1"/>
  <c r="J12" i="79"/>
  <c r="D72" i="79"/>
  <c r="D52" i="82"/>
  <c r="K117" i="79"/>
  <c r="L117" i="79" s="1"/>
  <c r="J108" i="79"/>
  <c r="J134" i="79" s="1"/>
  <c r="D134" i="79"/>
  <c r="D102" i="79"/>
  <c r="J69" i="79"/>
  <c r="J66" i="79"/>
  <c r="D5" i="82"/>
  <c r="K66" i="79"/>
  <c r="J73" i="79"/>
  <c r="J67" i="79"/>
  <c r="D9" i="82"/>
  <c r="K67" i="79"/>
  <c r="E73" i="79"/>
  <c r="E67" i="79"/>
  <c r="D69" i="79"/>
  <c r="D66" i="79"/>
  <c r="J71" i="79"/>
  <c r="E69" i="79"/>
  <c r="E66" i="79"/>
  <c r="D73" i="79"/>
  <c r="D67" i="79"/>
  <c r="E72" i="79"/>
  <c r="F90" i="79"/>
  <c r="K51" i="79"/>
  <c r="J14" i="79"/>
  <c r="J51" i="79"/>
  <c r="D14" i="79"/>
  <c r="D51" i="79"/>
  <c r="J19" i="79"/>
  <c r="J52" i="79"/>
  <c r="K52" i="79"/>
  <c r="E19" i="79"/>
  <c r="E52" i="79"/>
  <c r="E14" i="79"/>
  <c r="E51" i="79"/>
  <c r="D19" i="79"/>
  <c r="D52" i="79"/>
  <c r="J29" i="79"/>
  <c r="D18" i="82"/>
  <c r="K27" i="79"/>
  <c r="D22" i="82"/>
  <c r="K28" i="79"/>
  <c r="D26" i="82"/>
  <c r="K29" i="79"/>
  <c r="D30" i="82"/>
  <c r="K30" i="79"/>
  <c r="J74" i="79"/>
  <c r="J25" i="79"/>
  <c r="J28" i="79"/>
  <c r="J31" i="79"/>
  <c r="D14" i="82"/>
  <c r="K26" i="79"/>
  <c r="D34" i="82"/>
  <c r="K31" i="79"/>
  <c r="D6" i="82"/>
  <c r="K24" i="79"/>
  <c r="E30" i="79"/>
  <c r="E29" i="79"/>
  <c r="E74" i="79"/>
  <c r="E25" i="79"/>
  <c r="D30" i="79"/>
  <c r="D29" i="79"/>
  <c r="D28" i="79"/>
  <c r="D82" i="79"/>
  <c r="D27" i="79"/>
  <c r="D78" i="79"/>
  <c r="D26" i="79"/>
  <c r="J78" i="79"/>
  <c r="J26" i="79"/>
  <c r="J30" i="79"/>
  <c r="L30" i="79" s="1"/>
  <c r="D10" i="82"/>
  <c r="K25" i="79"/>
  <c r="J82" i="79"/>
  <c r="J27" i="79"/>
  <c r="J70" i="79"/>
  <c r="J24" i="79"/>
  <c r="E70" i="79"/>
  <c r="E24" i="79"/>
  <c r="E31" i="79"/>
  <c r="E28" i="79"/>
  <c r="E82" i="79"/>
  <c r="E27" i="79"/>
  <c r="E78" i="79"/>
  <c r="E26" i="79"/>
  <c r="D70" i="79"/>
  <c r="D24" i="79"/>
  <c r="D31" i="79"/>
  <c r="D74" i="79"/>
  <c r="D25" i="79"/>
  <c r="D12" i="79"/>
  <c r="E12" i="79"/>
  <c r="I687" i="79"/>
  <c r="E49" i="82"/>
  <c r="I74" i="79"/>
  <c r="E10" i="82"/>
  <c r="I84" i="79"/>
  <c r="E20" i="82"/>
  <c r="E41" i="82"/>
  <c r="E66" i="82"/>
  <c r="E33" i="82"/>
  <c r="I75" i="79"/>
  <c r="E11" i="82"/>
  <c r="I581" i="79"/>
  <c r="E113" i="82"/>
  <c r="I83" i="79"/>
  <c r="E19" i="82"/>
  <c r="E34" i="82"/>
  <c r="I11" i="79"/>
  <c r="E2" i="81"/>
  <c r="I71" i="79"/>
  <c r="E7" i="82"/>
  <c r="E46" i="82"/>
  <c r="E45" i="82"/>
  <c r="I536" i="79"/>
  <c r="E98" i="82"/>
  <c r="K14" i="79"/>
  <c r="D5" i="81"/>
  <c r="C152" i="78"/>
  <c r="E152" i="78" s="1"/>
  <c r="C187" i="78"/>
  <c r="E187" i="78" s="1"/>
  <c r="D3" i="54"/>
  <c r="C341" i="78"/>
  <c r="D4" i="54"/>
  <c r="C372" i="78"/>
  <c r="C342" i="78"/>
  <c r="C36" i="88" s="1"/>
  <c r="E47" i="82"/>
  <c r="I16" i="79"/>
  <c r="E7" i="81"/>
  <c r="I82" i="79"/>
  <c r="E18" i="82"/>
  <c r="E29" i="82"/>
  <c r="E99" i="82"/>
  <c r="E11" i="81"/>
  <c r="I73" i="79"/>
  <c r="E9" i="82"/>
  <c r="I81" i="79"/>
  <c r="E17" i="82"/>
  <c r="E26" i="82"/>
  <c r="E48" i="82"/>
  <c r="I19" i="79"/>
  <c r="E10" i="81"/>
  <c r="E42" i="82"/>
  <c r="E35" i="82"/>
  <c r="I576" i="79"/>
  <c r="E108" i="82"/>
  <c r="I108" i="79"/>
  <c r="I134" i="79" s="1"/>
  <c r="E57" i="82"/>
  <c r="D66" i="82"/>
  <c r="E340" i="78"/>
  <c r="K108" i="79"/>
  <c r="D57" i="82"/>
  <c r="L115" i="79"/>
  <c r="L212" i="79"/>
  <c r="E37" i="82"/>
  <c r="E53" i="82"/>
  <c r="I14" i="79"/>
  <c r="E5" i="81"/>
  <c r="I80" i="79"/>
  <c r="E16" i="82"/>
  <c r="E25" i="82"/>
  <c r="I535" i="79"/>
  <c r="E97" i="82"/>
  <c r="I69" i="79"/>
  <c r="E5" i="82"/>
  <c r="I198" i="79"/>
  <c r="E71" i="82"/>
  <c r="D372" i="78"/>
  <c r="D342" i="78"/>
  <c r="D36" i="88" s="1"/>
  <c r="I79" i="79"/>
  <c r="E15" i="82"/>
  <c r="E23" i="82"/>
  <c r="E44" i="82"/>
  <c r="I15" i="79"/>
  <c r="E6" i="81"/>
  <c r="E36" i="82"/>
  <c r="E52" i="82"/>
  <c r="I70" i="79"/>
  <c r="E6" i="82"/>
  <c r="I211" i="79"/>
  <c r="E84" i="82"/>
  <c r="I545" i="79"/>
  <c r="E105" i="82"/>
  <c r="I584" i="79"/>
  <c r="E116" i="82"/>
  <c r="K535" i="79"/>
  <c r="L535" i="79" s="1"/>
  <c r="D97" i="82"/>
  <c r="D99" i="82"/>
  <c r="K583" i="79"/>
  <c r="D115" i="82"/>
  <c r="K686" i="79"/>
  <c r="K696" i="79" s="1"/>
  <c r="E16" i="58" s="1"/>
  <c r="D122" i="82"/>
  <c r="K198" i="79"/>
  <c r="D71" i="82"/>
  <c r="K581" i="79"/>
  <c r="D113" i="82"/>
  <c r="K13" i="79"/>
  <c r="L13" i="79" s="1"/>
  <c r="D4" i="81"/>
  <c r="K19" i="79"/>
  <c r="D10" i="81"/>
  <c r="K582" i="79"/>
  <c r="D114" i="82"/>
  <c r="K211" i="79"/>
  <c r="D84" i="82"/>
  <c r="K576" i="79"/>
  <c r="D108" i="82"/>
  <c r="I72" i="79"/>
  <c r="E8" i="82"/>
  <c r="E51" i="82"/>
  <c r="I12" i="79"/>
  <c r="E3" i="81"/>
  <c r="I78" i="79"/>
  <c r="E14" i="82"/>
  <c r="E22" i="82"/>
  <c r="I583" i="79"/>
  <c r="E115" i="82"/>
  <c r="I686" i="79"/>
  <c r="E122" i="82"/>
  <c r="E43" i="82"/>
  <c r="E21" i="82"/>
  <c r="E40" i="82"/>
  <c r="I13" i="79"/>
  <c r="E4" i="81"/>
  <c r="E30" i="82"/>
  <c r="E50" i="82"/>
  <c r="I582" i="79"/>
  <c r="E114" i="82"/>
  <c r="K12" i="79"/>
  <c r="D3" i="81"/>
  <c r="K16" i="79"/>
  <c r="L16" i="79" s="1"/>
  <c r="D7" i="81"/>
  <c r="D11" i="81"/>
  <c r="K11" i="79"/>
  <c r="L11" i="79" s="1"/>
  <c r="D2" i="81"/>
  <c r="K15" i="79"/>
  <c r="L15" i="79" s="1"/>
  <c r="D6" i="81"/>
  <c r="K536" i="79"/>
  <c r="L536" i="79" s="1"/>
  <c r="D98" i="82"/>
  <c r="K545" i="79"/>
  <c r="D105" i="82"/>
  <c r="K584" i="79"/>
  <c r="D116" i="82"/>
  <c r="E311" i="78"/>
  <c r="BO7" i="4"/>
  <c r="E202" i="78"/>
  <c r="K72" i="79"/>
  <c r="L72" i="79" s="1"/>
  <c r="K74" i="79"/>
  <c r="D2" i="54"/>
  <c r="E16" i="78"/>
  <c r="E184" i="78"/>
  <c r="E318" i="78"/>
  <c r="E185" i="78"/>
  <c r="E201" i="78"/>
  <c r="K82" i="79"/>
  <c r="K69" i="79"/>
  <c r="K75" i="79"/>
  <c r="K81" i="79"/>
  <c r="L81" i="79" s="1"/>
  <c r="K78" i="79"/>
  <c r="K80" i="79"/>
  <c r="L80" i="79" s="1"/>
  <c r="K84" i="79"/>
  <c r="L84" i="79" s="1"/>
  <c r="K73" i="79"/>
  <c r="K79" i="79"/>
  <c r="K83" i="79"/>
  <c r="L83" i="79" s="1"/>
  <c r="K71" i="79"/>
  <c r="K70" i="79"/>
  <c r="D696" i="79"/>
  <c r="E150" i="78"/>
  <c r="E19" i="78"/>
  <c r="E154" i="78"/>
  <c r="E255" i="78"/>
  <c r="E260" i="78"/>
  <c r="E142" i="78"/>
  <c r="E148" i="78"/>
  <c r="E151" i="78"/>
  <c r="E258" i="78"/>
  <c r="E164" i="78"/>
  <c r="E18" i="78"/>
  <c r="E144" i="78"/>
  <c r="E153" i="78"/>
  <c r="E143" i="78"/>
  <c r="E257" i="78"/>
  <c r="E146" i="78"/>
  <c r="E163" i="78"/>
  <c r="E168" i="78"/>
  <c r="E256" i="78"/>
  <c r="E259" i="78"/>
  <c r="E315" i="78"/>
  <c r="E147" i="78"/>
  <c r="E145" i="78"/>
  <c r="L203" i="79"/>
  <c r="L540" i="79"/>
  <c r="L106" i="79"/>
  <c r="L199" i="79"/>
  <c r="L204" i="79"/>
  <c r="L208" i="79"/>
  <c r="L213" i="79"/>
  <c r="L531" i="79"/>
  <c r="L532" i="79"/>
  <c r="L109" i="79"/>
  <c r="L629" i="79"/>
  <c r="L111" i="79"/>
  <c r="L200" i="79"/>
  <c r="L209" i="79"/>
  <c r="L529" i="79"/>
  <c r="L110" i="79"/>
  <c r="L112" i="79"/>
  <c r="L534" i="79"/>
  <c r="L684" i="79"/>
  <c r="L688" i="79"/>
  <c r="L116" i="79"/>
  <c r="L685" i="79"/>
  <c r="L202" i="79"/>
  <c r="L210" i="79"/>
  <c r="L530" i="79"/>
  <c r="L544" i="79"/>
  <c r="L207" i="79"/>
  <c r="L547" i="79"/>
  <c r="L580" i="79"/>
  <c r="E696" i="79"/>
  <c r="L352" i="79"/>
  <c r="L363" i="79"/>
  <c r="L481" i="79"/>
  <c r="L591" i="79"/>
  <c r="L613" i="79"/>
  <c r="L362" i="79"/>
  <c r="L381" i="79"/>
  <c r="L397" i="79"/>
  <c r="L441" i="79"/>
  <c r="L480" i="79"/>
  <c r="L604" i="79"/>
  <c r="L619" i="79"/>
  <c r="E189" i="78"/>
  <c r="E188" i="78"/>
  <c r="L645" i="79"/>
  <c r="L663" i="79"/>
  <c r="L646" i="79"/>
  <c r="L661" i="79"/>
  <c r="L375" i="79"/>
  <c r="L391" i="79"/>
  <c r="L382" i="79"/>
  <c r="L398" i="79"/>
  <c r="L442" i="79"/>
  <c r="L621" i="79"/>
  <c r="L638" i="79"/>
  <c r="L96" i="79"/>
  <c r="L197" i="79"/>
  <c r="L439" i="79"/>
  <c r="L488" i="79"/>
  <c r="L577" i="79"/>
  <c r="L351" i="79"/>
  <c r="L266" i="79"/>
  <c r="L337" i="79"/>
  <c r="L348" i="79"/>
  <c r="L360" i="79"/>
  <c r="L420" i="79"/>
  <c r="L268" i="79"/>
  <c r="L342" i="79"/>
  <c r="L347" i="79"/>
  <c r="L349" i="79"/>
  <c r="L353" i="79"/>
  <c r="L361" i="79"/>
  <c r="L365" i="79"/>
  <c r="L369" i="79"/>
  <c r="L376" i="79"/>
  <c r="L380" i="79"/>
  <c r="L384" i="79"/>
  <c r="L388" i="79"/>
  <c r="L392" i="79"/>
  <c r="L396" i="79"/>
  <c r="L400" i="79"/>
  <c r="L432" i="79"/>
  <c r="L436" i="79"/>
  <c r="L440" i="79"/>
  <c r="L450" i="79"/>
  <c r="L455" i="79"/>
  <c r="L485" i="79"/>
  <c r="L489" i="79"/>
  <c r="L578" i="79"/>
  <c r="L624" i="79"/>
  <c r="L184" i="79"/>
  <c r="L274" i="79"/>
  <c r="L623" i="79"/>
  <c r="L346" i="79"/>
  <c r="L265" i="79"/>
  <c r="L273" i="79"/>
  <c r="L285" i="79"/>
  <c r="L189" i="79"/>
  <c r="L196" i="79"/>
  <c r="L263" i="79"/>
  <c r="L271" i="79"/>
  <c r="L282" i="79"/>
  <c r="L345" i="79"/>
  <c r="L264" i="79"/>
  <c r="L283" i="79"/>
  <c r="L647" i="79"/>
  <c r="L656" i="79"/>
  <c r="L657" i="79"/>
  <c r="L454" i="79"/>
  <c r="L188" i="79"/>
  <c r="L262" i="79"/>
  <c r="L281" i="79"/>
  <c r="L260" i="79"/>
  <c r="L278" i="79"/>
  <c r="L367" i="79"/>
  <c r="L378" i="79"/>
  <c r="L386" i="79"/>
  <c r="L394" i="79"/>
  <c r="L402" i="79"/>
  <c r="L438" i="79"/>
  <c r="L453" i="79"/>
  <c r="L487" i="79"/>
  <c r="L659" i="79"/>
  <c r="L261" i="79"/>
  <c r="L269" i="79"/>
  <c r="L280" i="79"/>
  <c r="L343" i="79"/>
  <c r="L185" i="79"/>
  <c r="L259" i="79"/>
  <c r="L267" i="79"/>
  <c r="L277" i="79"/>
  <c r="L341" i="79"/>
  <c r="L368" i="79"/>
  <c r="L379" i="79"/>
  <c r="L387" i="79"/>
  <c r="L395" i="79"/>
  <c r="L435" i="79"/>
  <c r="L449" i="79"/>
  <c r="L484" i="79"/>
  <c r="L195" i="79"/>
  <c r="L270" i="79"/>
  <c r="L344" i="79"/>
  <c r="L650" i="79"/>
  <c r="L658" i="79"/>
  <c r="L675" i="79"/>
  <c r="L631" i="79"/>
  <c r="L479" i="79"/>
  <c r="L589" i="79"/>
  <c r="L603" i="79"/>
  <c r="L608" i="79"/>
  <c r="L618" i="79"/>
  <c r="L651" i="79"/>
  <c r="L358" i="79"/>
  <c r="L366" i="79"/>
  <c r="L377" i="79"/>
  <c r="L385" i="79"/>
  <c r="L393" i="79"/>
  <c r="L401" i="79"/>
  <c r="L437" i="79"/>
  <c r="L451" i="79"/>
  <c r="L478" i="79"/>
  <c r="L482" i="79"/>
  <c r="L579" i="79"/>
  <c r="L602" i="79"/>
  <c r="L614" i="79"/>
  <c r="L660" i="79"/>
  <c r="L649" i="79"/>
  <c r="L670" i="79"/>
  <c r="L23" i="79"/>
  <c r="L36" i="79"/>
  <c r="L41" i="79"/>
  <c r="L97" i="79"/>
  <c r="L45" i="79"/>
  <c r="L99" i="79"/>
  <c r="L94" i="79"/>
  <c r="L101" i="79"/>
  <c r="L39" i="79"/>
  <c r="L18" i="79"/>
  <c r="L17" i="79"/>
  <c r="L37" i="79"/>
  <c r="L42" i="79"/>
  <c r="L98" i="79"/>
  <c r="L38" i="79"/>
  <c r="L95" i="79"/>
  <c r="BS128" i="4"/>
  <c r="BS159" i="4"/>
  <c r="E15" i="78"/>
  <c r="E278" i="78"/>
  <c r="E103" i="78"/>
  <c r="E107" i="78"/>
  <c r="E113" i="78"/>
  <c r="E167" i="78"/>
  <c r="E173" i="78"/>
  <c r="C249" i="78"/>
  <c r="C21" i="88" s="1"/>
  <c r="E254" i="78"/>
  <c r="C31" i="78"/>
  <c r="C10" i="88" s="1"/>
  <c r="E57" i="78"/>
  <c r="E64" i="78"/>
  <c r="E68" i="78"/>
  <c r="E72" i="78"/>
  <c r="E76" i="78"/>
  <c r="E80" i="78"/>
  <c r="E84" i="78"/>
  <c r="E88" i="78"/>
  <c r="E161" i="78"/>
  <c r="E39" i="78"/>
  <c r="E47" i="78"/>
  <c r="E51" i="78"/>
  <c r="E67" i="78"/>
  <c r="E71" i="78"/>
  <c r="E75" i="78"/>
  <c r="E79" i="78"/>
  <c r="E83" i="78"/>
  <c r="E87" i="78"/>
  <c r="E65" i="78"/>
  <c r="C332" i="78"/>
  <c r="C28" i="88" s="1"/>
  <c r="D332" i="78"/>
  <c r="D28" i="88" s="1"/>
  <c r="BS142" i="4"/>
  <c r="BR127" i="4"/>
  <c r="BS126" i="4"/>
  <c r="BS140" i="4"/>
  <c r="BR139" i="4"/>
  <c r="BR141" i="4"/>
  <c r="BR10" i="4"/>
  <c r="BR9" i="4"/>
  <c r="BR161" i="4"/>
  <c r="BR163" i="4"/>
  <c r="E61" i="78"/>
  <c r="E59" i="78"/>
  <c r="E162" i="78"/>
  <c r="E34" i="78"/>
  <c r="E62" i="78"/>
  <c r="E35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52" i="78"/>
  <c r="E49" i="78"/>
  <c r="E50" i="78"/>
  <c r="E69" i="78"/>
  <c r="E77" i="78"/>
  <c r="E85" i="78"/>
  <c r="J102" i="79"/>
  <c r="I102" i="79"/>
  <c r="E538" i="79"/>
  <c r="D538" i="79"/>
  <c r="E102" i="79"/>
  <c r="BG7" i="4"/>
  <c r="BH7" i="4"/>
  <c r="BI7" i="4"/>
  <c r="BQ7" i="4"/>
  <c r="BJ7" i="4"/>
  <c r="D54" i="57"/>
  <c r="C54" i="57"/>
  <c r="K102" i="79" l="1"/>
  <c r="I48" i="79"/>
  <c r="E41" i="78"/>
  <c r="L198" i="79"/>
  <c r="L75" i="79"/>
  <c r="L79" i="79"/>
  <c r="E170" i="78"/>
  <c r="E44" i="78"/>
  <c r="E42" i="78"/>
  <c r="J526" i="79"/>
  <c r="L82" i="79"/>
  <c r="L211" i="79"/>
  <c r="L526" i="79" s="1"/>
  <c r="D157" i="79"/>
  <c r="D158" i="79" s="1"/>
  <c r="L32" i="79"/>
  <c r="E157" i="79"/>
  <c r="E158" i="79" s="1"/>
  <c r="J157" i="79"/>
  <c r="J158" i="79" s="1"/>
  <c r="I157" i="79"/>
  <c r="I158" i="79" s="1"/>
  <c r="L146" i="79"/>
  <c r="L157" i="79" s="1"/>
  <c r="K157" i="79"/>
  <c r="K158" i="79" s="1"/>
  <c r="L142" i="79"/>
  <c r="D139" i="78"/>
  <c r="D12" i="88" s="1"/>
  <c r="L170" i="79"/>
  <c r="L176" i="79" s="1"/>
  <c r="L177" i="79" s="1"/>
  <c r="K177" i="79"/>
  <c r="E526" i="79"/>
  <c r="L528" i="79"/>
  <c r="L538" i="79" s="1"/>
  <c r="L187" i="79"/>
  <c r="L190" i="79" s="1"/>
  <c r="F91" i="79"/>
  <c r="E341" i="78"/>
  <c r="C35" i="88"/>
  <c r="L29" i="79"/>
  <c r="I627" i="79"/>
  <c r="L667" i="79"/>
  <c r="L679" i="79" s="1"/>
  <c r="K48" i="79"/>
  <c r="F49" i="79"/>
  <c r="E21" i="79"/>
  <c r="L67" i="79"/>
  <c r="L584" i="79"/>
  <c r="L583" i="79"/>
  <c r="F680" i="79"/>
  <c r="L31" i="79"/>
  <c r="L27" i="79"/>
  <c r="E600" i="79"/>
  <c r="E63" i="79"/>
  <c r="D526" i="79"/>
  <c r="K654" i="79"/>
  <c r="L19" i="79"/>
  <c r="D182" i="78"/>
  <c r="D17" i="88" s="1"/>
  <c r="J600" i="79"/>
  <c r="E654" i="79"/>
  <c r="L582" i="79"/>
  <c r="L581" i="79"/>
  <c r="K627" i="79"/>
  <c r="E574" i="79"/>
  <c r="J574" i="79"/>
  <c r="L543" i="79"/>
  <c r="L78" i="79"/>
  <c r="D324" i="78"/>
  <c r="D600" i="79"/>
  <c r="L71" i="79"/>
  <c r="E314" i="78"/>
  <c r="I190" i="79"/>
  <c r="L14" i="79"/>
  <c r="L576" i="79"/>
  <c r="L70" i="79"/>
  <c r="L74" i="79"/>
  <c r="D21" i="79"/>
  <c r="L28" i="79"/>
  <c r="I654" i="79"/>
  <c r="J627" i="79"/>
  <c r="E135" i="79"/>
  <c r="L73" i="79"/>
  <c r="L69" i="79"/>
  <c r="D574" i="79"/>
  <c r="L605" i="79"/>
  <c r="L627" i="79" s="1"/>
  <c r="L559" i="79"/>
  <c r="D654" i="79"/>
  <c r="J654" i="79"/>
  <c r="L636" i="79"/>
  <c r="L654" i="79" s="1"/>
  <c r="I574" i="79"/>
  <c r="C159" i="78"/>
  <c r="K574" i="79"/>
  <c r="E36" i="81"/>
  <c r="E156" i="82" s="1"/>
  <c r="E155" i="82"/>
  <c r="K679" i="79"/>
  <c r="I679" i="79"/>
  <c r="D135" i="79"/>
  <c r="K134" i="79"/>
  <c r="K135" i="79" s="1"/>
  <c r="J21" i="79"/>
  <c r="L12" i="79"/>
  <c r="L664" i="79"/>
  <c r="I135" i="79"/>
  <c r="I696" i="79"/>
  <c r="F16" i="58" s="1"/>
  <c r="J135" i="79"/>
  <c r="L52" i="79"/>
  <c r="L66" i="79"/>
  <c r="K90" i="79"/>
  <c r="L51" i="79"/>
  <c r="I526" i="79"/>
  <c r="E90" i="79"/>
  <c r="I90" i="79"/>
  <c r="I91" i="79" s="1"/>
  <c r="J90" i="79"/>
  <c r="D90" i="79"/>
  <c r="E48" i="79"/>
  <c r="L25" i="79"/>
  <c r="J48" i="79"/>
  <c r="L24" i="79"/>
  <c r="D48" i="79"/>
  <c r="D63" i="79"/>
  <c r="J63" i="79"/>
  <c r="K63" i="79"/>
  <c r="L26" i="79"/>
  <c r="L108" i="79"/>
  <c r="L134" i="79" s="1"/>
  <c r="I538" i="79"/>
  <c r="I21" i="79"/>
  <c r="L686" i="79"/>
  <c r="L696" i="79" s="1"/>
  <c r="I600" i="79"/>
  <c r="K526" i="79"/>
  <c r="K538" i="79"/>
  <c r="K600" i="79"/>
  <c r="K21" i="79"/>
  <c r="L545" i="79"/>
  <c r="D155" i="82"/>
  <c r="D36" i="81"/>
  <c r="E342" i="78"/>
  <c r="K190" i="79"/>
  <c r="E25" i="78"/>
  <c r="C276" i="78"/>
  <c r="C22" i="88" s="1"/>
  <c r="E305" i="78"/>
  <c r="C324" i="78"/>
  <c r="C27" i="88" s="1"/>
  <c r="C182" i="78"/>
  <c r="C17" i="88" s="1"/>
  <c r="E253" i="78"/>
  <c r="E97" i="78"/>
  <c r="D241" i="78"/>
  <c r="D18" i="88" s="1"/>
  <c r="C241" i="78"/>
  <c r="C18" i="88" s="1"/>
  <c r="E210" i="78"/>
  <c r="E43" i="78"/>
  <c r="L102" i="79"/>
  <c r="E169" i="78"/>
  <c r="E165" i="78"/>
  <c r="E171" i="78"/>
  <c r="E27" i="78"/>
  <c r="E31" i="78" s="1"/>
  <c r="E332" i="78"/>
  <c r="E327" i="78"/>
  <c r="E91" i="78"/>
  <c r="E280" i="78"/>
  <c r="E252" i="78"/>
  <c r="C25" i="78"/>
  <c r="C9" i="88" s="1"/>
  <c r="BS10" i="4"/>
  <c r="BS141" i="4"/>
  <c r="BS139" i="4"/>
  <c r="BT140" i="4"/>
  <c r="BT126" i="4"/>
  <c r="BS127" i="4"/>
  <c r="BT159" i="4"/>
  <c r="BT128" i="4"/>
  <c r="E317" i="78"/>
  <c r="E313" i="78"/>
  <c r="E281" i="78"/>
  <c r="E309" i="78"/>
  <c r="E279" i="78"/>
  <c r="E306" i="78"/>
  <c r="E310" i="78"/>
  <c r="E316" i="78"/>
  <c r="BS163" i="4"/>
  <c r="BS161" i="4"/>
  <c r="BS9" i="4"/>
  <c r="BT142" i="4"/>
  <c r="E33" i="78"/>
  <c r="C287" i="78"/>
  <c r="C23" i="88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C139" i="78"/>
  <c r="C12" i="88" s="1"/>
  <c r="E249" i="78"/>
  <c r="BR7" i="4"/>
  <c r="F17" i="58" l="1"/>
  <c r="L158" i="79"/>
  <c r="F12" i="58"/>
  <c r="E17" i="58"/>
  <c r="D156" i="82"/>
  <c r="D158" i="82" s="1"/>
  <c r="C369" i="78" s="1"/>
  <c r="H12" i="58"/>
  <c r="F179" i="79"/>
  <c r="F192" i="79" s="1"/>
  <c r="F682" i="79" s="1"/>
  <c r="F698" i="79" s="1"/>
  <c r="F743" i="79" s="1"/>
  <c r="F758" i="79" s="1"/>
  <c r="E11" i="58"/>
  <c r="E10" i="58" s="1"/>
  <c r="D19" i="88"/>
  <c r="C29" i="88"/>
  <c r="E159" i="78"/>
  <c r="C15" i="88"/>
  <c r="C19" i="88" s="1"/>
  <c r="D333" i="78"/>
  <c r="D27" i="88"/>
  <c r="D29" i="88" s="1"/>
  <c r="E49" i="79"/>
  <c r="E91" i="79"/>
  <c r="D242" i="78"/>
  <c r="E680" i="79"/>
  <c r="L600" i="79"/>
  <c r="D49" i="79"/>
  <c r="J680" i="79"/>
  <c r="L21" i="79"/>
  <c r="L574" i="79"/>
  <c r="L90" i="79"/>
  <c r="D680" i="79"/>
  <c r="J49" i="79"/>
  <c r="I680" i="79"/>
  <c r="F15" i="58" s="1"/>
  <c r="K680" i="79"/>
  <c r="E15" i="58" s="1"/>
  <c r="L63" i="79"/>
  <c r="L135" i="79"/>
  <c r="J91" i="79"/>
  <c r="K91" i="79"/>
  <c r="D91" i="79"/>
  <c r="L48" i="79"/>
  <c r="K49" i="79"/>
  <c r="I49" i="79"/>
  <c r="E158" i="82"/>
  <c r="D369" i="78" s="1"/>
  <c r="E182" i="78"/>
  <c r="C242" i="78"/>
  <c r="C333" i="78"/>
  <c r="E241" i="78"/>
  <c r="E139" i="78"/>
  <c r="E324" i="78"/>
  <c r="E287" i="78"/>
  <c r="BT9" i="4"/>
  <c r="BT161" i="4"/>
  <c r="BT163" i="4"/>
  <c r="BT127" i="4"/>
  <c r="BT139" i="4"/>
  <c r="BT141" i="4"/>
  <c r="BT10" i="4"/>
  <c r="BS7" i="4"/>
  <c r="E276" i="78"/>
  <c r="K179" i="79" l="1"/>
  <c r="K192" i="79" s="1"/>
  <c r="K682" i="79" s="1"/>
  <c r="K698" i="79" s="1"/>
  <c r="K743" i="79" s="1"/>
  <c r="K758" i="79" s="1"/>
  <c r="J179" i="79"/>
  <c r="J192" i="79" s="1"/>
  <c r="J682" i="79" s="1"/>
  <c r="J698" i="79" s="1"/>
  <c r="J743" i="79" s="1"/>
  <c r="J758" i="79" s="1"/>
  <c r="D179" i="79"/>
  <c r="D192" i="79" s="1"/>
  <c r="D682" i="79" s="1"/>
  <c r="D698" i="79" s="1"/>
  <c r="D743" i="79" s="1"/>
  <c r="D758" i="79" s="1"/>
  <c r="E179" i="79"/>
  <c r="E192" i="79" s="1"/>
  <c r="E682" i="79" s="1"/>
  <c r="E698" i="79" s="1"/>
  <c r="E743" i="79" s="1"/>
  <c r="E758" i="79" s="1"/>
  <c r="I179" i="79"/>
  <c r="I192" i="79" s="1"/>
  <c r="I682" i="79" s="1"/>
  <c r="I698" i="79" s="1"/>
  <c r="I743" i="79" s="1"/>
  <c r="I758" i="79" s="1"/>
  <c r="E12" i="58"/>
  <c r="D31" i="88"/>
  <c r="E18" i="58"/>
  <c r="D335" i="78"/>
  <c r="C31" i="88"/>
  <c r="F18" i="58"/>
  <c r="F23" i="58" s="1"/>
  <c r="C370" i="78"/>
  <c r="C37" i="88"/>
  <c r="C38" i="88" s="1"/>
  <c r="D370" i="78"/>
  <c r="D37" i="88"/>
  <c r="D38" i="88" s="1"/>
  <c r="L680" i="79"/>
  <c r="L91" i="79"/>
  <c r="L49" i="79"/>
  <c r="E369" i="78"/>
  <c r="E333" i="78"/>
  <c r="E242" i="78"/>
  <c r="BT7" i="4"/>
  <c r="C335" i="78"/>
  <c r="I12" i="58" l="1"/>
  <c r="E23" i="58"/>
  <c r="L179" i="79"/>
  <c r="L192" i="79" s="1"/>
  <c r="L682" i="79" s="1"/>
  <c r="L698" i="79" s="1"/>
  <c r="L743" i="79" s="1"/>
  <c r="L758" i="79" s="1"/>
  <c r="D40" i="88"/>
  <c r="C40" i="88"/>
  <c r="E370" i="78"/>
  <c r="D376" i="78"/>
  <c r="D377" i="78" s="1"/>
  <c r="F25" i="58"/>
  <c r="F26" i="58" s="1"/>
  <c r="C376" i="78"/>
  <c r="C377" i="78" s="1"/>
  <c r="E25" i="58"/>
  <c r="E335" i="78"/>
  <c r="E26" i="58" l="1"/>
</calcChain>
</file>

<file path=xl/sharedStrings.xml><?xml version="1.0" encoding="utf-8"?>
<sst xmlns="http://schemas.openxmlformats.org/spreadsheetml/2006/main" count="6871" uniqueCount="1724">
  <si>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</si>
  <si>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</si>
  <si>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</si>
  <si>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</si>
  <si>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</si>
  <si>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</si>
  <si>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</si>
  <si>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</si>
  <si>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</si>
  <si>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</si>
  <si>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</si>
  <si>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</si>
  <si>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</si>
  <si>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</si>
  <si>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</si>
  <si>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</si>
  <si>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</si>
  <si>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</si>
  <si>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</si>
  <si>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</si>
  <si>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</si>
  <si>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</si>
  <si>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</si>
  <si>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</si>
  <si>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</si>
  <si>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</si>
  <si>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</si>
  <si>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</si>
  <si>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</si>
  <si>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</si>
  <si>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</si>
  <si>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</si>
  <si>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</si>
  <si>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</si>
  <si>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</si>
  <si>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</si>
  <si>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</si>
  <si>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</si>
  <si>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</si>
  <si>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</si>
  <si>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</si>
  <si>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</si>
  <si>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</si>
  <si>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</si>
  <si>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</si>
  <si>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</si>
  <si>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</si>
  <si>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</si>
  <si>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</si>
  <si>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</si>
  <si>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</si>
  <si>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</si>
  <si>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</si>
  <si>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</si>
  <si>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</si>
  <si>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</si>
  <si>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</si>
  <si>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</si>
  <si>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</si>
  <si>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</si>
  <si>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</si>
  <si>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</si>
  <si>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</si>
  <si>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</si>
  <si>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</si>
  <si>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</si>
  <si>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</si>
  <si>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</si>
  <si>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</si>
  <si>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</si>
  <si>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</si>
  <si>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</si>
  <si>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</si>
  <si>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</si>
  <si>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</si>
  <si>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</si>
  <si>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</si>
  <si>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</si>
  <si>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</si>
  <si>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</si>
  <si>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</si>
  <si>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</si>
  <si>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</si>
  <si>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</si>
  <si>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</si>
  <si>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</si>
  <si>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</si>
  <si>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</si>
  <si>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</si>
  <si>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</si>
  <si>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</si>
  <si>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</si>
  <si>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</si>
  <si>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</si>
  <si>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</si>
  <si>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</si>
  <si>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</si>
  <si>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</si>
  <si>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</si>
  <si>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</si>
  <si>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</si>
  <si>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</si>
  <si>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</si>
  <si>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</si>
  <si>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</si>
  <si>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</si>
  <si>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</si>
  <si>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</si>
  <si>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</si>
  <si>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</si>
  <si>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</si>
  <si>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</si>
  <si>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</si>
  <si>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</si>
  <si>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</si>
  <si>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</si>
  <si>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</si>
  <si>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</si>
  <si>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</si>
  <si>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</si>
  <si>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</si>
  <si>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</si>
  <si>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</si>
  <si>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</si>
  <si>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</si>
  <si>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</si>
  <si>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</si>
  <si>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</si>
  <si>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</si>
  <si>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</si>
  <si>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</si>
  <si>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</si>
  <si>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</si>
  <si>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</si>
  <si>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</si>
  <si>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</si>
  <si>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</si>
  <si>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</si>
  <si>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</si>
  <si>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</si>
  <si>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</si>
  <si>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</si>
  <si>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</si>
  <si>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</si>
  <si>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</si>
  <si>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</si>
  <si>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</si>
  <si>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</si>
  <si>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</si>
  <si>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</si>
  <si>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</si>
  <si>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</si>
  <si>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</si>
  <si>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</si>
  <si>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</si>
  <si>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</si>
  <si>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</si>
  <si>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</si>
  <si>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</si>
  <si>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</si>
  <si>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</si>
  <si>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</si>
  <si>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</si>
  <si>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</si>
  <si>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</si>
  <si>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</si>
  <si>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</si>
  <si>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</si>
  <si>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</si>
  <si>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</si>
  <si>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</si>
  <si>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</si>
  <si>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</si>
  <si>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</si>
  <si>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</si>
  <si>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</si>
  <si>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</si>
  <si>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</si>
  <si>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</si>
  <si>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</si>
  <si>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</si>
  <si>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</si>
  <si>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</si>
  <si>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</si>
  <si>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</si>
  <si>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</si>
  <si>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</si>
  <si>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</si>
  <si>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</si>
  <si>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</si>
  <si>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</si>
  <si>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</si>
  <si>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</si>
  <si>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</si>
  <si>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</si>
  <si>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</si>
  <si>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</si>
  <si>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</si>
  <si>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</si>
  <si>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</si>
  <si>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</si>
  <si>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</si>
  <si>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</si>
  <si>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</si>
  <si>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</si>
  <si>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</si>
  <si>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</si>
  <si>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</si>
  <si>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</si>
  <si>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</si>
  <si>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</si>
  <si>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</si>
  <si>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</si>
  <si>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</si>
  <si>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</si>
  <si>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</si>
  <si>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</si>
  <si>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</si>
  <si>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</si>
  <si>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</si>
  <si>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</si>
  <si>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</si>
  <si>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</si>
  <si>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</si>
  <si>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</si>
  <si>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</si>
  <si>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</si>
  <si>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</si>
  <si>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</si>
  <si>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</si>
  <si>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</si>
  <si>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</si>
  <si>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</si>
  <si>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</si>
  <si>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</si>
  <si>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</si>
  <si>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</si>
  <si>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</si>
  <si>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</si>
  <si>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</si>
  <si>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</si>
  <si>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</si>
  <si>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</si>
  <si>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</si>
  <si>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</si>
  <si>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</si>
  <si>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</si>
  <si>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</si>
  <si>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</si>
  <si>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</si>
  <si>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</si>
  <si>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</si>
  <si>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</si>
  <si>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</si>
  <si>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</si>
  <si>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</si>
  <si>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</si>
  <si>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</si>
  <si>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</si>
  <si>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</si>
  <si>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</si>
  <si>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</si>
  <si>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</si>
  <si>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</si>
  <si>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</si>
  <si>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</si>
  <si>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</si>
  <si>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</si>
  <si>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</si>
  <si>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</si>
  <si>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</si>
  <si>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</si>
  <si>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</si>
  <si>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</si>
  <si>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</si>
  <si>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</si>
  <si>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</si>
  <si>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</si>
  <si>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</si>
  <si>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</si>
  <si>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</si>
  <si>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</si>
  <si>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</si>
  <si>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</si>
  <si>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</si>
  <si>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</si>
  <si>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</si>
  <si>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</si>
  <si>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</si>
  <si>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</si>
  <si>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</si>
  <si>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</si>
  <si>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</si>
  <si>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</si>
  <si>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</si>
  <si>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</si>
  <si>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</si>
  <si>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</si>
  <si>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</si>
  <si>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</si>
  <si>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</si>
  <si>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</si>
  <si>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</si>
  <si>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</si>
  <si>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</si>
  <si>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</si>
  <si>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</si>
  <si>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</si>
  <si>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</si>
  <si>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</si>
  <si>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</si>
  <si>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</si>
  <si>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</si>
  <si>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</si>
  <si>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</si>
  <si>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</si>
  <si>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</si>
  <si>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</si>
  <si>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</si>
  <si>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</si>
  <si>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</si>
  <si>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</si>
  <si>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</si>
  <si>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</si>
  <si>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</si>
  <si>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</si>
  <si>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</si>
  <si>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</si>
  <si>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</si>
  <si>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</si>
  <si>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</si>
  <si>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</si>
  <si>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</si>
  <si>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</si>
  <si>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</si>
  <si>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</si>
  <si>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</si>
  <si>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</si>
  <si>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</si>
  <si>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</si>
  <si>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</si>
  <si>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</si>
  <si>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</si>
  <si>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</si>
  <si>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</si>
  <si>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</si>
  <si>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</si>
  <si>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</si>
  <si>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</si>
  <si>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</si>
  <si>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</si>
  <si>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</si>
  <si>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</si>
  <si>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</si>
  <si>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</si>
  <si>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</si>
  <si>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</si>
  <si>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</si>
  <si>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</si>
  <si>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</si>
  <si>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</si>
  <si>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</si>
  <si>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</si>
  <si>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</si>
  <si>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</si>
  <si>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</si>
  <si>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</si>
  <si>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</si>
  <si>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</si>
  <si>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</si>
  <si>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</si>
  <si>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</si>
  <si>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</si>
  <si>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</si>
  <si>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</si>
  <si>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</si>
  <si>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</si>
  <si>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</si>
  <si>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</si>
  <si>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</si>
  <si>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</si>
  <si>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</si>
  <si>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</si>
  <si>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</si>
  <si>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</si>
  <si>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</si>
  <si>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</si>
  <si>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</si>
  <si>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</si>
  <si>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</si>
  <si>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</si>
  <si>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</si>
  <si>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</si>
  <si>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</si>
  <si>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</si>
  <si>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</si>
  <si>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</si>
  <si>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</si>
  <si>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</si>
  <si>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</si>
  <si>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</si>
  <si>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</si>
  <si>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</si>
  <si>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</si>
  <si>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</si>
  <si>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</si>
  <si>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</si>
  <si>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</si>
  <si>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</si>
  <si>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</si>
  <si>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</si>
  <si>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</si>
  <si>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</si>
  <si>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</si>
  <si>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</si>
  <si>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</si>
  <si>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</si>
  <si>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</si>
  <si>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</si>
  <si>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</si>
  <si>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</si>
  <si>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</si>
  <si>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</si>
  <si>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</si>
  <si>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</si>
  <si>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</si>
  <si>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</si>
  <si>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</si>
  <si>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</si>
  <si>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</si>
  <si>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</si>
  <si>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</si>
  <si>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</si>
  <si>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</si>
  <si>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62100-G06</t>
  </si>
  <si>
    <t>62100-G10</t>
  </si>
  <si>
    <t>62100-G12</t>
  </si>
  <si>
    <t>62100-G15</t>
  </si>
  <si>
    <t>74100-G02</t>
  </si>
  <si>
    <t>74100-G10</t>
  </si>
  <si>
    <t>74100-G14</t>
  </si>
  <si>
    <t>Income Statement</t>
  </si>
  <si>
    <t>Last Year</t>
  </si>
  <si>
    <t>Current Year</t>
  </si>
  <si>
    <t>Variance</t>
  </si>
  <si>
    <t>To Date</t>
  </si>
  <si>
    <t>AccountGrp</t>
  </si>
  <si>
    <t>Total Income</t>
  </si>
  <si>
    <t>Expenses</t>
  </si>
  <si>
    <t>Total expenses</t>
  </si>
  <si>
    <t>Profit (Loss) from Ordinary Activities</t>
  </si>
  <si>
    <t>62100-G05</t>
  </si>
  <si>
    <t>74100-G05</t>
  </si>
  <si>
    <t>27280-A11</t>
  </si>
  <si>
    <t>Total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</si>
  <si>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</si>
  <si>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</si>
  <si>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</si>
  <si>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</si>
  <si>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</si>
  <si>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</si>
  <si>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</si>
  <si>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</si>
  <si>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</si>
  <si>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</si>
  <si>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Administration &amp; General</t>
  </si>
  <si>
    <t>Total Management Fees</t>
  </si>
  <si>
    <t>Total Human Resources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</si>
  <si>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</si>
  <si>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</si>
  <si>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</si>
  <si>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</si>
  <si>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</si>
  <si>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</si>
  <si>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</si>
  <si>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</si>
  <si>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</si>
  <si>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</si>
  <si>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</si>
  <si>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</si>
  <si>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</si>
  <si>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</si>
  <si>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</si>
  <si>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</si>
  <si>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</si>
  <si>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</si>
  <si>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</si>
  <si>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74100-G12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</si>
  <si>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</si>
  <si>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</si>
  <si>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</si>
  <si>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</si>
  <si>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</si>
  <si>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</si>
  <si>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</si>
  <si>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</si>
  <si>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</si>
  <si>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</si>
  <si>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</si>
  <si>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</si>
  <si>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</si>
  <si>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</si>
  <si>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</si>
  <si>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</si>
  <si>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</si>
  <si>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</si>
  <si>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</si>
  <si>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</si>
  <si>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</si>
  <si>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</si>
  <si>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</si>
  <si>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</si>
  <si>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</si>
  <si>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</si>
  <si>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</si>
  <si>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</si>
  <si>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</si>
  <si>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</si>
  <si>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</si>
  <si>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</si>
  <si>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</si>
  <si>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</si>
  <si>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</si>
  <si>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</si>
  <si>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74100-G07</t>
  </si>
  <si>
    <t>FSCSYR</t>
  </si>
  <si>
    <t>Bal</t>
  </si>
  <si>
    <t>Test</t>
  </si>
  <si>
    <t>Difference</t>
  </si>
  <si>
    <t>10300-E01</t>
  </si>
  <si>
    <t>10300-E02</t>
  </si>
  <si>
    <t>10300-E03</t>
  </si>
  <si>
    <t>10300-E04</t>
  </si>
  <si>
    <t>10300-E05</t>
  </si>
  <si>
    <t>10360-E01</t>
  </si>
  <si>
    <t>10360-E04</t>
  </si>
  <si>
    <t>10380-E06</t>
  </si>
  <si>
    <t>14100-E04</t>
  </si>
  <si>
    <t>14120-E01</t>
  </si>
  <si>
    <t>14120-E02</t>
  </si>
  <si>
    <t>14120-E03</t>
  </si>
  <si>
    <t>14120-E04</t>
  </si>
  <si>
    <t>14140-E01</t>
  </si>
  <si>
    <t>14140-E02</t>
  </si>
  <si>
    <t>14160-E01</t>
  </si>
  <si>
    <t>14160-E02</t>
  </si>
  <si>
    <t>14160-E03</t>
  </si>
  <si>
    <t>14160-E04</t>
  </si>
  <si>
    <t>14180-E01</t>
  </si>
  <si>
    <t>14180-E02</t>
  </si>
  <si>
    <t>14180-E03</t>
  </si>
  <si>
    <t>14180-E04</t>
  </si>
  <si>
    <t>14200-E01</t>
  </si>
  <si>
    <t>14200-E02</t>
  </si>
  <si>
    <t>14200-E04</t>
  </si>
  <si>
    <t>14220-E01</t>
  </si>
  <si>
    <t>14220-E04</t>
  </si>
  <si>
    <t>14240-E01</t>
  </si>
  <si>
    <t>14240-E04</t>
  </si>
  <si>
    <t>14260-E01</t>
  </si>
  <si>
    <t>14260-E02</t>
  </si>
  <si>
    <t>14260-E03</t>
  </si>
  <si>
    <t>14260-E04</t>
  </si>
  <si>
    <t>14400-E06</t>
  </si>
  <si>
    <t>14420-E06</t>
  </si>
  <si>
    <t>14440-E06</t>
  </si>
  <si>
    <t>14480-E06</t>
  </si>
  <si>
    <t>14500-E06</t>
  </si>
  <si>
    <t>14520-E06</t>
  </si>
  <si>
    <t>14540-E06</t>
  </si>
  <si>
    <t>14560-E06</t>
  </si>
  <si>
    <t>14580-E06</t>
  </si>
  <si>
    <t>14600-E06</t>
  </si>
  <si>
    <t>14620-E06</t>
  </si>
  <si>
    <t>14640-E06</t>
  </si>
  <si>
    <t>14660-E06</t>
  </si>
  <si>
    <t>14680-E06</t>
  </si>
  <si>
    <t>15200-G08</t>
  </si>
  <si>
    <t>16100-G08</t>
  </si>
  <si>
    <t>20600-G08</t>
  </si>
  <si>
    <t>20620-G08</t>
  </si>
  <si>
    <t>20640-G08</t>
  </si>
  <si>
    <t>20660-G08</t>
  </si>
  <si>
    <t>20680-G08</t>
  </si>
  <si>
    <t>20740-G08</t>
  </si>
  <si>
    <t>20760-G08</t>
  </si>
  <si>
    <t>20780-G08</t>
  </si>
  <si>
    <t>20800-G08</t>
  </si>
  <si>
    <t>21100-G08</t>
  </si>
  <si>
    <t>22140-G08</t>
  </si>
  <si>
    <t>22160-G08</t>
  </si>
  <si>
    <t>22180-G08</t>
  </si>
  <si>
    <t>22200-G08</t>
  </si>
  <si>
    <t>22240-G08</t>
  </si>
  <si>
    <t>22260-G08</t>
  </si>
  <si>
    <t>22300-G08</t>
  </si>
  <si>
    <t>22320-G08</t>
  </si>
  <si>
    <t>22340-G08</t>
  </si>
  <si>
    <t>22360-G08</t>
  </si>
  <si>
    <t>22380-G08</t>
  </si>
  <si>
    <t>22400-G08</t>
  </si>
  <si>
    <t>22540-G08</t>
  </si>
  <si>
    <t>22600-G08</t>
  </si>
  <si>
    <t>22640-G08</t>
  </si>
  <si>
    <t>22660-G08</t>
  </si>
  <si>
    <t>22700-G08</t>
  </si>
  <si>
    <t>22720-G08</t>
  </si>
  <si>
    <t>23100-G08</t>
  </si>
  <si>
    <t>23120-G08</t>
  </si>
  <si>
    <t>23140-G08</t>
  </si>
  <si>
    <t>23160-G08</t>
  </si>
  <si>
    <t>23180-G08</t>
  </si>
  <si>
    <t>23240-G08</t>
  </si>
  <si>
    <t>23280-G08</t>
  </si>
  <si>
    <t>23300-G08</t>
  </si>
  <si>
    <t>24100-G08</t>
  </si>
  <si>
    <t>24180-G08</t>
  </si>
  <si>
    <t>24220-G08</t>
  </si>
  <si>
    <t>24260-G08</t>
  </si>
  <si>
    <t>25100-E01</t>
  </si>
  <si>
    <t>25100-E02</t>
  </si>
  <si>
    <t>25100-E03</t>
  </si>
  <si>
    <t>25100-E04</t>
  </si>
  <si>
    <t>25120-G08</t>
  </si>
  <si>
    <t>25140-G08</t>
  </si>
  <si>
    <t>25160-G08</t>
  </si>
  <si>
    <t>25180-G08</t>
  </si>
  <si>
    <t>25200-G08</t>
  </si>
  <si>
    <t>27120-G08</t>
  </si>
  <si>
    <t>27140-G08</t>
  </si>
  <si>
    <t>27200-G08</t>
  </si>
  <si>
    <t>28200-G08</t>
  </si>
  <si>
    <t>28280-G08</t>
  </si>
  <si>
    <t>28300-G08</t>
  </si>
  <si>
    <t>50100-G08</t>
  </si>
  <si>
    <t>50120-G08</t>
  </si>
  <si>
    <t>50160-G08</t>
  </si>
  <si>
    <t>50180-G08</t>
  </si>
  <si>
    <t>51100-G08</t>
  </si>
  <si>
    <t>52120-G08</t>
  </si>
  <si>
    <t>52160-J02</t>
  </si>
  <si>
    <t>52180-G08</t>
  </si>
  <si>
    <t>52240-G08</t>
  </si>
  <si>
    <t>52360-G08</t>
  </si>
  <si>
    <t>52360-S03</t>
  </si>
  <si>
    <t>52380-G08</t>
  </si>
  <si>
    <t>61200-G08</t>
  </si>
  <si>
    <t>61220-G08</t>
  </si>
  <si>
    <t>61260-G08</t>
  </si>
  <si>
    <t>61340-G08</t>
  </si>
  <si>
    <t>61460-G08</t>
  </si>
  <si>
    <t>61540-G08</t>
  </si>
  <si>
    <t>61560-G08</t>
  </si>
  <si>
    <t>63200-G08</t>
  </si>
  <si>
    <t>63220-G08</t>
  </si>
  <si>
    <t>63400-G09</t>
  </si>
  <si>
    <t>70100-G08</t>
  </si>
  <si>
    <t>71100-G08</t>
  </si>
  <si>
    <t>71120-G08</t>
  </si>
  <si>
    <t>71140-G08</t>
  </si>
  <si>
    <t>71160-G08</t>
  </si>
  <si>
    <t>71180-G08</t>
  </si>
  <si>
    <t>71200-G08</t>
  </si>
  <si>
    <t>71220-G08</t>
  </si>
  <si>
    <t>71260-G08</t>
  </si>
  <si>
    <t>71280-G08</t>
  </si>
  <si>
    <t>71300-G08</t>
  </si>
  <si>
    <t>72140-E01</t>
  </si>
  <si>
    <t>72140-E02</t>
  </si>
  <si>
    <t>74100-G15</t>
  </si>
  <si>
    <t>90100-G08</t>
  </si>
  <si>
    <t>90120-G08</t>
  </si>
  <si>
    <t>90140-G08</t>
  </si>
  <si>
    <t>10360-E02</t>
  </si>
  <si>
    <t>10360-E03</t>
  </si>
  <si>
    <t>14100-E01</t>
  </si>
  <si>
    <t>14100-E02</t>
  </si>
  <si>
    <t>14100-E03</t>
  </si>
  <si>
    <t>14140-E03</t>
  </si>
  <si>
    <t>14140-E04</t>
  </si>
  <si>
    <t>14200-E03</t>
  </si>
  <si>
    <t>14220-E02</t>
  </si>
  <si>
    <t>14220-E03</t>
  </si>
  <si>
    <t>14240-E02</t>
  </si>
  <si>
    <t>14240-E03</t>
  </si>
  <si>
    <t>14280-G08</t>
  </si>
  <si>
    <t>14300-G08</t>
  </si>
  <si>
    <t>15180-G08</t>
  </si>
  <si>
    <t>20700-G08</t>
  </si>
  <si>
    <t>20720-G08</t>
  </si>
  <si>
    <t>20760-G12</t>
  </si>
  <si>
    <t>21140-G08</t>
  </si>
  <si>
    <t>22100-G08</t>
  </si>
  <si>
    <t>22120-G08</t>
  </si>
  <si>
    <t>22220-G08</t>
  </si>
  <si>
    <t>22520-G08</t>
  </si>
  <si>
    <t>23200-G08</t>
  </si>
  <si>
    <t>23220-G08</t>
  </si>
  <si>
    <t>24120-G08</t>
  </si>
  <si>
    <t>24160-G08</t>
  </si>
  <si>
    <t>24200-G08</t>
  </si>
  <si>
    <t>24240-G08</t>
  </si>
  <si>
    <t>28140-G08</t>
  </si>
  <si>
    <t>29200-G08</t>
  </si>
  <si>
    <t>Dept</t>
  </si>
  <si>
    <t>Accounts</t>
  </si>
  <si>
    <t>62100-G01</t>
  </si>
  <si>
    <t>62100-G02</t>
  </si>
  <si>
    <t>62100-G04</t>
  </si>
  <si>
    <t>62100-G07</t>
  </si>
  <si>
    <t>62100-G09</t>
  </si>
  <si>
    <t>62100-G11</t>
  </si>
  <si>
    <t>62100-G13</t>
  </si>
  <si>
    <t>62100-G14</t>
  </si>
  <si>
    <t>63420-G12</t>
  </si>
  <si>
    <t>63440-H01</t>
  </si>
  <si>
    <t>63440-H02</t>
  </si>
  <si>
    <t>74100-G01</t>
  </si>
  <si>
    <t>74100-G03</t>
  </si>
  <si>
    <t>74100-G04</t>
  </si>
  <si>
    <t>74100-G06</t>
  </si>
  <si>
    <t>74100-G09</t>
  </si>
  <si>
    <t>74100-G11</t>
  </si>
  <si>
    <t>74100-G13</t>
  </si>
  <si>
    <t>75200-H01</t>
  </si>
  <si>
    <t>75200-H02</t>
  </si>
  <si>
    <t>Administration &amp; General</t>
  </si>
  <si>
    <t>Desc</t>
  </si>
  <si>
    <t>Contribution</t>
  </si>
  <si>
    <t>Attitude Fashion show</t>
  </si>
  <si>
    <t>Total Direct Costs</t>
  </si>
  <si>
    <t>Total Wages &amp; Salaries</t>
  </si>
  <si>
    <t>Total IT &amp; Communications</t>
  </si>
  <si>
    <t>Total Sales &amp; Marketing</t>
  </si>
  <si>
    <t>30100-G08</t>
  </si>
  <si>
    <t>30120-G08</t>
  </si>
  <si>
    <t>30140-G08</t>
  </si>
  <si>
    <t>50140-G08</t>
  </si>
  <si>
    <t>52260-G08</t>
  </si>
  <si>
    <t>61280-G08</t>
  </si>
  <si>
    <t>61300-G08</t>
  </si>
  <si>
    <t>61320-G08</t>
  </si>
  <si>
    <t>61480-G08</t>
  </si>
  <si>
    <t>61520-G08</t>
  </si>
  <si>
    <t>63240-G08</t>
  </si>
  <si>
    <t>63420-G01</t>
  </si>
  <si>
    <t>63420-G02</t>
  </si>
  <si>
    <t>63420-G03</t>
  </si>
  <si>
    <t>63420-G04</t>
  </si>
  <si>
    <t>63420-G05</t>
  </si>
  <si>
    <t>63420-G06</t>
  </si>
  <si>
    <t>63420-G07</t>
  </si>
  <si>
    <t>63420-G09</t>
  </si>
  <si>
    <t>63420-G10</t>
  </si>
  <si>
    <t>63420-G11</t>
  </si>
  <si>
    <t>63420-G13</t>
  </si>
  <si>
    <t>63420-G14</t>
  </si>
  <si>
    <t>72140-E03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</si>
  <si>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</si>
  <si>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</si>
  <si>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</si>
  <si>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</si>
  <si>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</si>
  <si>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</si>
  <si>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</si>
  <si>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</t>
  </si>
  <si>
    <t xml:space="preserve">Current Earnings                               </t>
  </si>
  <si>
    <t xml:space="preserve">Issued Capital                            </t>
  </si>
  <si>
    <t>10300-E07</t>
  </si>
  <si>
    <t>14160-E07</t>
  </si>
  <si>
    <t>14240-E07</t>
  </si>
  <si>
    <t>14120-E07</t>
  </si>
  <si>
    <t>52240-E04</t>
  </si>
  <si>
    <t>52240-E06</t>
  </si>
  <si>
    <t>Clique Online</t>
  </si>
  <si>
    <t>Clique</t>
  </si>
  <si>
    <t>Gross Contribution</t>
  </si>
  <si>
    <t>Extra Ordinary Expense</t>
  </si>
  <si>
    <t>Hot 6 / Misc Events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</si>
  <si>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</si>
  <si>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</si>
  <si>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</si>
  <si>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</si>
  <si>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</si>
  <si>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F008</t>
  </si>
  <si>
    <t>Instance Name</t>
  </si>
  <si>
    <t>Calander Year Financial Report F008_20200116_11_55_00_5555.xls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</si>
  <si>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</si>
  <si>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</si>
  <si>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</si>
  <si>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</si>
  <si>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</si>
  <si>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</si>
  <si>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</si>
  <si>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</si>
  <si>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</si>
  <si>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</si>
  <si>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</si>
  <si>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</si>
  <si>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10300E01</t>
  </si>
  <si>
    <t>10300E02</t>
  </si>
  <si>
    <t>10300E03</t>
  </si>
  <si>
    <t>10300E04</t>
  </si>
  <si>
    <t>10300E05</t>
  </si>
  <si>
    <t>10300E07</t>
  </si>
  <si>
    <t>10360E01</t>
  </si>
  <si>
    <t>10360E02</t>
  </si>
  <si>
    <t>10360E03</t>
  </si>
  <si>
    <t>10360E04</t>
  </si>
  <si>
    <t>10380E06</t>
  </si>
  <si>
    <t>14100E01</t>
  </si>
  <si>
    <t>14100E02</t>
  </si>
  <si>
    <t>14100E03</t>
  </si>
  <si>
    <t>14100E04</t>
  </si>
  <si>
    <t>14120E01</t>
  </si>
  <si>
    <t>14120E02</t>
  </si>
  <si>
    <t>14120E03</t>
  </si>
  <si>
    <t>14120E04</t>
  </si>
  <si>
    <t>14120E07</t>
  </si>
  <si>
    <t>14140E01</t>
  </si>
  <si>
    <t>14140E02</t>
  </si>
  <si>
    <t>14140E03</t>
  </si>
  <si>
    <t>14140E04</t>
  </si>
  <si>
    <t>14160E01</t>
  </si>
  <si>
    <t>14160E02</t>
  </si>
  <si>
    <t>14160E03</t>
  </si>
  <si>
    <t>14160E04</t>
  </si>
  <si>
    <t>14160E07</t>
  </si>
  <si>
    <t>14180E01</t>
  </si>
  <si>
    <t>14180E02</t>
  </si>
  <si>
    <t>14180E03</t>
  </si>
  <si>
    <t>14180E04</t>
  </si>
  <si>
    <t>14200E01</t>
  </si>
  <si>
    <t>14200E02</t>
  </si>
  <si>
    <t>14200E03</t>
  </si>
  <si>
    <t>14200E04</t>
  </si>
  <si>
    <t>14220E01</t>
  </si>
  <si>
    <t>14220E02</t>
  </si>
  <si>
    <t>14220E03</t>
  </si>
  <si>
    <t>14220E04</t>
  </si>
  <si>
    <t>14240E01</t>
  </si>
  <si>
    <t>14240E02</t>
  </si>
  <si>
    <t>14240E03</t>
  </si>
  <si>
    <t>14240E04</t>
  </si>
  <si>
    <t>14240E07</t>
  </si>
  <si>
    <t>14260E01</t>
  </si>
  <si>
    <t>14260E02</t>
  </si>
  <si>
    <t>14260E03</t>
  </si>
  <si>
    <t>14260E04</t>
  </si>
  <si>
    <t>14280G08</t>
  </si>
  <si>
    <t>14300G08</t>
  </si>
  <si>
    <t>14400E06</t>
  </si>
  <si>
    <t>14420E06</t>
  </si>
  <si>
    <t>14440E06</t>
  </si>
  <si>
    <t>14480E06</t>
  </si>
  <si>
    <t>14500E06</t>
  </si>
  <si>
    <t>14520E06</t>
  </si>
  <si>
    <t>14540E06</t>
  </si>
  <si>
    <t>14560E06</t>
  </si>
  <si>
    <t>14580E06</t>
  </si>
  <si>
    <t>14600E06</t>
  </si>
  <si>
    <t>14620E06</t>
  </si>
  <si>
    <t>14640E06</t>
  </si>
  <si>
    <t>14660E06</t>
  </si>
  <si>
    <t>14680E06</t>
  </si>
  <si>
    <t>15180G08</t>
  </si>
  <si>
    <t>15200G08</t>
  </si>
  <si>
    <t>16100G08</t>
  </si>
  <si>
    <t>20600G08</t>
  </si>
  <si>
    <t>20620G08</t>
  </si>
  <si>
    <t>20640G08</t>
  </si>
  <si>
    <t>20660G08</t>
  </si>
  <si>
    <t>20680G08</t>
  </si>
  <si>
    <t>20700G08</t>
  </si>
  <si>
    <t>20720G08</t>
  </si>
  <si>
    <t>20740G08</t>
  </si>
  <si>
    <t>20760G08</t>
  </si>
  <si>
    <t>20760G12</t>
  </si>
  <si>
    <t>20780G08</t>
  </si>
  <si>
    <t>20800G08</t>
  </si>
  <si>
    <t>21100G08</t>
  </si>
  <si>
    <t>21140G08</t>
  </si>
  <si>
    <t>22100G08</t>
  </si>
  <si>
    <t>22120G08</t>
  </si>
  <si>
    <t>22140G08</t>
  </si>
  <si>
    <t>22160G08</t>
  </si>
  <si>
    <t>22180G08</t>
  </si>
  <si>
    <t>22200G08</t>
  </si>
  <si>
    <t>22220G08</t>
  </si>
  <si>
    <t>22240G08</t>
  </si>
  <si>
    <t>22260G08</t>
  </si>
  <si>
    <t>22300G08</t>
  </si>
  <si>
    <t>22320G08</t>
  </si>
  <si>
    <t>22340G08</t>
  </si>
  <si>
    <t>22360G08</t>
  </si>
  <si>
    <t>22380G08</t>
  </si>
  <si>
    <t>22400G08</t>
  </si>
  <si>
    <t>22520G08</t>
  </si>
  <si>
    <t>22540G08</t>
  </si>
  <si>
    <t>22600G08</t>
  </si>
  <si>
    <t>22640G08</t>
  </si>
  <si>
    <t>22660G08</t>
  </si>
  <si>
    <t>22700G08</t>
  </si>
  <si>
    <t>22720G08</t>
  </si>
  <si>
    <t>23100G08</t>
  </si>
  <si>
    <t>23120G08</t>
  </si>
  <si>
    <t>23140G08</t>
  </si>
  <si>
    <t>23160G08</t>
  </si>
  <si>
    <t>23180G08</t>
  </si>
  <si>
    <t>23200G08</t>
  </si>
  <si>
    <t>23220G08</t>
  </si>
  <si>
    <t>23240G08</t>
  </si>
  <si>
    <t>23280G08</t>
  </si>
  <si>
    <t>23300G08</t>
  </si>
  <si>
    <t>24100G08</t>
  </si>
  <si>
    <t>24120G08</t>
  </si>
  <si>
    <t>24160G08</t>
  </si>
  <si>
    <t>24180G08</t>
  </si>
  <si>
    <t>24200G08</t>
  </si>
  <si>
    <t>24220G08</t>
  </si>
  <si>
    <t>24240G08</t>
  </si>
  <si>
    <t>24260G08</t>
  </si>
  <si>
    <t>25100E01</t>
  </si>
  <si>
    <t>25100E02</t>
  </si>
  <si>
    <t>25100E03</t>
  </si>
  <si>
    <t>25100E04</t>
  </si>
  <si>
    <t>25120G08</t>
  </si>
  <si>
    <t>25140G08</t>
  </si>
  <si>
    <t>25160G08</t>
  </si>
  <si>
    <t>25180G08</t>
  </si>
  <si>
    <t>25200G08</t>
  </si>
  <si>
    <t>27120G08</t>
  </si>
  <si>
    <t>27140G08</t>
  </si>
  <si>
    <t>27200G08</t>
  </si>
  <si>
    <t>28140G08</t>
  </si>
  <si>
    <t>28200G08</t>
  </si>
  <si>
    <t>28280G08</t>
  </si>
  <si>
    <t>28300G08</t>
  </si>
  <si>
    <t>29200G08</t>
  </si>
  <si>
    <t>30100G08</t>
  </si>
  <si>
    <t>30120G08</t>
  </si>
  <si>
    <t>30140G08</t>
  </si>
  <si>
    <t>50100G08</t>
  </si>
  <si>
    <t>50120G08</t>
  </si>
  <si>
    <t>50140G08</t>
  </si>
  <si>
    <t>50160G08</t>
  </si>
  <si>
    <t>50180G08</t>
  </si>
  <si>
    <t>51100G08</t>
  </si>
  <si>
    <t>52120G08</t>
  </si>
  <si>
    <t>52160J02</t>
  </si>
  <si>
    <t>52180G08</t>
  </si>
  <si>
    <t>52240E04</t>
  </si>
  <si>
    <t>52240E06</t>
  </si>
  <si>
    <t>52240G08</t>
  </si>
  <si>
    <t>52260G08</t>
  </si>
  <si>
    <t>52360G08</t>
  </si>
  <si>
    <t>52360S00</t>
  </si>
  <si>
    <t>52360S01</t>
  </si>
  <si>
    <t>52360S02</t>
  </si>
  <si>
    <t>52360S03</t>
  </si>
  <si>
    <t>52380G08</t>
  </si>
  <si>
    <t>61200G08</t>
  </si>
  <si>
    <t>61220G08</t>
  </si>
  <si>
    <t>61260G08</t>
  </si>
  <si>
    <t>61280G08</t>
  </si>
  <si>
    <t>61300G08</t>
  </si>
  <si>
    <t>61320G08</t>
  </si>
  <si>
    <t>61340G08</t>
  </si>
  <si>
    <t>61460G08</t>
  </si>
  <si>
    <t>61480G08</t>
  </si>
  <si>
    <t>61520G08</t>
  </si>
  <si>
    <t>61540G08</t>
  </si>
  <si>
    <t>61560G08</t>
  </si>
  <si>
    <t>62100G01</t>
  </si>
  <si>
    <t>62100G02</t>
  </si>
  <si>
    <t>62100G03</t>
  </si>
  <si>
    <t>62100G04</t>
  </si>
  <si>
    <t>62100G05</t>
  </si>
  <si>
    <t>62100G06</t>
  </si>
  <si>
    <t>62100G07</t>
  </si>
  <si>
    <t>62100G09</t>
  </si>
  <si>
    <t>62100G10</t>
  </si>
  <si>
    <t>62100G11</t>
  </si>
  <si>
    <t>62100G12</t>
  </si>
  <si>
    <t>62100G13</t>
  </si>
  <si>
    <t>62100G14</t>
  </si>
  <si>
    <t>62100G15</t>
  </si>
  <si>
    <t>63200G08</t>
  </si>
  <si>
    <t>63220G08</t>
  </si>
  <si>
    <t>63240G08</t>
  </si>
  <si>
    <t>63400G09</t>
  </si>
  <si>
    <t>63420G01</t>
  </si>
  <si>
    <t>63420G02</t>
  </si>
  <si>
    <t>63420G03</t>
  </si>
  <si>
    <t>63420G04</t>
  </si>
  <si>
    <t>63420G05</t>
  </si>
  <si>
    <t>63420G06</t>
  </si>
  <si>
    <t>63420G07</t>
  </si>
  <si>
    <t>63420G09</t>
  </si>
  <si>
    <t>63420G10</t>
  </si>
  <si>
    <t>63420G11</t>
  </si>
  <si>
    <t>63420G12</t>
  </si>
  <si>
    <t>63420G13</t>
  </si>
  <si>
    <t>63420G14</t>
  </si>
  <si>
    <t>63440H01</t>
  </si>
  <si>
    <t>63440H02</t>
  </si>
  <si>
    <t>70100G08</t>
  </si>
  <si>
    <t>71100G08</t>
  </si>
  <si>
    <t>71120G08</t>
  </si>
  <si>
    <t>71140G08</t>
  </si>
  <si>
    <t>71160G08</t>
  </si>
  <si>
    <t>71180G08</t>
  </si>
  <si>
    <t>71200G08</t>
  </si>
  <si>
    <t>71220G08</t>
  </si>
  <si>
    <t>71260G08</t>
  </si>
  <si>
    <t>71280G08</t>
  </si>
  <si>
    <t>71300G08</t>
  </si>
  <si>
    <t>72140E01</t>
  </si>
  <si>
    <t>72140E02</t>
  </si>
  <si>
    <t>72140E03</t>
  </si>
  <si>
    <t>73120G01</t>
  </si>
  <si>
    <t>73120G02</t>
  </si>
  <si>
    <t>73120G03</t>
  </si>
  <si>
    <t>73120G04</t>
  </si>
  <si>
    <t>73120G05</t>
  </si>
  <si>
    <t>73120G06</t>
  </si>
  <si>
    <t>73120G07</t>
  </si>
  <si>
    <t>73120G09</t>
  </si>
  <si>
    <t>73120G10</t>
  </si>
  <si>
    <t>73120G11</t>
  </si>
  <si>
    <t>73120G12</t>
  </si>
  <si>
    <t>73120G13</t>
  </si>
  <si>
    <t>73120G14</t>
  </si>
  <si>
    <t>74100G01</t>
  </si>
  <si>
    <t>74100G02</t>
  </si>
  <si>
    <t>74100G03</t>
  </si>
  <si>
    <t>74100G04</t>
  </si>
  <si>
    <t>74100G05</t>
  </si>
  <si>
    <t>74100G06</t>
  </si>
  <si>
    <t>74100G07</t>
  </si>
  <si>
    <t>74100G09</t>
  </si>
  <si>
    <t>74100G10</t>
  </si>
  <si>
    <t>74100G11</t>
  </si>
  <si>
    <t>74100G12</t>
  </si>
  <si>
    <t>74100G13</t>
  </si>
  <si>
    <t>74100G14</t>
  </si>
  <si>
    <t>74100G15</t>
  </si>
  <si>
    <t>75200H01</t>
  </si>
  <si>
    <t>75200H02</t>
  </si>
  <si>
    <t>90100G08</t>
  </si>
  <si>
    <t>90120G08</t>
  </si>
  <si>
    <t>90140G08</t>
  </si>
  <si>
    <t>Direct Costs-Property</t>
  </si>
  <si>
    <t>Direct Costs-Vineyards</t>
  </si>
  <si>
    <t>Direct Costs-Media</t>
  </si>
  <si>
    <t>Interest Income</t>
  </si>
  <si>
    <t>Property Cost</t>
  </si>
  <si>
    <t>Financing Cost</t>
  </si>
  <si>
    <t>Extra Ordinary Expenses</t>
  </si>
  <si>
    <t>Cash at bank</t>
  </si>
  <si>
    <t>Equity</t>
  </si>
  <si>
    <t>Revenue - Sponsorship-Hot 6 / Misc Events</t>
  </si>
  <si>
    <t>01 - I</t>
  </si>
  <si>
    <t xml:space="preserve">10300          </t>
  </si>
  <si>
    <t xml:space="preserve">E02            </t>
  </si>
  <si>
    <t xml:space="preserve">               </t>
  </si>
  <si>
    <t xml:space="preserve">F008  </t>
  </si>
  <si>
    <t>Credit</t>
  </si>
  <si>
    <t xml:space="preserve">THE OPINION PUBLISHING COMPANY PTY LTD                      </t>
  </si>
  <si>
    <t>Display Advertising-Clique - Print</t>
  </si>
  <si>
    <t xml:space="preserve">E04            </t>
  </si>
  <si>
    <t>RIU - Online</t>
  </si>
  <si>
    <t xml:space="preserve">E05            </t>
  </si>
  <si>
    <t>Clique - Online</t>
  </si>
  <si>
    <t xml:space="preserve">E07            </t>
  </si>
  <si>
    <t>Door Sales-Hot 6 / Misc Events</t>
  </si>
  <si>
    <t xml:space="preserve">10360          </t>
  </si>
  <si>
    <t>Clique - Fashion Show</t>
  </si>
  <si>
    <t xml:space="preserve">10380          </t>
  </si>
  <si>
    <t xml:space="preserve">E06            </t>
  </si>
  <si>
    <t>Agency Commissions-Rip It Up</t>
  </si>
  <si>
    <t>04 - I</t>
  </si>
  <si>
    <t xml:space="preserve">14120          </t>
  </si>
  <si>
    <t xml:space="preserve">E01            </t>
  </si>
  <si>
    <t>Agency Commissions-Hot 6 / Misc Events</t>
  </si>
  <si>
    <t>Agency Commissions-Clique - Print</t>
  </si>
  <si>
    <t>Agency Comm - Clique - Online</t>
  </si>
  <si>
    <t>Debit</t>
  </si>
  <si>
    <t>Agency Comm - SPA-Clique - Print</t>
  </si>
  <si>
    <t xml:space="preserve">14140          </t>
  </si>
  <si>
    <t>Contributors - Journalist-Rip It Up</t>
  </si>
  <si>
    <t xml:space="preserve">14160          </t>
  </si>
  <si>
    <t>Performers-Hot 6 / Misc Events</t>
  </si>
  <si>
    <t>Contributors - Journalist-Clique Print</t>
  </si>
  <si>
    <t>Contributors - Journalist-Clique - Online</t>
  </si>
  <si>
    <t>Courier-Hot 6 / Misc Events</t>
  </si>
  <si>
    <t xml:space="preserve">14180          </t>
  </si>
  <si>
    <t>Distribution - Courier-Clique - Print</t>
  </si>
  <si>
    <t>Distribution - Postage-Rip It Up</t>
  </si>
  <si>
    <t xml:space="preserve">14200          </t>
  </si>
  <si>
    <t>Graphics-Hot 6 / Misc Events</t>
  </si>
  <si>
    <t>Distribution - Postage-Clique - Print</t>
  </si>
  <si>
    <t>Layout/Proof/Production-Hot 6 / Misc Events</t>
  </si>
  <si>
    <t xml:space="preserve">14220          </t>
  </si>
  <si>
    <t>Layout/Proof/Production-Clique - Print</t>
  </si>
  <si>
    <t>Photography-Rip It Up</t>
  </si>
  <si>
    <t xml:space="preserve">14240          </t>
  </si>
  <si>
    <t>Photography-Hot 6 / Misc Events</t>
  </si>
  <si>
    <t>Photography-Clique - Print</t>
  </si>
  <si>
    <t>Photography-Clique Online</t>
  </si>
  <si>
    <t>Printing-Clique - Print</t>
  </si>
  <si>
    <t xml:space="preserve">14260          </t>
  </si>
  <si>
    <t>Attitude TV</t>
  </si>
  <si>
    <t xml:space="preserve">14400          </t>
  </si>
  <si>
    <t>Catering for Guests</t>
  </si>
  <si>
    <t xml:space="preserve">14420          </t>
  </si>
  <si>
    <t>Incidentals</t>
  </si>
  <si>
    <t xml:space="preserve">14500          </t>
  </si>
  <si>
    <t>Model Parade  Manager</t>
  </si>
  <si>
    <t xml:space="preserve">14520          </t>
  </si>
  <si>
    <t>Models</t>
  </si>
  <si>
    <t xml:space="preserve">14540          </t>
  </si>
  <si>
    <t>Parade program cost</t>
  </si>
  <si>
    <t xml:space="preserve">14560          </t>
  </si>
  <si>
    <t>Photography</t>
  </si>
  <si>
    <t xml:space="preserve">14580          </t>
  </si>
  <si>
    <t>Posters &amp; Flyers</t>
  </si>
  <si>
    <t xml:space="preserve">14600          </t>
  </si>
  <si>
    <t>Seating</t>
  </si>
  <si>
    <t xml:space="preserve">14620          </t>
  </si>
  <si>
    <t>Security</t>
  </si>
  <si>
    <t xml:space="preserve">14640          </t>
  </si>
  <si>
    <t>Staging- Lighting- Audio</t>
  </si>
  <si>
    <t xml:space="preserve">14660          </t>
  </si>
  <si>
    <t>Ticketing BASS</t>
  </si>
  <si>
    <t xml:space="preserve">14680          </t>
  </si>
  <si>
    <t>Other Income-RIUP</t>
  </si>
  <si>
    <t>05 - I</t>
  </si>
  <si>
    <t xml:space="preserve">15200          </t>
  </si>
  <si>
    <t xml:space="preserve">G08            </t>
  </si>
  <si>
    <t>Interest Received-RIUP</t>
  </si>
  <si>
    <t>06 - I</t>
  </si>
  <si>
    <t xml:space="preserve">16100          </t>
  </si>
  <si>
    <t>Wages - Administration-RIUP</t>
  </si>
  <si>
    <t>07 - I</t>
  </si>
  <si>
    <t xml:space="preserve">20600          </t>
  </si>
  <si>
    <t>Wages - Advertising Sales-RIUP</t>
  </si>
  <si>
    <t xml:space="preserve">20620          </t>
  </si>
  <si>
    <t>Wages - Production-RIUP</t>
  </si>
  <si>
    <t xml:space="preserve">20640          </t>
  </si>
  <si>
    <t>A/Leave Prov -RIUP</t>
  </si>
  <si>
    <t xml:space="preserve">20660          </t>
  </si>
  <si>
    <t>LSL-RIUP</t>
  </si>
  <si>
    <t xml:space="preserve">20680          </t>
  </si>
  <si>
    <t>Payroll Tax -RIUP</t>
  </si>
  <si>
    <t xml:space="preserve">20740          </t>
  </si>
  <si>
    <t>Sales Commission-RIUP</t>
  </si>
  <si>
    <t xml:space="preserve">20760          </t>
  </si>
  <si>
    <t>Superannuation -RIUP</t>
  </si>
  <si>
    <t xml:space="preserve">20780          </t>
  </si>
  <si>
    <t>Workcover -RIUP</t>
  </si>
  <si>
    <t xml:space="preserve">20800          </t>
  </si>
  <si>
    <t>Bad Debts-RIUP</t>
  </si>
  <si>
    <t>09 - I</t>
  </si>
  <si>
    <t xml:space="preserve">22160          </t>
  </si>
  <si>
    <t>Bank Fees &amp; Charges-RIUP</t>
  </si>
  <si>
    <t xml:space="preserve">22180          </t>
  </si>
  <si>
    <t>Circulation Audit Fees-RIUP</t>
  </si>
  <si>
    <t xml:space="preserve">22200          </t>
  </si>
  <si>
    <t>Dues and Subs-RIUP</t>
  </si>
  <si>
    <t xml:space="preserve">22300          </t>
  </si>
  <si>
    <t>Fees &amp; Charges-RIUP</t>
  </si>
  <si>
    <t xml:space="preserve">22320          </t>
  </si>
  <si>
    <t>Flowers &amp; Decorations-RIUP</t>
  </si>
  <si>
    <t xml:space="preserve">22340          </t>
  </si>
  <si>
    <t>Fringe Benefits Tax Payable-RIUP</t>
  </si>
  <si>
    <t xml:space="preserve">22360          </t>
  </si>
  <si>
    <t>General Expenses-RIUP</t>
  </si>
  <si>
    <t xml:space="preserve">22380          </t>
  </si>
  <si>
    <t>Gifts-RIUP</t>
  </si>
  <si>
    <t xml:space="preserve">22400          </t>
  </si>
  <si>
    <t>Legal Fees-RIUP</t>
  </si>
  <si>
    <t xml:space="preserve">22600          </t>
  </si>
  <si>
    <t>Postage - General-RIUP</t>
  </si>
  <si>
    <t xml:space="preserve">22640          </t>
  </si>
  <si>
    <t>Printing &amp; Stationery-RIUP</t>
  </si>
  <si>
    <t xml:space="preserve">22660          </t>
  </si>
  <si>
    <t>Publications &amp; Books-RIUP</t>
  </si>
  <si>
    <t xml:space="preserve">22700          </t>
  </si>
  <si>
    <t>Travel &amp; Accom-RIUP</t>
  </si>
  <si>
    <t xml:space="preserve">22720          </t>
  </si>
  <si>
    <t>Computer Support/Maintenance-RIUP</t>
  </si>
  <si>
    <t>10 - I</t>
  </si>
  <si>
    <t xml:space="preserve">23100          </t>
  </si>
  <si>
    <t>Computer -Software Support-RIUP</t>
  </si>
  <si>
    <t xml:space="preserve">23120          </t>
  </si>
  <si>
    <t>Internet Costs-RIUP</t>
  </si>
  <si>
    <t xml:space="preserve">23140          </t>
  </si>
  <si>
    <t>Telephone - Use-RIUP</t>
  </si>
  <si>
    <t xml:space="preserve">23240          </t>
  </si>
  <si>
    <t>Web Site Development-RIUP</t>
  </si>
  <si>
    <t xml:space="preserve">23280          </t>
  </si>
  <si>
    <t>Web Site Update-RIUP</t>
  </si>
  <si>
    <t xml:space="preserve">23300          </t>
  </si>
  <si>
    <t>Amenities - Staff-RIUP</t>
  </si>
  <si>
    <t>11 - I</t>
  </si>
  <si>
    <t xml:space="preserve">24100          </t>
  </si>
  <si>
    <t>Recruitment-RIUP</t>
  </si>
  <si>
    <t xml:space="preserve">24220          </t>
  </si>
  <si>
    <t>Training-RIUP</t>
  </si>
  <si>
    <t xml:space="preserve">24260          </t>
  </si>
  <si>
    <t>Advertising &amp; Promotion-Rip It Up</t>
  </si>
  <si>
    <t>12 - I</t>
  </si>
  <si>
    <t xml:space="preserve">25100          </t>
  </si>
  <si>
    <t>Advertising &amp; Promotion-Clique</t>
  </si>
  <si>
    <t>Donations-RIUP</t>
  </si>
  <si>
    <t xml:space="preserve">25120          </t>
  </si>
  <si>
    <t>Entertainment-RIUP</t>
  </si>
  <si>
    <t xml:space="preserve">25140          </t>
  </si>
  <si>
    <t>Entertainment - FBT-RIUP</t>
  </si>
  <si>
    <t xml:space="preserve">25160          </t>
  </si>
  <si>
    <t>Prizes-RIUP</t>
  </si>
  <si>
    <t xml:space="preserve">25180          </t>
  </si>
  <si>
    <t>Cleaning &amp; Rubbish Removal-RIUP</t>
  </si>
  <si>
    <t>14 - I</t>
  </si>
  <si>
    <t xml:space="preserve">27120          </t>
  </si>
  <si>
    <t>Electricity - Common-RIUP</t>
  </si>
  <si>
    <t xml:space="preserve">27140          </t>
  </si>
  <si>
    <t>Rent -RIUP</t>
  </si>
  <si>
    <t xml:space="preserve">27200          </t>
  </si>
  <si>
    <t>Depreciation - IT Equipment-RIUP</t>
  </si>
  <si>
    <t>15 - I</t>
  </si>
  <si>
    <t xml:space="preserve">28200          </t>
  </si>
  <si>
    <t>Depreciation - Plant &amp; Equip-RIUP</t>
  </si>
  <si>
    <t xml:space="preserve">28280          </t>
  </si>
  <si>
    <t>Extra Ordinary Expenses-RIUP</t>
  </si>
  <si>
    <t>17 - I</t>
  </si>
  <si>
    <t xml:space="preserve">30100          </t>
  </si>
  <si>
    <t>National Australia Bank-RIUP</t>
  </si>
  <si>
    <t>20 - B</t>
  </si>
  <si>
    <t xml:space="preserve">50100          </t>
  </si>
  <si>
    <t>Electronic Clearing -RIUP</t>
  </si>
  <si>
    <t xml:space="preserve">50160          </t>
  </si>
  <si>
    <t>Wages Clearing</t>
  </si>
  <si>
    <t xml:space="preserve">50180          </t>
  </si>
  <si>
    <t>Trade Debtor-RIUP</t>
  </si>
  <si>
    <t>21 - B</t>
  </si>
  <si>
    <t xml:space="preserve">51100          </t>
  </si>
  <si>
    <t>Inventory-Onion</t>
  </si>
  <si>
    <t>22 - B</t>
  </si>
  <si>
    <t xml:space="preserve">52160          </t>
  </si>
  <si>
    <t xml:space="preserve">J02            </t>
  </si>
  <si>
    <t>Petty Cash-RIUP</t>
  </si>
  <si>
    <t xml:space="preserve">52180          </t>
  </si>
  <si>
    <t>Prepaid Clique Print</t>
  </si>
  <si>
    <t xml:space="preserve">52240          </t>
  </si>
  <si>
    <t>Prepaid - ANOF</t>
  </si>
  <si>
    <t>Prepayments - General-RIUP</t>
  </si>
  <si>
    <t>Suspense-RIUP</t>
  </si>
  <si>
    <t xml:space="preserve">52360          </t>
  </si>
  <si>
    <t>Suspense-Other</t>
  </si>
  <si>
    <t xml:space="preserve">S02            </t>
  </si>
  <si>
    <t>Suspense Settlement</t>
  </si>
  <si>
    <t xml:space="preserve">S03            </t>
  </si>
  <si>
    <t>Web Development-RIUP</t>
  </si>
  <si>
    <t xml:space="preserve">52380          </t>
  </si>
  <si>
    <t>IT Equipment-RIUP</t>
  </si>
  <si>
    <t>23 - B</t>
  </si>
  <si>
    <t xml:space="preserve">61200          </t>
  </si>
  <si>
    <t>Furniture &amp; Fittings-RIUP</t>
  </si>
  <si>
    <t xml:space="preserve">61220          </t>
  </si>
  <si>
    <t>Office Furniture-RIUP</t>
  </si>
  <si>
    <t xml:space="preserve">61260          </t>
  </si>
  <si>
    <t>Plant &amp; Equipment-RIUP</t>
  </si>
  <si>
    <t xml:space="preserve">61280          </t>
  </si>
  <si>
    <t>Less Accum Depreciation-RIUP</t>
  </si>
  <si>
    <t xml:space="preserve">61340          </t>
  </si>
  <si>
    <t>Less Accum Depn - IT Equipment-RIUP</t>
  </si>
  <si>
    <t xml:space="preserve">61460          </t>
  </si>
  <si>
    <t>Less Accum Depn - Plant &amp; Equip-RIUP</t>
  </si>
  <si>
    <t xml:space="preserve">61540          </t>
  </si>
  <si>
    <t>Less Accum Dep - Low Value Pool-RIUP</t>
  </si>
  <si>
    <t xml:space="preserve">61560          </t>
  </si>
  <si>
    <t>Intercompany-EPI</t>
  </si>
  <si>
    <t>24 - B</t>
  </si>
  <si>
    <t xml:space="preserve">62100          </t>
  </si>
  <si>
    <t xml:space="preserve">G03            </t>
  </si>
  <si>
    <t>Intercompany-GBLT</t>
  </si>
  <si>
    <t xml:space="preserve">G05            </t>
  </si>
  <si>
    <t>Intercompany-GIP</t>
  </si>
  <si>
    <t xml:space="preserve">G06            </t>
  </si>
  <si>
    <t>Intercompany-GPM</t>
  </si>
  <si>
    <t xml:space="preserve">G07            </t>
  </si>
  <si>
    <t>Intercompany-ROOTS</t>
  </si>
  <si>
    <t xml:space="preserve">G10            </t>
  </si>
  <si>
    <t>Intercompany-TAR</t>
  </si>
  <si>
    <t xml:space="preserve">G12            </t>
  </si>
  <si>
    <t>Intercompany-TMR</t>
  </si>
  <si>
    <t xml:space="preserve">G15            </t>
  </si>
  <si>
    <t>Goodwill-OPC</t>
  </si>
  <si>
    <t>25 - B</t>
  </si>
  <si>
    <t xml:space="preserve">63220          </t>
  </si>
  <si>
    <t>Purchase of -RIUP</t>
  </si>
  <si>
    <t xml:space="preserve">63400          </t>
  </si>
  <si>
    <t xml:space="preserve">G09            </t>
  </si>
  <si>
    <t>Trade Creditor-RIUP</t>
  </si>
  <si>
    <t>26 - B</t>
  </si>
  <si>
    <t xml:space="preserve">70100          </t>
  </si>
  <si>
    <t>Accruals-RIUP</t>
  </si>
  <si>
    <t>27 - B</t>
  </si>
  <si>
    <t xml:space="preserve">71100          </t>
  </si>
  <si>
    <t>GST Paid-RIUP</t>
  </si>
  <si>
    <t xml:space="preserve">71120          </t>
  </si>
  <si>
    <t>GST Collected-RIUP</t>
  </si>
  <si>
    <t xml:space="preserve">71140          </t>
  </si>
  <si>
    <t>GST Control -RIUP</t>
  </si>
  <si>
    <t xml:space="preserve">71160          </t>
  </si>
  <si>
    <t>Annual Leave-RIUP</t>
  </si>
  <si>
    <t xml:space="preserve">71180          </t>
  </si>
  <si>
    <t>Long Service Leave-RIUP</t>
  </si>
  <si>
    <t xml:space="preserve">71200          </t>
  </si>
  <si>
    <t>Payroll Tax-RIUP</t>
  </si>
  <si>
    <t xml:space="preserve">71220          </t>
  </si>
  <si>
    <t>PAYG - Tax Withheld-RIUP</t>
  </si>
  <si>
    <t xml:space="preserve">71280          </t>
  </si>
  <si>
    <t>Superannuation-RIUP</t>
  </si>
  <si>
    <t xml:space="preserve">71300          </t>
  </si>
  <si>
    <t>Advance Deposit - Advertising</t>
  </si>
  <si>
    <t>28 - B</t>
  </si>
  <si>
    <t xml:space="preserve">72140          </t>
  </si>
  <si>
    <t>Intercompany-EPH</t>
  </si>
  <si>
    <t>30 - B</t>
  </si>
  <si>
    <t xml:space="preserve">74100          </t>
  </si>
  <si>
    <t xml:space="preserve">G02            </t>
  </si>
  <si>
    <t>Intercompany-TMV</t>
  </si>
  <si>
    <t xml:space="preserve">G14            </t>
  </si>
  <si>
    <t>Retained Earnings-RIUP</t>
  </si>
  <si>
    <t>32 - R</t>
  </si>
  <si>
    <t xml:space="preserve">90100          </t>
  </si>
  <si>
    <t>Issued Capital-RIUP</t>
  </si>
  <si>
    <t xml:space="preserve">90140          </t>
  </si>
  <si>
    <t>Other Income - Onselling-RIUP</t>
  </si>
  <si>
    <t>2019</t>
  </si>
  <si>
    <t>19/09/2018</t>
  </si>
  <si>
    <t>CB - CB</t>
  </si>
  <si>
    <t xml:space="preserve">     1909181</t>
  </si>
  <si>
    <t>Transfer to GBLT Bank for Workcover Payment</t>
  </si>
  <si>
    <t>012461</t>
  </si>
  <si>
    <t xml:space="preserve">CHRIS   </t>
  </si>
  <si>
    <t>AUD</t>
  </si>
  <si>
    <t>012462</t>
  </si>
  <si>
    <t>01/07/2018</t>
  </si>
  <si>
    <t>GL - JE</t>
  </si>
  <si>
    <t>REVERSING ENTRY</t>
  </si>
  <si>
    <t>June final Workcover</t>
  </si>
  <si>
    <t>012442</t>
  </si>
  <si>
    <t xml:space="preserve">EVAN    </t>
  </si>
  <si>
    <t>10/07/2018</t>
  </si>
  <si>
    <t xml:space="preserve">     1007181</t>
  </si>
  <si>
    <t>Workcover Refund 2017-2018</t>
  </si>
  <si>
    <t>012441</t>
  </si>
  <si>
    <t>13/09/2018</t>
  </si>
  <si>
    <t xml:space="preserve">    13091821</t>
  </si>
  <si>
    <t>REFUND from WORKCOVER 17-18</t>
  </si>
  <si>
    <t>012459</t>
  </si>
  <si>
    <t xml:space="preserve">     1909182</t>
  </si>
  <si>
    <t>012463</t>
  </si>
  <si>
    <t>012460</t>
  </si>
  <si>
    <t>20/09/2018</t>
  </si>
  <si>
    <t>012464</t>
  </si>
  <si>
    <t>30/06/2019</t>
  </si>
  <si>
    <t>GL - CL</t>
  </si>
  <si>
    <t>CLOSING ENTRY</t>
  </si>
  <si>
    <t>012471</t>
  </si>
  <si>
    <t>31/07/2018</t>
  </si>
  <si>
    <t xml:space="preserve">    31071821</t>
  </si>
  <si>
    <t>Acct Keeping Fee</t>
  </si>
  <si>
    <t>012452</t>
  </si>
  <si>
    <t>28/02/2019</t>
  </si>
  <si>
    <t>Write off intra group loans</t>
  </si>
  <si>
    <t>012470</t>
  </si>
  <si>
    <t>03/07/2018</t>
  </si>
  <si>
    <t xml:space="preserve">           0</t>
  </si>
  <si>
    <t>Lasskaa Styling &amp; Design</t>
  </si>
  <si>
    <t>012437</t>
  </si>
  <si>
    <t xml:space="preserve">LIDIYA  </t>
  </si>
  <si>
    <t xml:space="preserve">       30718</t>
  </si>
  <si>
    <t>Petty Cash back to bank</t>
  </si>
  <si>
    <t>012439</t>
  </si>
  <si>
    <t>04/10/2018</t>
  </si>
  <si>
    <t xml:space="preserve">       41018</t>
  </si>
  <si>
    <t>Transfer funds to GBLT</t>
  </si>
  <si>
    <t>012465</t>
  </si>
  <si>
    <t>07/09/2018</t>
  </si>
  <si>
    <t xml:space="preserve">    07091821</t>
  </si>
  <si>
    <t>Credit Union SA</t>
  </si>
  <si>
    <t>012456</t>
  </si>
  <si>
    <t>15/08/2018</t>
  </si>
  <si>
    <t xml:space="preserve">    15081821</t>
  </si>
  <si>
    <t>CARAT AUSTRALIA</t>
  </si>
  <si>
    <t>012454</t>
  </si>
  <si>
    <t>16/07/2018</t>
  </si>
  <si>
    <t xml:space="preserve">    16071802</t>
  </si>
  <si>
    <t>Transfer funds to TAR</t>
  </si>
  <si>
    <t>012443</t>
  </si>
  <si>
    <t xml:space="preserve">    16071822</t>
  </si>
  <si>
    <t>012444</t>
  </si>
  <si>
    <t>Transfer to GBLT  for Workcover Payment</t>
  </si>
  <si>
    <t>Reverse - Transfer to GBLT  for Workcover Payment</t>
  </si>
  <si>
    <t>Reverse - REFUND from WORKCOVER 17-18</t>
  </si>
  <si>
    <t>Reverse - Transfer to GBLT Bank for Workcover Payment</t>
  </si>
  <si>
    <t>24/07/2018</t>
  </si>
  <si>
    <t xml:space="preserve">    24071890</t>
  </si>
  <si>
    <t>Revenue SA</t>
  </si>
  <si>
    <t>012448</t>
  </si>
  <si>
    <t>26/07/2018</t>
  </si>
  <si>
    <t xml:space="preserve">     2607181</t>
  </si>
  <si>
    <t>Australian Taxation Office</t>
  </si>
  <si>
    <t>012451</t>
  </si>
  <si>
    <t>31/12/2018</t>
  </si>
  <si>
    <t>Bank acc closed</t>
  </si>
  <si>
    <t>012466</t>
  </si>
  <si>
    <t>012467</t>
  </si>
  <si>
    <t>012468</t>
  </si>
  <si>
    <t>AP - PY</t>
  </si>
  <si>
    <t>L0011-Lasskaa Styling &amp; Design</t>
  </si>
  <si>
    <t>012436</t>
  </si>
  <si>
    <t>AR - PY</t>
  </si>
  <si>
    <t>CLIQUECU-Credit Union SA</t>
  </si>
  <si>
    <t>07091821</t>
  </si>
  <si>
    <t>012457</t>
  </si>
  <si>
    <t>CRT001-CARAT AUSTRALIA</t>
  </si>
  <si>
    <t>15081821</t>
  </si>
  <si>
    <t>012455</t>
  </si>
  <si>
    <t>16071822</t>
  </si>
  <si>
    <t>012445</t>
  </si>
  <si>
    <t>R0002-Revenue SA</t>
  </si>
  <si>
    <t>012447</t>
  </si>
  <si>
    <t>A0018-Australian Taxation Office</t>
  </si>
  <si>
    <t>012450</t>
  </si>
  <si>
    <t>IN000012648</t>
  </si>
  <si>
    <t>IN000012627</t>
  </si>
  <si>
    <t>IN000012642</t>
  </si>
  <si>
    <t>IN000012644</t>
  </si>
  <si>
    <t>IN000012645</t>
  </si>
  <si>
    <t>IN000012647</t>
  </si>
  <si>
    <t>IN000012638</t>
  </si>
  <si>
    <t>IN000012641</t>
  </si>
  <si>
    <t>Write off fully depreciated fixed assets</t>
  </si>
  <si>
    <t>94</t>
  </si>
  <si>
    <t>95</t>
  </si>
  <si>
    <t>PAYROLL TAX JUNE 18</t>
  </si>
  <si>
    <t>AP - IN</t>
  </si>
  <si>
    <t>RP000000210</t>
  </si>
  <si>
    <t>012449</t>
  </si>
  <si>
    <t>GST Journal</t>
  </si>
  <si>
    <t>012440</t>
  </si>
  <si>
    <t>31/01/2019</t>
  </si>
  <si>
    <t>012469</t>
  </si>
  <si>
    <t>Australian Taxation Office--</t>
  </si>
  <si>
    <t>ATO BAS RETURN</t>
  </si>
  <si>
    <t>31/08/2018</t>
  </si>
  <si>
    <t>Transfer A/L Provision to TAR</t>
  </si>
  <si>
    <t>012458</t>
  </si>
  <si>
    <t>PAYG</t>
  </si>
  <si>
    <t>GST Paid</t>
  </si>
  <si>
    <t>Re Allocate</t>
  </si>
  <si>
    <t>012453</t>
  </si>
  <si>
    <t xml:space="preserve">Display Advertising-Rip It Up                               </t>
  </si>
  <si>
    <t xml:space="preserve">Revenue - Sponsorship-Hot 6 / Misc Events                   </t>
  </si>
  <si>
    <t xml:space="preserve">Display Advertising-The Fix                                 </t>
  </si>
  <si>
    <t xml:space="preserve">Display Advertising-Clique - Print                          </t>
  </si>
  <si>
    <t xml:space="preserve">RIU - Online                                                </t>
  </si>
  <si>
    <t xml:space="preserve">Clique - Online                                             </t>
  </si>
  <si>
    <t xml:space="preserve">Subscriptions-Rip It Up                                     </t>
  </si>
  <si>
    <t xml:space="preserve">Door Sales-Hot 6 / Misc Events                              </t>
  </si>
  <si>
    <t xml:space="preserve">Subscriptions-The Fix                                       </t>
  </si>
  <si>
    <t xml:space="preserve">Subscriptions-Clique - Print                                </t>
  </si>
  <si>
    <t xml:space="preserve">Clique - Fashion Show                                       </t>
  </si>
  <si>
    <t xml:space="preserve">Advertising/Promo-Rip It Up                                 </t>
  </si>
  <si>
    <t xml:space="preserve">Advertising/Promo-Hot 6 / Misc Events                       </t>
  </si>
  <si>
    <t xml:space="preserve">Advertising/Promo-The Fix                                   </t>
  </si>
  <si>
    <t xml:space="preserve">Advertising/Promo-Clique - Print                            </t>
  </si>
  <si>
    <t xml:space="preserve">Agency Commissions-Rip It Up                                </t>
  </si>
  <si>
    <t xml:space="preserve">Agency Commissions-Hot 6 / Misc Events                      </t>
  </si>
  <si>
    <t xml:space="preserve">Agency Commissions-The Fix                                  </t>
  </si>
  <si>
    <t xml:space="preserve">Agency Commissions-Clique - Print                           </t>
  </si>
  <si>
    <t xml:space="preserve">Agency Comm - Clique - Online                               </t>
  </si>
  <si>
    <t xml:space="preserve">Agency Comm - SPA-Rip It Up                                 </t>
  </si>
  <si>
    <t xml:space="preserve">Agency Comm - SPA-Hot 6                                     </t>
  </si>
  <si>
    <t xml:space="preserve">Agency Comm - SPA-The Fix                                   </t>
  </si>
  <si>
    <t xml:space="preserve">Agency Comm - SPA-Clique - Print                            </t>
  </si>
  <si>
    <t xml:space="preserve">Contributors - Journalist-Rip It Up                         </t>
  </si>
  <si>
    <t xml:space="preserve">Performers-Hot 6 / Misc Events                              </t>
  </si>
  <si>
    <t xml:space="preserve">Contributors - Journalist-The Fix                           </t>
  </si>
  <si>
    <t xml:space="preserve">Contributors - Journalist-Clique Print                      </t>
  </si>
  <si>
    <t xml:space="preserve">Contributors - Journalist-Clique - Online                   </t>
  </si>
  <si>
    <t xml:space="preserve">Distribution - Courier-Rip It Up                            </t>
  </si>
  <si>
    <t xml:space="preserve">Courier-Hot 6 / Misc Events                                 </t>
  </si>
  <si>
    <t xml:space="preserve">Distribution - Courier-The Fix                              </t>
  </si>
  <si>
    <t xml:space="preserve">Distribution - Courier-Clique - Print                       </t>
  </si>
  <si>
    <t xml:space="preserve">Distribution - Postage-Rip It Up                            </t>
  </si>
  <si>
    <t xml:space="preserve">Graphics-Hot 6 / Misc Events                                </t>
  </si>
  <si>
    <t xml:space="preserve">Distribution - Postage-The Fix                              </t>
  </si>
  <si>
    <t xml:space="preserve">Distribution - Postage-Clique - Print                       </t>
  </si>
  <si>
    <t xml:space="preserve">Layout/Proof/Production-Rip It Up                           </t>
  </si>
  <si>
    <t xml:space="preserve">Layout/Proof/Production-Hot 6 / Misc Events                 </t>
  </si>
  <si>
    <t xml:space="preserve">Layout/Proof/Production-The Fix                             </t>
  </si>
  <si>
    <t xml:space="preserve">Layout/Proof/Production-Clique - Print                      </t>
  </si>
  <si>
    <t xml:space="preserve">Photography-Rip It Up                                       </t>
  </si>
  <si>
    <t xml:space="preserve">Photography-Hot 6 / Misc Events                             </t>
  </si>
  <si>
    <t xml:space="preserve">Photography-The Fix                                         </t>
  </si>
  <si>
    <t xml:space="preserve">Photography-Clique - Print                                  </t>
  </si>
  <si>
    <t xml:space="preserve">Photography-Clique Online                                   </t>
  </si>
  <si>
    <t xml:space="preserve">Printing-Rip It Up                                          </t>
  </si>
  <si>
    <t xml:space="preserve">Printing-Hot 6 / Misc Events                                </t>
  </si>
  <si>
    <t xml:space="preserve">Printing-The Fix                                            </t>
  </si>
  <si>
    <t xml:space="preserve">Printing-Clique - Print                                     </t>
  </si>
  <si>
    <t xml:space="preserve">Other Income - Onselling-RIUP                               </t>
  </si>
  <si>
    <t xml:space="preserve">Profit Share-RIUP                                           </t>
  </si>
  <si>
    <t xml:space="preserve">Attitude TV                                                 </t>
  </si>
  <si>
    <t xml:space="preserve">Catering for Guests                                         </t>
  </si>
  <si>
    <t xml:space="preserve">Catering for models &amp; volunteers                            </t>
  </si>
  <si>
    <t xml:space="preserve">Framing for picture cars                                    </t>
  </si>
  <si>
    <t xml:space="preserve">Incidentals                                                 </t>
  </si>
  <si>
    <t xml:space="preserve">Model Parade  Manager                                       </t>
  </si>
  <si>
    <t xml:space="preserve">Models                                                      </t>
  </si>
  <si>
    <t xml:space="preserve">Parade program cost                                         </t>
  </si>
  <si>
    <t xml:space="preserve">Photography                                                 </t>
  </si>
  <si>
    <t xml:space="preserve">Posters &amp; Flyers                                            </t>
  </si>
  <si>
    <t xml:space="preserve">Seating                                                     </t>
  </si>
  <si>
    <t xml:space="preserve">Security                                                    </t>
  </si>
  <si>
    <t xml:space="preserve">Staging- Lighting- Audio                                    </t>
  </si>
  <si>
    <t xml:space="preserve">Ticketing BASS                                              </t>
  </si>
  <si>
    <t xml:space="preserve">Other Income-RIUP                                           </t>
  </si>
  <si>
    <t xml:space="preserve">Interest Received-RIUP                                      </t>
  </si>
  <si>
    <t xml:space="preserve">Wages - Administration-RIUP                                 </t>
  </si>
  <si>
    <t xml:space="preserve">Wages - Advertising Sales-RIUP                              </t>
  </si>
  <si>
    <t xml:space="preserve">Wages - Production-RIUP                                     </t>
  </si>
  <si>
    <t xml:space="preserve">A/Leave Prov -RIUP                                          </t>
  </si>
  <si>
    <t xml:space="preserve">LSL-RIUP                                                    </t>
  </si>
  <si>
    <t xml:space="preserve">Motor Vehicle Allowance-RIUP                                </t>
  </si>
  <si>
    <t xml:space="preserve">OHS&amp;W Fee-RIUP                                              </t>
  </si>
  <si>
    <t xml:space="preserve">Payroll Tax -RIUP                                           </t>
  </si>
  <si>
    <t xml:space="preserve">Sales Commission-RIUP                                       </t>
  </si>
  <si>
    <t xml:space="preserve">Sales Commission-TAR                                        </t>
  </si>
  <si>
    <t xml:space="preserve">Superannuation -RIUP                                        </t>
  </si>
  <si>
    <t xml:space="preserve">Workcover -RIUP                                             </t>
  </si>
  <si>
    <t xml:space="preserve">Management Fee - Gobal Intertrade-RIUP                      </t>
  </si>
  <si>
    <t xml:space="preserve">Management Fee - Budich Publishing-RIUP                     </t>
  </si>
  <si>
    <t xml:space="preserve">Accountancy - Corporate-RIUP                                </t>
  </si>
  <si>
    <t xml:space="preserve">Accountancy - Other-RIUP                                    </t>
  </si>
  <si>
    <t xml:space="preserve">Audit Fees-RIUP                                             </t>
  </si>
  <si>
    <t xml:space="preserve">Bad Debts-RIUP                                              </t>
  </si>
  <si>
    <t xml:space="preserve">Bank Fees &amp; Charges-RIUP                                    </t>
  </si>
  <si>
    <t xml:space="preserve">Circulation Audit Fees-RIUP                                 </t>
  </si>
  <si>
    <t xml:space="preserve">Consultancy Fees-RIUP                                       </t>
  </si>
  <si>
    <t xml:space="preserve">Contractors-RIUP                                            </t>
  </si>
  <si>
    <t xml:space="preserve">Courier / Freight / Removalist-RIUP                         </t>
  </si>
  <si>
    <t xml:space="preserve">Dues and Subs-RIUP                                          </t>
  </si>
  <si>
    <t xml:space="preserve">Fees &amp; Charges-RIUP                                         </t>
  </si>
  <si>
    <t xml:space="preserve">Flowers &amp; Decorations-RIUP                                  </t>
  </si>
  <si>
    <t xml:space="preserve">Fringe Benefits Tax Payable-RIUP                            </t>
  </si>
  <si>
    <t xml:space="preserve">General Expenses-RIUP                                       </t>
  </si>
  <si>
    <t xml:space="preserve">Gifts-RIUP                                                  </t>
  </si>
  <si>
    <t xml:space="preserve">Insurance - Travel-RIUP                                     </t>
  </si>
  <si>
    <t xml:space="preserve">Interest-RIUP                                               </t>
  </si>
  <si>
    <t xml:space="preserve">Legal Fees-RIUP                                             </t>
  </si>
  <si>
    <t xml:space="preserve">Postage - General-RIUP                                      </t>
  </si>
  <si>
    <t xml:space="preserve">Printing &amp; Stationery-RIUP                                  </t>
  </si>
  <si>
    <t xml:space="preserve">Publications &amp; Books-RIUP                                   </t>
  </si>
  <si>
    <t xml:space="preserve">Travel &amp; Accom-RIUP                                         </t>
  </si>
  <si>
    <t xml:space="preserve">Computer Support/Maintenance-RIUP                           </t>
  </si>
  <si>
    <t xml:space="preserve">Computer -Software Support-RIUP                             </t>
  </si>
  <si>
    <t xml:space="preserve">Internet Costs-RIUP                                         </t>
  </si>
  <si>
    <t xml:space="preserve">Internet Update-RIUP                                        </t>
  </si>
  <si>
    <t xml:space="preserve">Photocopier - Click Charges-RIUP                            </t>
  </si>
  <si>
    <t xml:space="preserve">Photocopier - Rental-RIUP                                   </t>
  </si>
  <si>
    <t xml:space="preserve">Telephone - Rent-RIUP                                       </t>
  </si>
  <si>
    <t xml:space="preserve">Telephone - Use-RIUP                                        </t>
  </si>
  <si>
    <t xml:space="preserve">Web Site Development-RIUP                                   </t>
  </si>
  <si>
    <t xml:space="preserve">Web Site Update-RIUP                                        </t>
  </si>
  <si>
    <t xml:space="preserve">Amenities - Staff-RIUP                                      </t>
  </si>
  <si>
    <t xml:space="preserve">Fire, protection &amp; first aid-RIUP                           </t>
  </si>
  <si>
    <t xml:space="preserve">HR Services-RIUP                                            </t>
  </si>
  <si>
    <t xml:space="preserve">Medical -RIUP                                               </t>
  </si>
  <si>
    <t xml:space="preserve">OH&amp;S -RIUP                                                  </t>
  </si>
  <si>
    <t xml:space="preserve">Recruitment-RIUP                                            </t>
  </si>
  <si>
    <t xml:space="preserve">Relocation-RIUP                                             </t>
  </si>
  <si>
    <t xml:space="preserve">Training-RIUP                                               </t>
  </si>
  <si>
    <t xml:space="preserve">Advertising &amp; Promotion-Rip It Up                           </t>
  </si>
  <si>
    <t xml:space="preserve">Advertising &amp; Promotion-Onion                               </t>
  </si>
  <si>
    <t xml:space="preserve">Advertising &amp; Promotion-The Fix                             </t>
  </si>
  <si>
    <t xml:space="preserve">Advertising &amp; Promotion-Clique                              </t>
  </si>
  <si>
    <t xml:space="preserve">Donations-RIUP                                              </t>
  </si>
  <si>
    <t xml:space="preserve">Entertainment-RIUP                                          </t>
  </si>
  <si>
    <t xml:space="preserve">Entertainment - FBT-RIUP                                    </t>
  </si>
  <si>
    <t xml:space="preserve">Prizes-RIUP                                                 </t>
  </si>
  <si>
    <t xml:space="preserve">Sponsorship-RIUP                                            </t>
  </si>
  <si>
    <t xml:space="preserve">Cleaning &amp; Rubbish Removal-RIUP                             </t>
  </si>
  <si>
    <t xml:space="preserve">Electricity - Common-RIUP                                   </t>
  </si>
  <si>
    <t xml:space="preserve">Rent -RIUP                                                  </t>
  </si>
  <si>
    <t xml:space="preserve">Amortisation - Goodwill-RIUP                                </t>
  </si>
  <si>
    <t xml:space="preserve">Depreciation - IT Equipment-RIUP                            </t>
  </si>
  <si>
    <t xml:space="preserve">Depreciation - Plant &amp; Equip-RIUP                           </t>
  </si>
  <si>
    <t xml:space="preserve">Depreciation: Low Value Pool-RIUP                           </t>
  </si>
  <si>
    <t xml:space="preserve">Interest                                                    </t>
  </si>
  <si>
    <t xml:space="preserve">Extra Ordinary Expenses-RIUP                                </t>
  </si>
  <si>
    <t xml:space="preserve">Captial loss-RIUP                                           </t>
  </si>
  <si>
    <t xml:space="preserve">Income Tax-RIUP                                             </t>
  </si>
  <si>
    <t xml:space="preserve">National Australia Bank-RIUP                                </t>
  </si>
  <si>
    <t xml:space="preserve">Undeposited Funds-RIUP                                      </t>
  </si>
  <si>
    <t xml:space="preserve">Undeposited Funds - Credit Cards-RIUP                       </t>
  </si>
  <si>
    <t xml:space="preserve">Electronic Clearing -RIUP                                   </t>
  </si>
  <si>
    <t xml:space="preserve">Wages Clearing                                              </t>
  </si>
  <si>
    <t xml:space="preserve">Trade Debtor-RIUP                                           </t>
  </si>
  <si>
    <t xml:space="preserve">Deferred Expenses-RIUP                                      </t>
  </si>
  <si>
    <t xml:space="preserve">Inventory-Onion                                             </t>
  </si>
  <si>
    <t xml:space="preserve">Petty Cash-RIUP                                             </t>
  </si>
  <si>
    <t xml:space="preserve">Prepaid Clique Print                                        </t>
  </si>
  <si>
    <t xml:space="preserve">Prepaid - ANOF                                              </t>
  </si>
  <si>
    <t xml:space="preserve">Prepayments - General-RIUP                                  </t>
  </si>
  <si>
    <t xml:space="preserve">Prepaid - Insurance-RIUP                                    </t>
  </si>
  <si>
    <t xml:space="preserve">Suspense-RIUP         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</si>
  <si>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</si>
  <si>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</si>
  <si>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</si>
  <si>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Suspense Settlement                                         </t>
  </si>
  <si>
    <t xml:space="preserve">Web Development-RIUP                                        </t>
  </si>
  <si>
    <t xml:space="preserve">IT Equipment-RIUP                                           </t>
  </si>
  <si>
    <t xml:space="preserve">Furniture &amp; Fittings-RIUP                                   </t>
  </si>
  <si>
    <t xml:space="preserve">Office Furniture-RIUP                                       </t>
  </si>
  <si>
    <t xml:space="preserve">Plant &amp; Equipment-RIUP                                      </t>
  </si>
  <si>
    <t xml:space="preserve">Low Value Pool - Current-RIUP                               </t>
  </si>
  <si>
    <t xml:space="preserve">Low Value Pool - Previous Years-RIUP                        </t>
  </si>
  <si>
    <t xml:space="preserve">Less Accum Depreciation-RIUP                                </t>
  </si>
  <si>
    <t xml:space="preserve">Less Accum Depn - IT Equipment-RIUP                         </t>
  </si>
  <si>
    <t xml:space="preserve">Less Accum Depn - Furniture &amp; Fittings-RIUP                 </t>
  </si>
  <si>
    <t xml:space="preserve">Less Depn - Office Furniture-RIUP                           </t>
  </si>
  <si>
    <t xml:space="preserve">Less Accum Depn - Plant &amp; Equip-RIUP                        </t>
  </si>
  <si>
    <t xml:space="preserve">Less Accum Dep - Low Value Pool-RIUP   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</si>
  <si>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</si>
  <si>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</si>
  <si>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</si>
  <si>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</si>
  <si>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</si>
  <si>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</si>
  <si>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</si>
  <si>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</si>
  <si>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</si>
  <si>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</si>
  <si>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</si>
  <si>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</si>
  <si>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</si>
  <si>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Intercompany-TMR                                            </t>
  </si>
  <si>
    <t xml:space="preserve">Budich Publishing-RIUP                                      </t>
  </si>
  <si>
    <t xml:space="preserve">Goodwill-OPC                                                </t>
  </si>
  <si>
    <t xml:space="preserve">Less Accum Amort - Goodwill-OPC                             </t>
  </si>
  <si>
    <t xml:space="preserve">Purchase of -RIUP   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</si>
  <si>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</si>
  <si>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</si>
  <si>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</si>
  <si>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</si>
  <si>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</si>
  <si>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</si>
  <si>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</si>
  <si>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</si>
  <si>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</si>
  <si>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</si>
  <si>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</si>
  <si>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</si>
  <si>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</si>
  <si>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</si>
  <si>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</si>
  <si>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Creditor-RIUP                                         </t>
  </si>
  <si>
    <t xml:space="preserve">Accruals-RIUP                                               </t>
  </si>
  <si>
    <t xml:space="preserve">GST Paid-RIUP                                               </t>
  </si>
  <si>
    <t xml:space="preserve">GST Collected-RIUP                                          </t>
  </si>
  <si>
    <t xml:space="preserve">GST Control -RIUP                                           </t>
  </si>
  <si>
    <t xml:space="preserve">Annual Leave-RIUP                                           </t>
  </si>
  <si>
    <t xml:space="preserve">Long Service Leave-RIUP                                     </t>
  </si>
  <si>
    <t xml:space="preserve">Payroll Tax-RIUP                                            </t>
  </si>
  <si>
    <t xml:space="preserve">Workcover-RIUP                                              </t>
  </si>
  <si>
    <t xml:space="preserve">PAYG - Tax Withheld-RIUP                                    </t>
  </si>
  <si>
    <t xml:space="preserve">Superannuation-RIUP                                         </t>
  </si>
  <si>
    <t>Advance Deposit - Advertising-Rip It Up OLD MYOB DO  NOT USE</t>
  </si>
  <si>
    <t xml:space="preserve">Advance Deposit - Advertising                               </t>
  </si>
  <si>
    <t xml:space="preserve">Deposit - Advertising-The Fix                               </t>
  </si>
  <si>
    <t>73120-G01</t>
  </si>
  <si>
    <t>73120-G02</t>
  </si>
  <si>
    <t xml:space="preserve">Bill of Exchange-EPH                                        </t>
  </si>
  <si>
    <t>73120-G03</t>
  </si>
  <si>
    <t xml:space="preserve">Bill of Exchange-EPI                                        </t>
  </si>
  <si>
    <t>73120-G04</t>
  </si>
  <si>
    <t xml:space="preserve">Bill of Exchange-FPP                                        </t>
  </si>
  <si>
    <t>73120-G05</t>
  </si>
  <si>
    <t xml:space="preserve">Bill of Exchange-GBLT                                       </t>
  </si>
  <si>
    <t>73120-G06</t>
  </si>
  <si>
    <t xml:space="preserve">Bill of Exchange-GIP                                        </t>
  </si>
  <si>
    <t>73120-G07</t>
  </si>
  <si>
    <t xml:space="preserve">Bill of Exchange-GPM                                        </t>
  </si>
  <si>
    <t>73120-G09</t>
  </si>
  <si>
    <t xml:space="preserve">Bill of Exchange-RIUP                                       </t>
  </si>
  <si>
    <t>73120-G10</t>
  </si>
  <si>
    <t xml:space="preserve">Bill of Exchange-ROOTS                                      </t>
  </si>
  <si>
    <t>73120-G11</t>
  </si>
  <si>
    <t xml:space="preserve">Bill of Exchange-SOLE                                       </t>
  </si>
  <si>
    <t>73120-G12</t>
  </si>
  <si>
    <t xml:space="preserve">Bill of Exchange-TAR                                        </t>
  </si>
  <si>
    <t>73120-G13</t>
  </si>
  <si>
    <t xml:space="preserve">Bill of Exchange-TAT                                        </t>
  </si>
  <si>
    <t>73120-G14</t>
  </si>
  <si>
    <t xml:space="preserve">Bill of Exchange-TMV                                        </t>
  </si>
  <si>
    <t xml:space="preserve">Retained Earnings-RIUP                                      </t>
  </si>
  <si>
    <t xml:space="preserve">Current Earnings-RIUP                                       </t>
  </si>
  <si>
    <t xml:space="preserve">Issued Capital-RIUP                                         </t>
  </si>
  <si>
    <t>2018</t>
  </si>
  <si>
    <t>2016</t>
  </si>
  <si>
    <t>2017</t>
  </si>
  <si>
    <t>2014</t>
  </si>
  <si>
    <t>2020</t>
  </si>
  <si>
    <t>2015</t>
  </si>
  <si>
    <t>2013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</si>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</sst>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R&quot;\ #,##0;&quot;R&quot;\ \-#,##0"/>
    <numFmt numFmtId="168" formatCode="[&gt;=0]#,##0.00;\(#,##0.00\)"/>
    <numFmt numFmtId="169" formatCode="&quot;$&quot;#,\k;[Red]\(&quot;$&quot;#,\k\)"/>
  </numFmts>
  <fonts count="5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49" fillId="0" borderId="0" applyFont="0" applyFill="0" applyBorder="0" applyAlignment="0" applyProtection="0"/>
  </cellStyleXfs>
  <cellXfs count="319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8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8" fontId="1" fillId="0" borderId="0" xfId="3" applyNumberFormat="1"/>
    <xf numFmtId="168" fontId="43" fillId="0" borderId="0" xfId="3" applyNumberFormat="1" applyFont="1" applyBorder="1" applyAlignment="1"/>
    <xf numFmtId="0" fontId="11" fillId="0" borderId="0" xfId="3" applyNumberFormat="1" applyFont="1" applyBorder="1" applyAlignment="1"/>
    <xf numFmtId="168" fontId="43" fillId="0" borderId="45" xfId="3" applyNumberFormat="1" applyFont="1" applyBorder="1" applyAlignment="1"/>
    <xf numFmtId="168" fontId="43" fillId="0" borderId="25" xfId="3" applyNumberFormat="1" applyFont="1" applyBorder="1" applyAlignment="1"/>
    <xf numFmtId="168" fontId="43" fillId="0" borderId="46" xfId="3" applyNumberFormat="1" applyFont="1" applyBorder="1" applyAlignment="1"/>
    <xf numFmtId="168" fontId="11" fillId="0" borderId="25" xfId="3" applyNumberFormat="1" applyFont="1" applyBorder="1" applyAlignment="1">
      <alignment horizontal="center"/>
    </xf>
    <xf numFmtId="168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8" fontId="11" fillId="0" borderId="0" xfId="3" applyNumberFormat="1" applyFont="1" applyBorder="1" applyAlignment="1">
      <alignment horizontal="center"/>
    </xf>
    <xf numFmtId="168" fontId="45" fillId="0" borderId="0" xfId="3" applyNumberFormat="1" applyFont="1" applyBorder="1" applyAlignment="1">
      <alignment horizontal="center"/>
    </xf>
    <xf numFmtId="0" fontId="1" fillId="0" borderId="0" xfId="3" applyFont="1"/>
    <xf numFmtId="168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8" fontId="47" fillId="0" borderId="0" xfId="3" applyNumberFormat="1" applyFont="1" applyBorder="1" applyAlignment="1">
      <alignment horizontal="centerContinuous"/>
    </xf>
    <xf numFmtId="168" fontId="43" fillId="0" borderId="0" xfId="3" applyNumberFormat="1" applyFont="1" applyBorder="1" applyAlignment="1">
      <alignment horizontal="center"/>
    </xf>
    <xf numFmtId="168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6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6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6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6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6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6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8" fontId="46" fillId="0" borderId="44" xfId="3" applyNumberFormat="1" applyFont="1" applyBorder="1" applyAlignment="1">
      <alignment horizontal="left"/>
    </xf>
    <xf numFmtId="166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8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8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8" fontId="43" fillId="0" borderId="25" xfId="3" applyNumberFormat="1" applyFont="1" applyBorder="1" applyAlignment="1">
      <alignment horizontal="center"/>
    </xf>
    <xf numFmtId="168" fontId="43" fillId="0" borderId="47" xfId="3" applyNumberFormat="1" applyFont="1" applyBorder="1" applyAlignment="1"/>
    <xf numFmtId="168" fontId="1" fillId="0" borderId="47" xfId="3" applyNumberFormat="1" applyFont="1" applyBorder="1" applyAlignment="1">
      <alignment horizontal="center"/>
    </xf>
    <xf numFmtId="168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166" fontId="0" fillId="0" borderId="0" xfId="6" applyFont="1"/>
    <xf numFmtId="166" fontId="0" fillId="7" borderId="0" xfId="6" applyFont="1" applyFill="1"/>
    <xf numFmtId="0" fontId="11" fillId="0" borderId="48" xfId="3" applyFont="1" applyBorder="1"/>
    <xf numFmtId="4" fontId="11" fillId="0" borderId="48" xfId="4" applyNumberFormat="1" applyFont="1" applyBorder="1"/>
    <xf numFmtId="0" fontId="1" fillId="0" borderId="48" xfId="3" applyBorder="1"/>
    <xf numFmtId="1" fontId="11" fillId="0" borderId="48" xfId="3" applyNumberFormat="1" applyFont="1" applyBorder="1"/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9" fontId="0" fillId="8" borderId="0" xfId="0" applyNumberFormat="1" applyFill="1" applyAlignment="1">
      <alignment horizontal="center"/>
    </xf>
    <xf numFmtId="169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9" fontId="0" fillId="8" borderId="49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9" fontId="0" fillId="8" borderId="0" xfId="0" applyNumberFormat="1" applyFill="1" applyBorder="1" applyAlignment="1">
      <alignment horizontal="center"/>
    </xf>
    <xf numFmtId="49" fontId="0" fillId="9" borderId="0" xfId="0" applyNumberFormat="1" applyFill="1" applyAlignment="1">
      <alignment horizontal="left"/>
    </xf>
    <xf numFmtId="49" fontId="0" fillId="10" borderId="0" xfId="0" applyNumberFormat="1" applyFill="1" applyAlignment="1">
      <alignment horizontal="left"/>
    </xf>
    <xf numFmtId="165" fontId="0" fillId="0" borderId="0" xfId="7" applyFont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0" xfId="0" pivotButton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wrapText="1"/>
    </xf>
    <xf numFmtId="0" fontId="1" fillId="0" borderId="37" xfId="3" applyBorder="1" applyAlignment="1">
      <alignment horizontal="center" wrapText="1"/>
    </xf>
    <xf numFmtId="0" fontId="1" fillId="0" borderId="32" xfId="3" applyBorder="1" applyAlignment="1">
      <alignment horizontal="center" wrapText="1"/>
    </xf>
    <xf numFmtId="168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8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</cellXfs>
  <cellStyles count="8">
    <cellStyle name="Comma" xfId="6" builtinId="3"/>
    <cellStyle name="Comma 2" xfId="4" xr:uid="{00000000-0005-0000-0000-000001000000}"/>
    <cellStyle name="Comma_Sheet1 2" xfId="5" xr:uid="{00000000-0005-0000-0000-000002000000}"/>
    <cellStyle name="Currency" xfId="7" builtinId="4"/>
    <cellStyle name="Hyperlink" xfId="1" builtinId="8"/>
    <cellStyle name="Normal" xfId="0" builtinId="0"/>
    <cellStyle name="Normal 2" xfId="2" xr:uid="{00000000-0005-0000-0000-000006000000}"/>
    <cellStyle name="Normal 3" xfId="3" xr:uid="{00000000-0005-0000-0000-000007000000}"/>
  </cellStyles>
  <dxfs count="3">
    <dxf>
      <fill>
        <patternFill patternType="solid">
          <fgColor rgb="FFFF0000"/>
          <bgColor rgb="FF00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3846.497966319446" createdVersion="3" refreshedVersion="6" recordCount="33" xr:uid="{00000000-000A-0000-FFFF-FFFF2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9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AX1" zoomScale="80" workbookViewId="0">
      <selection activeCell="A11" sqref="A11:XFD11"/>
    </sheetView>
  </sheetViews>
  <sheetFormatPr defaultRowHeight="12.75" x14ac:dyDescent="0.2"/>
  <cols>
    <col min="1" max="1" width="14.85546875" bestFit="1" customWidth="1"/>
    <col min="2" max="2" width="40.14062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2.7109375" bestFit="1" customWidth="1"/>
    <col min="20" max="20" width="16.28515625" bestFit="1" customWidth="1"/>
    <col min="21" max="21" width="11.5703125" customWidth="1"/>
    <col min="22" max="22" width="12.710937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0" width="11.5703125" customWidth="1"/>
    <col min="51" max="51" width="12.7109375" bestFit="1" customWidth="1"/>
    <col min="52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56.42578125" bestFit="1" customWidth="1"/>
    <col min="66" max="66" width="15.28515625" bestFit="1" customWidth="1"/>
    <col min="67" max="67" width="12.14062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520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530</v>
      </c>
      <c r="B2" t="s">
        <v>1061</v>
      </c>
      <c r="C2" t="s">
        <v>1062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800</v>
      </c>
      <c r="H2" t="s">
        <v>1063</v>
      </c>
      <c r="I2" t="s">
        <v>1064</v>
      </c>
      <c r="J2" t="s">
        <v>1065</v>
      </c>
      <c r="K2" t="s">
        <v>1065</v>
      </c>
      <c r="L2" t="s">
        <v>1065</v>
      </c>
      <c r="M2" t="s">
        <v>1065</v>
      </c>
      <c r="N2" t="s">
        <v>1065</v>
      </c>
      <c r="O2" t="s">
        <v>1065</v>
      </c>
      <c r="P2" t="s">
        <v>1065</v>
      </c>
      <c r="Q2" t="s">
        <v>1066</v>
      </c>
      <c r="R2" t="s">
        <v>1067</v>
      </c>
      <c r="S2">
        <f>VLOOKUP(ACCOUNTEXSEG,Sheet6!$A$2:$C$4000,3,TRUE)</f>
        <v>0</v>
      </c>
      <c r="T2">
        <f t="shared" ref="T2:T33" si="0"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-1000</v>
      </c>
      <c r="BK2">
        <v>0</v>
      </c>
      <c r="BL2">
        <v>0</v>
      </c>
      <c r="BM2" t="s">
        <v>1068</v>
      </c>
      <c r="BN2">
        <v>20180701</v>
      </c>
      <c r="BO2">
        <v>0</v>
      </c>
      <c r="BP2" t="s">
        <v>238</v>
      </c>
      <c r="BQ2">
        <v>0</v>
      </c>
      <c r="BR2">
        <v>2019</v>
      </c>
      <c r="BS2" t="s">
        <v>115</v>
      </c>
      <c r="BT2">
        <v>0</v>
      </c>
    </row>
    <row r="3" spans="1:72" x14ac:dyDescent="0.2">
      <c r="A3" t="s">
        <v>532</v>
      </c>
      <c r="B3" t="s">
        <v>1069</v>
      </c>
      <c r="C3" t="s">
        <v>1062</v>
      </c>
      <c r="D3">
        <f>IF(TYPE="R",40,IF(ISNA(INDEX(Categories!D:E,MATCH(GROUPTYPE,Categories!D:D,0),2)),0,INDEX(Categories!D:E,MATCH(GROUPTYPE,Categories!D:D,0),2)))</f>
        <v>8</v>
      </c>
      <c r="E3" t="str">
        <f>IF(TYPE="R","Retained Earnings",IF(ISNA(INDEX(Categories!D:F,MATCH(GLCATCODE,Categories!E:E,0),3)),0,INDEX(Categories!D:F,MATCH(GLCATCODE,Categories!E:E,0),3)))</f>
        <v>Revenue</v>
      </c>
      <c r="F3" t="s">
        <v>238</v>
      </c>
      <c r="G3" t="s">
        <v>802</v>
      </c>
      <c r="H3" t="s">
        <v>1063</v>
      </c>
      <c r="I3" t="s">
        <v>1070</v>
      </c>
      <c r="J3" t="s">
        <v>1065</v>
      </c>
      <c r="K3" t="s">
        <v>1065</v>
      </c>
      <c r="L3" t="s">
        <v>1065</v>
      </c>
      <c r="M3" t="s">
        <v>1065</v>
      </c>
      <c r="N3" t="s">
        <v>1065</v>
      </c>
      <c r="O3" t="s">
        <v>1065</v>
      </c>
      <c r="P3" t="s">
        <v>1065</v>
      </c>
      <c r="Q3" t="s">
        <v>1066</v>
      </c>
      <c r="R3" t="s">
        <v>1067</v>
      </c>
      <c r="S3">
        <f>VLOOKUP(ACCOUNTEXSEG,Sheet6!$A$2:$C$4000,3,TRUE)</f>
        <v>-57290</v>
      </c>
      <c r="T3">
        <f t="shared" si="0"/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-4092.1428569999998</v>
      </c>
      <c r="BI3">
        <v>-17649.113571000002</v>
      </c>
      <c r="BJ3">
        <v>-13927.856427999999</v>
      </c>
      <c r="BK3">
        <v>-11578.441428</v>
      </c>
      <c r="BL3">
        <v>0</v>
      </c>
      <c r="BM3" t="s">
        <v>1068</v>
      </c>
      <c r="BN3">
        <v>20180701</v>
      </c>
      <c r="BO3">
        <v>0</v>
      </c>
      <c r="BP3" t="s">
        <v>238</v>
      </c>
      <c r="BQ3">
        <v>0</v>
      </c>
      <c r="BR3">
        <v>2019</v>
      </c>
      <c r="BS3" t="s">
        <v>115</v>
      </c>
      <c r="BT3">
        <v>0</v>
      </c>
    </row>
    <row r="4" spans="1:72" x14ac:dyDescent="0.2">
      <c r="A4" t="s">
        <v>533</v>
      </c>
      <c r="B4" t="s">
        <v>1071</v>
      </c>
      <c r="C4" t="s">
        <v>1062</v>
      </c>
      <c r="D4">
        <f>IF(TYPE="R",40,IF(ISNA(INDEX(Categories!D:E,MATCH(GROUPTYPE,Categories!D:D,0),2)),0,INDEX(Categories!D:E,MATCH(GROUPTYPE,Categories!D:D,0),2)))</f>
        <v>8</v>
      </c>
      <c r="E4" t="str">
        <f>IF(TYPE="R","Retained Earnings",IF(ISNA(INDEX(Categories!D:F,MATCH(GLCATCODE,Categories!E:E,0),3)),0,INDEX(Categories!D:F,MATCH(GLCATCODE,Categories!E:E,0),3)))</f>
        <v>Revenue</v>
      </c>
      <c r="F4" t="s">
        <v>238</v>
      </c>
      <c r="G4" t="s">
        <v>803</v>
      </c>
      <c r="H4" t="s">
        <v>1063</v>
      </c>
      <c r="I4" t="s">
        <v>1072</v>
      </c>
      <c r="J4" t="s">
        <v>1065</v>
      </c>
      <c r="K4" t="s">
        <v>1065</v>
      </c>
      <c r="L4" t="s">
        <v>1065</v>
      </c>
      <c r="M4" t="s">
        <v>1065</v>
      </c>
      <c r="N4" t="s">
        <v>1065</v>
      </c>
      <c r="O4" t="s">
        <v>1065</v>
      </c>
      <c r="P4" t="s">
        <v>1065</v>
      </c>
      <c r="Q4" t="s">
        <v>1066</v>
      </c>
      <c r="R4" t="s">
        <v>1067</v>
      </c>
      <c r="S4">
        <f>VLOOKUP(ACCOUNTEXSEG,Sheet6!$A$2:$C$4000,3,TRUE)</f>
        <v>0</v>
      </c>
      <c r="T4">
        <f t="shared" si="0"/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172.61538400000001</v>
      </c>
      <c r="BJ4">
        <v>-17361.153075999999</v>
      </c>
      <c r="BK4">
        <v>-14697.656923</v>
      </c>
      <c r="BL4">
        <v>0</v>
      </c>
      <c r="BM4" t="s">
        <v>1068</v>
      </c>
      <c r="BN4">
        <v>20180701</v>
      </c>
      <c r="BO4">
        <v>0</v>
      </c>
      <c r="BP4" t="s">
        <v>238</v>
      </c>
      <c r="BQ4">
        <v>0</v>
      </c>
      <c r="BR4">
        <v>2019</v>
      </c>
      <c r="BS4" t="s">
        <v>115</v>
      </c>
      <c r="BT4">
        <v>0</v>
      </c>
    </row>
    <row r="5" spans="1:72" x14ac:dyDescent="0.2">
      <c r="A5" t="s">
        <v>768</v>
      </c>
      <c r="B5" t="s">
        <v>1073</v>
      </c>
      <c r="C5" t="s">
        <v>1062</v>
      </c>
      <c r="D5">
        <f>IF(TYPE="R",40,IF(ISNA(INDEX(Categories!D:E,MATCH(GROUPTYPE,Categories!D:D,0),2)),0,INDEX(Categories!D:E,MATCH(GROUPTYPE,Categories!D:D,0),2)))</f>
        <v>8</v>
      </c>
      <c r="E5" t="str">
        <f>IF(TYPE="R","Retained Earnings",IF(ISNA(INDEX(Categories!D:F,MATCH(GLCATCODE,Categories!E:E,0),3)),0,INDEX(Categories!D:F,MATCH(GLCATCODE,Categories!E:E,0),3)))</f>
        <v>Revenue</v>
      </c>
      <c r="F5" t="s">
        <v>238</v>
      </c>
      <c r="G5" t="s">
        <v>804</v>
      </c>
      <c r="H5" t="s">
        <v>1063</v>
      </c>
      <c r="I5" t="s">
        <v>1074</v>
      </c>
      <c r="J5" t="s">
        <v>1065</v>
      </c>
      <c r="K5" t="s">
        <v>1065</v>
      </c>
      <c r="L5" t="s">
        <v>1065</v>
      </c>
      <c r="M5" t="s">
        <v>1065</v>
      </c>
      <c r="N5" t="s">
        <v>1065</v>
      </c>
      <c r="O5" t="s">
        <v>1065</v>
      </c>
      <c r="P5" t="s">
        <v>1065</v>
      </c>
      <c r="Q5" t="s">
        <v>1066</v>
      </c>
      <c r="R5" t="s">
        <v>1067</v>
      </c>
      <c r="S5">
        <f>VLOOKUP(ACCOUNTEXSEG,Sheet6!$A$2:$C$4000,3,TRUE)</f>
        <v>-24770</v>
      </c>
      <c r="T5">
        <f t="shared" si="0"/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-2285</v>
      </c>
      <c r="AV5">
        <v>-5470</v>
      </c>
      <c r="AW5">
        <v>-2110</v>
      </c>
      <c r="AX5">
        <v>-2285</v>
      </c>
      <c r="AY5">
        <v>-7935</v>
      </c>
      <c r="AZ5">
        <v>-5890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-4613.181818</v>
      </c>
      <c r="BI5">
        <v>-6717.58</v>
      </c>
      <c r="BJ5">
        <v>-4926.3981809999996</v>
      </c>
      <c r="BK5">
        <v>0</v>
      </c>
      <c r="BL5">
        <v>0</v>
      </c>
      <c r="BM5" t="s">
        <v>1068</v>
      </c>
      <c r="BN5">
        <v>20180701</v>
      </c>
      <c r="BO5">
        <v>0</v>
      </c>
      <c r="BP5" t="s">
        <v>238</v>
      </c>
      <c r="BQ5">
        <v>0</v>
      </c>
      <c r="BR5">
        <v>2019</v>
      </c>
      <c r="BS5" t="s">
        <v>115</v>
      </c>
      <c r="BT5">
        <v>0</v>
      </c>
    </row>
    <row r="6" spans="1:72" x14ac:dyDescent="0.2">
      <c r="A6" t="s">
        <v>673</v>
      </c>
      <c r="B6" t="s">
        <v>1075</v>
      </c>
      <c r="C6" t="s">
        <v>1062</v>
      </c>
      <c r="D6">
        <f>IF(TYPE="R",40,IF(ISNA(INDEX(Categories!D:E,MATCH(GROUPTYPE,Categories!D:D,0),2)),0,INDEX(Categories!D:E,MATCH(GROUPTYPE,Categories!D:D,0),2)))</f>
        <v>8</v>
      </c>
      <c r="E6" t="str">
        <f>IF(TYPE="R","Retained Earnings",IF(ISNA(INDEX(Categories!D:F,MATCH(GLCATCODE,Categories!E:E,0),3)),0,INDEX(Categories!D:F,MATCH(GLCATCODE,Categories!E:E,0),3)))</f>
        <v>Revenue</v>
      </c>
      <c r="F6" t="s">
        <v>238</v>
      </c>
      <c r="G6" t="s">
        <v>806</v>
      </c>
      <c r="H6" t="s">
        <v>1076</v>
      </c>
      <c r="I6" t="s">
        <v>1064</v>
      </c>
      <c r="J6" t="s">
        <v>1065</v>
      </c>
      <c r="K6" t="s">
        <v>1065</v>
      </c>
      <c r="L6" t="s">
        <v>1065</v>
      </c>
      <c r="M6" t="s">
        <v>1065</v>
      </c>
      <c r="N6" t="s">
        <v>1065</v>
      </c>
      <c r="O6" t="s">
        <v>1065</v>
      </c>
      <c r="P6" t="s">
        <v>1065</v>
      </c>
      <c r="Q6" t="s">
        <v>1066</v>
      </c>
      <c r="R6" t="s">
        <v>1067</v>
      </c>
      <c r="S6">
        <f>VLOOKUP(ACCOUNTEXSEG,Sheet6!$A$2:$C$4000,3,TRUE)</f>
        <v>0</v>
      </c>
      <c r="T6">
        <f t="shared" si="0"/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-1572.3425</v>
      </c>
      <c r="BJ6">
        <v>-372.61374999999998</v>
      </c>
      <c r="BK6">
        <v>0</v>
      </c>
      <c r="BL6">
        <v>0</v>
      </c>
      <c r="BM6" t="s">
        <v>1068</v>
      </c>
      <c r="BN6">
        <v>20180701</v>
      </c>
      <c r="BO6">
        <v>0</v>
      </c>
      <c r="BP6" t="s">
        <v>238</v>
      </c>
      <c r="BQ6">
        <v>0</v>
      </c>
      <c r="BR6">
        <v>2019</v>
      </c>
      <c r="BS6" t="s">
        <v>115</v>
      </c>
      <c r="BT6">
        <v>0</v>
      </c>
    </row>
    <row r="7" spans="1:72" x14ac:dyDescent="0.2">
      <c r="A7" t="s">
        <v>536</v>
      </c>
      <c r="B7" t="s">
        <v>1077</v>
      </c>
      <c r="C7" t="s">
        <v>1062</v>
      </c>
      <c r="D7">
        <f>IF(TYPE="R",40,IF(ISNA(INDEX(Categories!D:E,MATCH(GROUPTYPE,Categories!D:D,0),2)),0,INDEX(Categories!D:E,MATCH(GROUPTYPE,Categories!D:D,0),2)))</f>
        <v>8</v>
      </c>
      <c r="E7" t="str">
        <f>IF(TYPE="R","Retained Earnings",IF(ISNA(INDEX(Categories!D:F,MATCH(GLCATCODE,Categories!E:E,0),3)),0,INDEX(Categories!D:F,MATCH(GLCATCODE,Categories!E:E,0),3)))</f>
        <v>Revenue</v>
      </c>
      <c r="F7" t="s">
        <v>238</v>
      </c>
      <c r="G7" t="s">
        <v>809</v>
      </c>
      <c r="H7" t="s">
        <v>1078</v>
      </c>
      <c r="I7" t="s">
        <v>1079</v>
      </c>
      <c r="J7" t="s">
        <v>1065</v>
      </c>
      <c r="K7" t="s">
        <v>1065</v>
      </c>
      <c r="L7" t="s">
        <v>1065</v>
      </c>
      <c r="M7" t="s">
        <v>1065</v>
      </c>
      <c r="N7" t="s">
        <v>1065</v>
      </c>
      <c r="O7" t="s">
        <v>1065</v>
      </c>
      <c r="P7" t="s">
        <v>1065</v>
      </c>
      <c r="Q7" t="s">
        <v>1066</v>
      </c>
      <c r="R7" t="s">
        <v>1067</v>
      </c>
      <c r="S7">
        <f>VLOOKUP(ACCOUNTEXSEG,Sheet6!$A$2:$C$4000,3,TRUE)</f>
        <v>0</v>
      </c>
      <c r="T7">
        <f t="shared" si="0"/>
        <v>0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-8789.9671419999995</v>
      </c>
      <c r="BJ7">
        <v>-6296.2335709999998</v>
      </c>
      <c r="BK7">
        <v>-6497.9871419999999</v>
      </c>
      <c r="BL7">
        <v>0</v>
      </c>
      <c r="BM7" t="s">
        <v>1068</v>
      </c>
      <c r="BN7">
        <v>20180701</v>
      </c>
      <c r="BO7">
        <v>0</v>
      </c>
      <c r="BP7" t="s">
        <v>238</v>
      </c>
      <c r="BQ7">
        <v>0</v>
      </c>
      <c r="BR7">
        <v>2019</v>
      </c>
      <c r="BS7" t="s">
        <v>115</v>
      </c>
      <c r="BT7">
        <v>0</v>
      </c>
    </row>
    <row r="8" spans="1:72" x14ac:dyDescent="0.2">
      <c r="A8" t="s">
        <v>538</v>
      </c>
      <c r="B8" t="s">
        <v>1080</v>
      </c>
      <c r="C8" t="s">
        <v>1081</v>
      </c>
      <c r="D8">
        <f>IF(TYPE="R",40,IF(ISNA(INDEX(Categories!D:E,MATCH(GROUPTYPE,Categories!D:D,0),2)),0,INDEX(Categories!D:E,MATCH(GROUPTYPE,Categories!D:D,0),2)))</f>
        <v>9</v>
      </c>
      <c r="E8" t="str">
        <f>IF(TYPE="R","Retained Earnings",IF(ISNA(INDEX(Categories!D:F,MATCH(GLCATCODE,Categories!E:E,0),3)),0,INDEX(Categories!D:F,MATCH(GLCATCODE,Categories!E:E,0),3)))</f>
        <v>Cost of Sales</v>
      </c>
      <c r="F8" t="s">
        <v>238</v>
      </c>
      <c r="G8" t="s">
        <v>814</v>
      </c>
      <c r="H8" t="s">
        <v>1082</v>
      </c>
      <c r="I8" t="s">
        <v>1083</v>
      </c>
      <c r="J8" t="s">
        <v>1065</v>
      </c>
      <c r="K8" t="s">
        <v>1065</v>
      </c>
      <c r="L8" t="s">
        <v>1065</v>
      </c>
      <c r="M8" t="s">
        <v>1065</v>
      </c>
      <c r="N8" t="s">
        <v>1065</v>
      </c>
      <c r="O8" t="s">
        <v>1065</v>
      </c>
      <c r="P8" t="s">
        <v>1065</v>
      </c>
      <c r="Q8" t="s">
        <v>1066</v>
      </c>
      <c r="R8" t="s">
        <v>1067</v>
      </c>
      <c r="S8">
        <f>VLOOKUP(ACCOUNTEXSEG,Sheet6!$A$2:$C$4000,3,TRUE)</f>
        <v>0</v>
      </c>
      <c r="T8">
        <f t="shared" si="0"/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4.923076</v>
      </c>
      <c r="BJ8">
        <v>427.84615300000002</v>
      </c>
      <c r="BK8">
        <v>571.296153</v>
      </c>
      <c r="BL8">
        <v>0</v>
      </c>
      <c r="BM8" t="s">
        <v>1068</v>
      </c>
      <c r="BN8">
        <v>20180701</v>
      </c>
      <c r="BO8">
        <v>0</v>
      </c>
      <c r="BP8" t="s">
        <v>238</v>
      </c>
      <c r="BQ8">
        <v>0</v>
      </c>
      <c r="BR8">
        <v>2019</v>
      </c>
      <c r="BS8" t="s">
        <v>118</v>
      </c>
      <c r="BT8">
        <v>0</v>
      </c>
    </row>
    <row r="9" spans="1:72" x14ac:dyDescent="0.2">
      <c r="A9" t="s">
        <v>539</v>
      </c>
      <c r="B9" t="s">
        <v>1084</v>
      </c>
      <c r="C9" t="s">
        <v>1081</v>
      </c>
      <c r="D9">
        <f>IF(TYPE="R",40,IF(ISNA(INDEX(Categories!D:E,MATCH(GROUPTYPE,Categories!D:D,0),2)),0,INDEX(Categories!D:E,MATCH(GROUPTYPE,Categories!D:D,0),2)))</f>
        <v>9</v>
      </c>
      <c r="E9" t="str">
        <f>IF(TYPE="R","Retained Earnings",IF(ISNA(INDEX(Categories!D:F,MATCH(GLCATCODE,Categories!E:E,0),3)),0,INDEX(Categories!D:F,MATCH(GLCATCODE,Categories!E:E,0),3)))</f>
        <v>Cost of Sales</v>
      </c>
      <c r="F9" t="s">
        <v>238</v>
      </c>
      <c r="G9" t="s">
        <v>815</v>
      </c>
      <c r="H9" t="s">
        <v>1082</v>
      </c>
      <c r="I9" t="s">
        <v>1064</v>
      </c>
      <c r="J9" t="s">
        <v>1065</v>
      </c>
      <c r="K9" t="s">
        <v>1065</v>
      </c>
      <c r="L9" t="s">
        <v>1065</v>
      </c>
      <c r="M9" t="s">
        <v>1065</v>
      </c>
      <c r="N9" t="s">
        <v>1065</v>
      </c>
      <c r="O9" t="s">
        <v>1065</v>
      </c>
      <c r="P9" t="s">
        <v>1065</v>
      </c>
      <c r="Q9" t="s">
        <v>1066</v>
      </c>
      <c r="R9" t="s">
        <v>1067</v>
      </c>
      <c r="S9">
        <f>VLOOKUP(ACCOUNTEXSEG,Sheet6!$A$2:$C$4000,3,TRUE)</f>
        <v>0</v>
      </c>
      <c r="T9">
        <f t="shared" si="0"/>
        <v>0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25.22</v>
      </c>
      <c r="BJ9">
        <v>0</v>
      </c>
      <c r="BK9">
        <v>0</v>
      </c>
      <c r="BL9">
        <v>0</v>
      </c>
      <c r="BM9" t="s">
        <v>1068</v>
      </c>
      <c r="BN9">
        <v>20180701</v>
      </c>
      <c r="BO9">
        <v>0</v>
      </c>
      <c r="BP9" t="s">
        <v>238</v>
      </c>
      <c r="BQ9">
        <v>0</v>
      </c>
      <c r="BR9">
        <v>2019</v>
      </c>
      <c r="BS9" t="s">
        <v>118</v>
      </c>
      <c r="BT9">
        <v>0</v>
      </c>
    </row>
    <row r="10" spans="1:72" x14ac:dyDescent="0.2">
      <c r="A10" t="s">
        <v>541</v>
      </c>
      <c r="B10" t="s">
        <v>1085</v>
      </c>
      <c r="C10" t="s">
        <v>1081</v>
      </c>
      <c r="D10">
        <f>IF(TYPE="R",40,IF(ISNA(INDEX(Categories!D:E,MATCH(GROUPTYPE,Categories!D:D,0),2)),0,INDEX(Categories!D:E,MATCH(GROUPTYPE,Categories!D:D,0),2)))</f>
        <v>9</v>
      </c>
      <c r="E10" t="str">
        <f>IF(TYPE="R","Retained Earnings",IF(ISNA(INDEX(Categories!D:F,MATCH(GLCATCODE,Categories!E:E,0),3)),0,INDEX(Categories!D:F,MATCH(GLCATCODE,Categories!E:E,0),3)))</f>
        <v>Cost of Sales</v>
      </c>
      <c r="F10" t="s">
        <v>238</v>
      </c>
      <c r="G10" t="s">
        <v>817</v>
      </c>
      <c r="H10" t="s">
        <v>1082</v>
      </c>
      <c r="I10" t="s">
        <v>1070</v>
      </c>
      <c r="J10" t="s">
        <v>1065</v>
      </c>
      <c r="K10" t="s">
        <v>1065</v>
      </c>
      <c r="L10" t="s">
        <v>1065</v>
      </c>
      <c r="M10" t="s">
        <v>1065</v>
      </c>
      <c r="N10" t="s">
        <v>1065</v>
      </c>
      <c r="O10" t="s">
        <v>1065</v>
      </c>
      <c r="P10" t="s">
        <v>1065</v>
      </c>
      <c r="Q10" t="s">
        <v>1066</v>
      </c>
      <c r="R10" t="s">
        <v>1067</v>
      </c>
      <c r="S10">
        <f>VLOOKUP(ACCOUNTEXSEG,Sheet6!$A$2:$C$4000,3,TRUE)</f>
        <v>1857</v>
      </c>
      <c r="T10">
        <f t="shared" si="0"/>
        <v>0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132.64285699999999</v>
      </c>
      <c r="BI10">
        <v>246.17857100000001</v>
      </c>
      <c r="BJ10">
        <v>402.59714200000002</v>
      </c>
      <c r="BK10">
        <v>241.42857100000001</v>
      </c>
      <c r="BL10">
        <v>0</v>
      </c>
      <c r="BM10" t="s">
        <v>1068</v>
      </c>
      <c r="BN10">
        <v>20180701</v>
      </c>
      <c r="BO10">
        <v>0</v>
      </c>
      <c r="BP10" t="s">
        <v>238</v>
      </c>
      <c r="BQ10">
        <v>0</v>
      </c>
      <c r="BR10">
        <v>2019</v>
      </c>
      <c r="BS10" t="s">
        <v>118</v>
      </c>
      <c r="BT10">
        <v>0</v>
      </c>
    </row>
    <row r="11" spans="1:72" x14ac:dyDescent="0.2">
      <c r="A11" t="s">
        <v>771</v>
      </c>
      <c r="B11" t="s">
        <v>1086</v>
      </c>
      <c r="C11" t="s">
        <v>1081</v>
      </c>
      <c r="D11">
        <f>IF(TYPE="R",40,IF(ISNA(INDEX(Categories!D:E,MATCH(GROUPTYPE,Categories!D:D,0),2)),0,INDEX(Categories!D:E,MATCH(GROUPTYPE,Categories!D:D,0),2)))</f>
        <v>9</v>
      </c>
      <c r="E11" t="str">
        <f>IF(TYPE="R","Retained Earnings",IF(ISNA(INDEX(Categories!D:F,MATCH(GLCATCODE,Categories!E:E,0),3)),0,INDEX(Categories!D:F,MATCH(GLCATCODE,Categories!E:E,0),3)))</f>
        <v>Cost of Sales</v>
      </c>
      <c r="F11" t="s">
        <v>238</v>
      </c>
      <c r="G11" t="s">
        <v>818</v>
      </c>
      <c r="H11" t="s">
        <v>1082</v>
      </c>
      <c r="I11" t="s">
        <v>1074</v>
      </c>
      <c r="J11" t="s">
        <v>1065</v>
      </c>
      <c r="K11" t="s">
        <v>1065</v>
      </c>
      <c r="L11" t="s">
        <v>1065</v>
      </c>
      <c r="M11" t="s">
        <v>1065</v>
      </c>
      <c r="N11" t="s">
        <v>1065</v>
      </c>
      <c r="O11" t="s">
        <v>1065</v>
      </c>
      <c r="P11" t="s">
        <v>1065</v>
      </c>
      <c r="Q11" t="s">
        <v>1066</v>
      </c>
      <c r="R11" t="s">
        <v>1087</v>
      </c>
      <c r="S11">
        <f>VLOOKUP(ACCOUNTEXSEG,Sheet6!$A$2:$C$4000,3,TRUE)</f>
        <v>814</v>
      </c>
      <c r="T11">
        <f t="shared" si="0"/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174</v>
      </c>
      <c r="AV11">
        <v>37</v>
      </c>
      <c r="AW11">
        <v>218.5</v>
      </c>
      <c r="AX11">
        <v>144</v>
      </c>
      <c r="AY11">
        <v>284</v>
      </c>
      <c r="AZ11">
        <v>64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192.83333300000001</v>
      </c>
      <c r="BI11">
        <v>221.63333299999999</v>
      </c>
      <c r="BJ11">
        <v>0</v>
      </c>
      <c r="BK11">
        <v>0</v>
      </c>
      <c r="BL11">
        <v>0</v>
      </c>
      <c r="BM11" t="s">
        <v>1068</v>
      </c>
      <c r="BN11">
        <v>20180701</v>
      </c>
      <c r="BO11">
        <v>0</v>
      </c>
      <c r="BP11" t="s">
        <v>238</v>
      </c>
      <c r="BQ11">
        <v>0</v>
      </c>
      <c r="BR11">
        <v>2019</v>
      </c>
      <c r="BS11" t="s">
        <v>118</v>
      </c>
      <c r="BT11">
        <v>0</v>
      </c>
    </row>
    <row r="12" spans="1:72" x14ac:dyDescent="0.2">
      <c r="A12" t="s">
        <v>679</v>
      </c>
      <c r="B12" t="s">
        <v>1088</v>
      </c>
      <c r="C12" t="s">
        <v>1081</v>
      </c>
      <c r="D12">
        <f>IF(TYPE="R",40,IF(ISNA(INDEX(Categories!D:E,MATCH(GROUPTYPE,Categories!D:D,0),2)),0,INDEX(Categories!D:E,MATCH(GROUPTYPE,Categories!D:D,0),2)))</f>
        <v>9</v>
      </c>
      <c r="E12" t="str">
        <f>IF(TYPE="R","Retained Earnings",IF(ISNA(INDEX(Categories!D:F,MATCH(GLCATCODE,Categories!E:E,0),3)),0,INDEX(Categories!D:F,MATCH(GLCATCODE,Categories!E:E,0),3)))</f>
        <v>Cost of Sales</v>
      </c>
      <c r="F12" t="s">
        <v>238</v>
      </c>
      <c r="G12" t="s">
        <v>822</v>
      </c>
      <c r="H12" t="s">
        <v>1089</v>
      </c>
      <c r="I12" t="s">
        <v>1070</v>
      </c>
      <c r="J12" t="s">
        <v>1065</v>
      </c>
      <c r="K12" t="s">
        <v>1065</v>
      </c>
      <c r="L12" t="s">
        <v>1065</v>
      </c>
      <c r="M12" t="s">
        <v>1065</v>
      </c>
      <c r="N12" t="s">
        <v>1065</v>
      </c>
      <c r="O12" t="s">
        <v>1065</v>
      </c>
      <c r="P12" t="s">
        <v>1065</v>
      </c>
      <c r="Q12" t="s">
        <v>1066</v>
      </c>
      <c r="R12" t="s">
        <v>1067</v>
      </c>
      <c r="S12">
        <f>VLOOKUP(ACCOUNTEXSEG,Sheet6!$A$2:$C$4000,3,TRUE)</f>
        <v>0</v>
      </c>
      <c r="T12">
        <f t="shared" si="0"/>
        <v>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-20.714285</v>
      </c>
      <c r="BK12">
        <v>0</v>
      </c>
      <c r="BL12">
        <v>0</v>
      </c>
      <c r="BM12" t="s">
        <v>1068</v>
      </c>
      <c r="BN12">
        <v>20180701</v>
      </c>
      <c r="BO12">
        <v>0</v>
      </c>
      <c r="BP12" t="s">
        <v>238</v>
      </c>
      <c r="BQ12">
        <v>0</v>
      </c>
      <c r="BR12">
        <v>2019</v>
      </c>
      <c r="BS12" t="s">
        <v>118</v>
      </c>
      <c r="BT12">
        <v>0</v>
      </c>
    </row>
    <row r="13" spans="1:72" x14ac:dyDescent="0.2">
      <c r="A13" t="s">
        <v>544</v>
      </c>
      <c r="B13" t="s">
        <v>1090</v>
      </c>
      <c r="C13" t="s">
        <v>1081</v>
      </c>
      <c r="D13">
        <f>IF(TYPE="R",40,IF(ISNA(INDEX(Categories!D:E,MATCH(GROUPTYPE,Categories!D:D,0),2)),0,INDEX(Categories!D:E,MATCH(GROUPTYPE,Categories!D:D,0),2)))</f>
        <v>9</v>
      </c>
      <c r="E13" t="str">
        <f>IF(TYPE="R","Retained Earnings",IF(ISNA(INDEX(Categories!D:F,MATCH(GLCATCODE,Categories!E:E,0),3)),0,INDEX(Categories!D:F,MATCH(GLCATCODE,Categories!E:E,0),3)))</f>
        <v>Cost of Sales</v>
      </c>
      <c r="F13" t="s">
        <v>238</v>
      </c>
      <c r="G13" t="s">
        <v>823</v>
      </c>
      <c r="H13" t="s">
        <v>1091</v>
      </c>
      <c r="I13" t="s">
        <v>1083</v>
      </c>
      <c r="J13" t="s">
        <v>1065</v>
      </c>
      <c r="K13" t="s">
        <v>1065</v>
      </c>
      <c r="L13" t="s">
        <v>1065</v>
      </c>
      <c r="M13" t="s">
        <v>1065</v>
      </c>
      <c r="N13" t="s">
        <v>1065</v>
      </c>
      <c r="O13" t="s">
        <v>1065</v>
      </c>
      <c r="P13" t="s">
        <v>1065</v>
      </c>
      <c r="Q13" t="s">
        <v>1066</v>
      </c>
      <c r="R13" t="s">
        <v>1067</v>
      </c>
      <c r="S13">
        <f>VLOOKUP(ACCOUNTEXSEG,Sheet6!$A$2:$C$4000,3,TRUE)</f>
        <v>-100</v>
      </c>
      <c r="T13">
        <f t="shared" si="0"/>
        <v>0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-7.6923069999999996</v>
      </c>
      <c r="BI13">
        <v>0</v>
      </c>
      <c r="BJ13">
        <v>2318.8761530000002</v>
      </c>
      <c r="BK13">
        <v>2009.3192300000001</v>
      </c>
      <c r="BL13">
        <v>0</v>
      </c>
      <c r="BM13" t="s">
        <v>1068</v>
      </c>
      <c r="BN13">
        <v>20180701</v>
      </c>
      <c r="BO13">
        <v>0</v>
      </c>
      <c r="BP13" t="s">
        <v>238</v>
      </c>
      <c r="BQ13">
        <v>0</v>
      </c>
      <c r="BR13">
        <v>2019</v>
      </c>
      <c r="BS13" t="s">
        <v>118</v>
      </c>
      <c r="BT13">
        <v>0</v>
      </c>
    </row>
    <row r="14" spans="1:72" x14ac:dyDescent="0.2">
      <c r="A14" t="s">
        <v>545</v>
      </c>
      <c r="B14" t="s">
        <v>1092</v>
      </c>
      <c r="C14" t="s">
        <v>1081</v>
      </c>
      <c r="D14">
        <f>IF(TYPE="R",40,IF(ISNA(INDEX(Categories!D:E,MATCH(GROUPTYPE,Categories!D:D,0),2)),0,INDEX(Categories!D:E,MATCH(GROUPTYPE,Categories!D:D,0),2)))</f>
        <v>9</v>
      </c>
      <c r="E14" t="str">
        <f>IF(TYPE="R","Retained Earnings",IF(ISNA(INDEX(Categories!D:F,MATCH(GLCATCODE,Categories!E:E,0),3)),0,INDEX(Categories!D:F,MATCH(GLCATCODE,Categories!E:E,0),3)))</f>
        <v>Cost of Sales</v>
      </c>
      <c r="F14" t="s">
        <v>238</v>
      </c>
      <c r="G14" t="s">
        <v>824</v>
      </c>
      <c r="H14" t="s">
        <v>1091</v>
      </c>
      <c r="I14" t="s">
        <v>1064</v>
      </c>
      <c r="J14" t="s">
        <v>1065</v>
      </c>
      <c r="K14" t="s">
        <v>1065</v>
      </c>
      <c r="L14" t="s">
        <v>1065</v>
      </c>
      <c r="M14" t="s">
        <v>1065</v>
      </c>
      <c r="N14" t="s">
        <v>1065</v>
      </c>
      <c r="O14" t="s">
        <v>1065</v>
      </c>
      <c r="P14" t="s">
        <v>1065</v>
      </c>
      <c r="Q14" t="s">
        <v>1066</v>
      </c>
      <c r="R14" t="s">
        <v>1067</v>
      </c>
      <c r="S14">
        <f>VLOOKUP(ACCOUNTEXSEG,Sheet6!$A$2:$C$4000,3,TRUE)</f>
        <v>0</v>
      </c>
      <c r="T14">
        <f t="shared" si="0"/>
        <v>0</v>
      </c>
      <c r="U14">
        <v>0</v>
      </c>
      <c r="V14">
        <v>0</v>
      </c>
      <c r="W14">
        <v>0</v>
      </c>
      <c r="X14">
        <v>0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111.36375</v>
      </c>
      <c r="BJ14">
        <v>171.875</v>
      </c>
      <c r="BK14">
        <v>0</v>
      </c>
      <c r="BL14">
        <v>0</v>
      </c>
      <c r="BM14" t="s">
        <v>1068</v>
      </c>
      <c r="BN14">
        <v>20180701</v>
      </c>
      <c r="BO14">
        <v>0</v>
      </c>
      <c r="BP14" t="s">
        <v>238</v>
      </c>
      <c r="BQ14">
        <v>0</v>
      </c>
      <c r="BR14">
        <v>2019</v>
      </c>
      <c r="BS14" t="s">
        <v>118</v>
      </c>
      <c r="BT14">
        <v>0</v>
      </c>
    </row>
    <row r="15" spans="1:72" x14ac:dyDescent="0.2">
      <c r="A15" t="s">
        <v>547</v>
      </c>
      <c r="B15" t="s">
        <v>1093</v>
      </c>
      <c r="C15" t="s">
        <v>1081</v>
      </c>
      <c r="D15">
        <f>IF(TYPE="R",40,IF(ISNA(INDEX(Categories!D:E,MATCH(GROUPTYPE,Categories!D:D,0),2)),0,INDEX(Categories!D:E,MATCH(GROUPTYPE,Categories!D:D,0),2)))</f>
        <v>9</v>
      </c>
      <c r="E15" t="str">
        <f>IF(TYPE="R","Retained Earnings",IF(ISNA(INDEX(Categories!D:F,MATCH(GLCATCODE,Categories!E:E,0),3)),0,INDEX(Categories!D:F,MATCH(GLCATCODE,Categories!E:E,0),3)))</f>
        <v>Cost of Sales</v>
      </c>
      <c r="F15" t="s">
        <v>238</v>
      </c>
      <c r="G15" t="s">
        <v>826</v>
      </c>
      <c r="H15" t="s">
        <v>1091</v>
      </c>
      <c r="I15" t="s">
        <v>1070</v>
      </c>
      <c r="J15" t="s">
        <v>1065</v>
      </c>
      <c r="K15" t="s">
        <v>1065</v>
      </c>
      <c r="L15" t="s">
        <v>1065</v>
      </c>
      <c r="M15" t="s">
        <v>1065</v>
      </c>
      <c r="N15" t="s">
        <v>1065</v>
      </c>
      <c r="O15" t="s">
        <v>1065</v>
      </c>
      <c r="P15" t="s">
        <v>1065</v>
      </c>
      <c r="Q15" t="s">
        <v>1066</v>
      </c>
      <c r="R15" t="s">
        <v>1067</v>
      </c>
      <c r="S15">
        <f>VLOOKUP(ACCOUNTEXSEG,Sheet6!$A$2:$C$4000,3,TRUE)</f>
        <v>3236</v>
      </c>
      <c r="T15">
        <f t="shared" si="0"/>
        <v>0</v>
      </c>
      <c r="U15">
        <v>0</v>
      </c>
      <c r="V15">
        <v>0</v>
      </c>
      <c r="W15">
        <v>0</v>
      </c>
      <c r="X15">
        <v>0</v>
      </c>
      <c r="Y15" s="179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231.14285699999999</v>
      </c>
      <c r="BI15">
        <v>1289.9349999999999</v>
      </c>
      <c r="BJ15">
        <v>1447.389285</v>
      </c>
      <c r="BK15">
        <v>1268.2528569999999</v>
      </c>
      <c r="BL15">
        <v>0</v>
      </c>
      <c r="BM15" t="s">
        <v>1068</v>
      </c>
      <c r="BN15">
        <v>20180701</v>
      </c>
      <c r="BO15">
        <v>0</v>
      </c>
      <c r="BP15" t="s">
        <v>238</v>
      </c>
      <c r="BQ15">
        <v>0</v>
      </c>
      <c r="BR15">
        <v>2019</v>
      </c>
      <c r="BS15" t="s">
        <v>118</v>
      </c>
      <c r="BT15">
        <v>0</v>
      </c>
    </row>
    <row r="16" spans="1:72" x14ac:dyDescent="0.2">
      <c r="A16" t="s">
        <v>769</v>
      </c>
      <c r="B16" t="s">
        <v>1094</v>
      </c>
      <c r="C16" t="s">
        <v>1081</v>
      </c>
      <c r="D16">
        <f>IF(TYPE="R",40,IF(ISNA(INDEX(Categories!D:E,MATCH(GROUPTYPE,Categories!D:D,0),2)),0,INDEX(Categories!D:E,MATCH(GROUPTYPE,Categories!D:D,0),2)))</f>
        <v>9</v>
      </c>
      <c r="E16" t="str">
        <f>IF(TYPE="R","Retained Earnings",IF(ISNA(INDEX(Categories!D:F,MATCH(GLCATCODE,Categories!E:E,0),3)),0,INDEX(Categories!D:F,MATCH(GLCATCODE,Categories!E:E,0),3)))</f>
        <v>Cost of Sales</v>
      </c>
      <c r="F16" t="s">
        <v>238</v>
      </c>
      <c r="G16" t="s">
        <v>827</v>
      </c>
      <c r="H16" t="s">
        <v>1091</v>
      </c>
      <c r="I16" t="s">
        <v>1074</v>
      </c>
      <c r="J16" t="s">
        <v>1065</v>
      </c>
      <c r="K16" t="s">
        <v>1065</v>
      </c>
      <c r="L16" t="s">
        <v>1065</v>
      </c>
      <c r="M16" t="s">
        <v>1065</v>
      </c>
      <c r="N16" t="s">
        <v>1065</v>
      </c>
      <c r="O16" t="s">
        <v>1065</v>
      </c>
      <c r="P16" t="s">
        <v>1065</v>
      </c>
      <c r="Q16" t="s">
        <v>1066</v>
      </c>
      <c r="R16" t="s">
        <v>1067</v>
      </c>
      <c r="S16">
        <f>VLOOKUP(ACCOUNTEXSEG,Sheet6!$A$2:$C$4000,3,TRUE)</f>
        <v>3810</v>
      </c>
      <c r="T16">
        <f t="shared" si="0"/>
        <v>0</v>
      </c>
      <c r="U16">
        <v>0</v>
      </c>
      <c r="V16">
        <v>0</v>
      </c>
      <c r="W16">
        <v>0</v>
      </c>
      <c r="X16">
        <v>0</v>
      </c>
      <c r="Y16" s="179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150</v>
      </c>
      <c r="AV16">
        <v>875</v>
      </c>
      <c r="AW16">
        <v>1550</v>
      </c>
      <c r="AX16">
        <v>350</v>
      </c>
      <c r="AY16">
        <v>865</v>
      </c>
      <c r="AZ16">
        <v>825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765.90908999999999</v>
      </c>
      <c r="BI16">
        <v>846.38818100000003</v>
      </c>
      <c r="BJ16">
        <v>850.764545</v>
      </c>
      <c r="BK16">
        <v>0</v>
      </c>
      <c r="BL16">
        <v>0</v>
      </c>
      <c r="BM16" t="s">
        <v>1068</v>
      </c>
      <c r="BN16">
        <v>20180701</v>
      </c>
      <c r="BO16">
        <v>0</v>
      </c>
      <c r="BP16" t="s">
        <v>238</v>
      </c>
      <c r="BQ16">
        <v>0</v>
      </c>
      <c r="BR16">
        <v>2019</v>
      </c>
      <c r="BS16" t="s">
        <v>118</v>
      </c>
      <c r="BT16">
        <v>0</v>
      </c>
    </row>
    <row r="17" spans="1:72" x14ac:dyDescent="0.2">
      <c r="A17" t="s">
        <v>549</v>
      </c>
      <c r="B17" t="s">
        <v>1095</v>
      </c>
      <c r="C17" t="s">
        <v>1081</v>
      </c>
      <c r="D17">
        <f>IF(TYPE="R",40,IF(ISNA(INDEX(Categories!D:E,MATCH(GROUPTYPE,Categories!D:D,0),2)),0,INDEX(Categories!D:E,MATCH(GROUPTYPE,Categories!D:D,0),2)))</f>
        <v>9</v>
      </c>
      <c r="E17" t="str">
        <f>IF(TYPE="R","Retained Earnings",IF(ISNA(INDEX(Categories!D:F,MATCH(GLCATCODE,Categories!E:E,0),3)),0,INDEX(Categories!D:F,MATCH(GLCATCODE,Categories!E:E,0),3)))</f>
        <v>Cost of Sales</v>
      </c>
      <c r="F17" t="s">
        <v>238</v>
      </c>
      <c r="G17" t="s">
        <v>829</v>
      </c>
      <c r="H17" t="s">
        <v>1096</v>
      </c>
      <c r="I17" t="s">
        <v>1064</v>
      </c>
      <c r="J17" t="s">
        <v>1065</v>
      </c>
      <c r="K17" t="s">
        <v>1065</v>
      </c>
      <c r="L17" t="s">
        <v>1065</v>
      </c>
      <c r="M17" t="s">
        <v>1065</v>
      </c>
      <c r="N17" t="s">
        <v>1065</v>
      </c>
      <c r="O17" t="s">
        <v>1065</v>
      </c>
      <c r="P17" t="s">
        <v>1065</v>
      </c>
      <c r="Q17" t="s">
        <v>1066</v>
      </c>
      <c r="R17" t="s">
        <v>1067</v>
      </c>
      <c r="S17">
        <f>VLOOKUP(ACCOUNTEXSEG,Sheet6!$A$2:$C$4000,3,TRUE)</f>
        <v>0</v>
      </c>
      <c r="T17">
        <f t="shared" si="0"/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84.375</v>
      </c>
      <c r="BK17">
        <v>0</v>
      </c>
      <c r="BL17">
        <v>0</v>
      </c>
      <c r="BM17" t="s">
        <v>1068</v>
      </c>
      <c r="BN17">
        <v>20180701</v>
      </c>
      <c r="BO17">
        <v>0</v>
      </c>
      <c r="BP17" t="s">
        <v>238</v>
      </c>
      <c r="BQ17">
        <v>0</v>
      </c>
      <c r="BR17">
        <v>2019</v>
      </c>
      <c r="BS17" t="s">
        <v>118</v>
      </c>
      <c r="BT17">
        <v>0</v>
      </c>
    </row>
    <row r="18" spans="1:72" x14ac:dyDescent="0.2">
      <c r="A18" t="s">
        <v>551</v>
      </c>
      <c r="B18" t="s">
        <v>1097</v>
      </c>
      <c r="C18" t="s">
        <v>1081</v>
      </c>
      <c r="D18">
        <f>IF(TYPE="R",40,IF(ISNA(INDEX(Categories!D:E,MATCH(GROUPTYPE,Categories!D:D,0),2)),0,INDEX(Categories!D:E,MATCH(GROUPTYPE,Categories!D:D,0),2)))</f>
        <v>9</v>
      </c>
      <c r="E18" t="str">
        <f>IF(TYPE="R","Retained Earnings",IF(ISNA(INDEX(Categories!D:F,MATCH(GLCATCODE,Categories!E:E,0),3)),0,INDEX(Categories!D:F,MATCH(GLCATCODE,Categories!E:E,0),3)))</f>
        <v>Cost of Sales</v>
      </c>
      <c r="F18" t="s">
        <v>238</v>
      </c>
      <c r="G18" t="s">
        <v>831</v>
      </c>
      <c r="H18" t="s">
        <v>1096</v>
      </c>
      <c r="I18" t="s">
        <v>1070</v>
      </c>
      <c r="J18" t="s">
        <v>1065</v>
      </c>
      <c r="K18" t="s">
        <v>1065</v>
      </c>
      <c r="L18" t="s">
        <v>1065</v>
      </c>
      <c r="M18" t="s">
        <v>1065</v>
      </c>
      <c r="N18" t="s">
        <v>1065</v>
      </c>
      <c r="O18" t="s">
        <v>1065</v>
      </c>
      <c r="P18" t="s">
        <v>1065</v>
      </c>
      <c r="Q18" t="s">
        <v>1066</v>
      </c>
      <c r="R18" t="s">
        <v>1067</v>
      </c>
      <c r="S18">
        <f>VLOOKUP(ACCOUNTEXSEG,Sheet6!$A$2:$C$4000,3,TRUE)</f>
        <v>1245</v>
      </c>
      <c r="T18">
        <f t="shared" si="0"/>
        <v>0</v>
      </c>
      <c r="U18">
        <v>0</v>
      </c>
      <c r="V18">
        <v>0</v>
      </c>
      <c r="W18">
        <v>0</v>
      </c>
      <c r="X18">
        <v>0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88.928571000000005</v>
      </c>
      <c r="BI18">
        <v>362.971428</v>
      </c>
      <c r="BJ18">
        <v>355.39428500000002</v>
      </c>
      <c r="BK18">
        <v>358.02642800000001</v>
      </c>
      <c r="BL18">
        <v>0</v>
      </c>
      <c r="BM18" t="s">
        <v>1068</v>
      </c>
      <c r="BN18">
        <v>20180701</v>
      </c>
      <c r="BO18">
        <v>0</v>
      </c>
      <c r="BP18" t="s">
        <v>238</v>
      </c>
      <c r="BQ18">
        <v>0</v>
      </c>
      <c r="BR18">
        <v>2019</v>
      </c>
      <c r="BS18" t="s">
        <v>118</v>
      </c>
      <c r="BT18">
        <v>0</v>
      </c>
    </row>
    <row r="19" spans="1:72" x14ac:dyDescent="0.2">
      <c r="A19" t="s">
        <v>552</v>
      </c>
      <c r="B19" t="s">
        <v>1098</v>
      </c>
      <c r="C19" t="s">
        <v>1081</v>
      </c>
      <c r="D19">
        <f>IF(TYPE="R",40,IF(ISNA(INDEX(Categories!D:E,MATCH(GROUPTYPE,Categories!D:D,0),2)),0,INDEX(Categories!D:E,MATCH(GROUPTYPE,Categories!D:D,0),2)))</f>
        <v>9</v>
      </c>
      <c r="E19" t="str">
        <f>IF(TYPE="R","Retained Earnings",IF(ISNA(INDEX(Categories!D:F,MATCH(GLCATCODE,Categories!E:E,0),3)),0,INDEX(Categories!D:F,MATCH(GLCATCODE,Categories!E:E,0),3)))</f>
        <v>Cost of Sales</v>
      </c>
      <c r="F19" t="s">
        <v>238</v>
      </c>
      <c r="G19" t="s">
        <v>832</v>
      </c>
      <c r="H19" t="s">
        <v>1099</v>
      </c>
      <c r="I19" t="s">
        <v>1083</v>
      </c>
      <c r="J19" t="s">
        <v>1065</v>
      </c>
      <c r="K19" t="s">
        <v>1065</v>
      </c>
      <c r="L19" t="s">
        <v>1065</v>
      </c>
      <c r="M19" t="s">
        <v>1065</v>
      </c>
      <c r="N19" t="s">
        <v>1065</v>
      </c>
      <c r="O19" t="s">
        <v>1065</v>
      </c>
      <c r="P19" t="s">
        <v>1065</v>
      </c>
      <c r="Q19" t="s">
        <v>1066</v>
      </c>
      <c r="R19" t="s">
        <v>1067</v>
      </c>
      <c r="S19">
        <f>VLOOKUP(ACCOUNTEXSEG,Sheet6!$A$2:$C$4000,3,TRUE)</f>
        <v>0</v>
      </c>
      <c r="T19">
        <f t="shared" si="0"/>
        <v>0</v>
      </c>
      <c r="U19">
        <v>0</v>
      </c>
      <c r="V19">
        <v>0</v>
      </c>
      <c r="W19">
        <v>0</v>
      </c>
      <c r="X19">
        <v>0</v>
      </c>
      <c r="Y19" s="17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1.701538</v>
      </c>
      <c r="BL19">
        <v>0</v>
      </c>
      <c r="BM19" t="s">
        <v>1068</v>
      </c>
      <c r="BN19">
        <v>20180701</v>
      </c>
      <c r="BO19">
        <v>0</v>
      </c>
      <c r="BP19" t="s">
        <v>238</v>
      </c>
      <c r="BQ19">
        <v>0</v>
      </c>
      <c r="BR19">
        <v>2019</v>
      </c>
      <c r="BS19" t="s">
        <v>118</v>
      </c>
      <c r="BT19">
        <v>0</v>
      </c>
    </row>
    <row r="20" spans="1:72" x14ac:dyDescent="0.2">
      <c r="A20" t="s">
        <v>553</v>
      </c>
      <c r="B20" t="s">
        <v>1100</v>
      </c>
      <c r="C20" t="s">
        <v>1081</v>
      </c>
      <c r="D20">
        <f>IF(TYPE="R",40,IF(ISNA(INDEX(Categories!D:E,MATCH(GROUPTYPE,Categories!D:D,0),2)),0,INDEX(Categories!D:E,MATCH(GROUPTYPE,Categories!D:D,0),2)))</f>
        <v>9</v>
      </c>
      <c r="E20" t="str">
        <f>IF(TYPE="R","Retained Earnings",IF(ISNA(INDEX(Categories!D:F,MATCH(GLCATCODE,Categories!E:E,0),3)),0,INDEX(Categories!D:F,MATCH(GLCATCODE,Categories!E:E,0),3)))</f>
        <v>Cost of Sales</v>
      </c>
      <c r="F20" t="s">
        <v>238</v>
      </c>
      <c r="G20" t="s">
        <v>833</v>
      </c>
      <c r="H20" t="s">
        <v>1099</v>
      </c>
      <c r="I20" t="s">
        <v>1064</v>
      </c>
      <c r="J20" t="s">
        <v>1065</v>
      </c>
      <c r="K20" t="s">
        <v>1065</v>
      </c>
      <c r="L20" t="s">
        <v>1065</v>
      </c>
      <c r="M20" t="s">
        <v>1065</v>
      </c>
      <c r="N20" t="s">
        <v>1065</v>
      </c>
      <c r="O20" t="s">
        <v>1065</v>
      </c>
      <c r="P20" t="s">
        <v>1065</v>
      </c>
      <c r="Q20" t="s">
        <v>1066</v>
      </c>
      <c r="R20" t="s">
        <v>1067</v>
      </c>
      <c r="S20">
        <f>VLOOKUP(ACCOUNTEXSEG,Sheet6!$A$2:$C$4000,3,TRUE)</f>
        <v>0</v>
      </c>
      <c r="T20">
        <f t="shared" si="0"/>
        <v>0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65.625</v>
      </c>
      <c r="BK20">
        <v>0</v>
      </c>
      <c r="BL20">
        <v>0</v>
      </c>
      <c r="BM20" t="s">
        <v>1068</v>
      </c>
      <c r="BN20">
        <v>20180701</v>
      </c>
      <c r="BO20">
        <v>0</v>
      </c>
      <c r="BP20" t="s">
        <v>238</v>
      </c>
      <c r="BQ20">
        <v>0</v>
      </c>
      <c r="BR20">
        <v>2019</v>
      </c>
      <c r="BS20" t="s">
        <v>118</v>
      </c>
      <c r="BT20">
        <v>0</v>
      </c>
    </row>
    <row r="21" spans="1:72" x14ac:dyDescent="0.2">
      <c r="A21" t="s">
        <v>554</v>
      </c>
      <c r="B21" t="s">
        <v>1101</v>
      </c>
      <c r="C21" t="s">
        <v>1081</v>
      </c>
      <c r="D21">
        <f>IF(TYPE="R",40,IF(ISNA(INDEX(Categories!D:E,MATCH(GROUPTYPE,Categories!D:D,0),2)),0,INDEX(Categories!D:E,MATCH(GROUPTYPE,Categories!D:D,0),2)))</f>
        <v>9</v>
      </c>
      <c r="E21" t="str">
        <f>IF(TYPE="R","Retained Earnings",IF(ISNA(INDEX(Categories!D:F,MATCH(GLCATCODE,Categories!E:E,0),3)),0,INDEX(Categories!D:F,MATCH(GLCATCODE,Categories!E:E,0),3)))</f>
        <v>Cost of Sales</v>
      </c>
      <c r="F21" t="s">
        <v>238</v>
      </c>
      <c r="G21" t="s">
        <v>835</v>
      </c>
      <c r="H21" t="s">
        <v>1099</v>
      </c>
      <c r="I21" t="s">
        <v>1070</v>
      </c>
      <c r="J21" t="s">
        <v>1065</v>
      </c>
      <c r="K21" t="s">
        <v>1065</v>
      </c>
      <c r="L21" t="s">
        <v>1065</v>
      </c>
      <c r="M21" t="s">
        <v>1065</v>
      </c>
      <c r="N21" t="s">
        <v>1065</v>
      </c>
      <c r="O21" t="s">
        <v>1065</v>
      </c>
      <c r="P21" t="s">
        <v>1065</v>
      </c>
      <c r="Q21" t="s">
        <v>1066</v>
      </c>
      <c r="R21" t="s">
        <v>1067</v>
      </c>
      <c r="S21">
        <f>VLOOKUP(ACCOUNTEXSEG,Sheet6!$A$2:$C$4000,3,TRUE)</f>
        <v>332.45</v>
      </c>
      <c r="T21">
        <f t="shared" si="0"/>
        <v>0</v>
      </c>
      <c r="U21">
        <v>0</v>
      </c>
      <c r="V21">
        <v>0</v>
      </c>
      <c r="W21">
        <v>0</v>
      </c>
      <c r="X21">
        <v>0</v>
      </c>
      <c r="Y21" s="179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0</v>
      </c>
      <c r="AV21">
        <v>0</v>
      </c>
      <c r="AW21">
        <v>0</v>
      </c>
      <c r="AX21">
        <v>0</v>
      </c>
      <c r="AY21">
        <v>0</v>
      </c>
      <c r="AZ21">
        <v>260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42.317856999999997</v>
      </c>
      <c r="BI21">
        <v>269.03571399999998</v>
      </c>
      <c r="BJ21">
        <v>194.587142</v>
      </c>
      <c r="BK21">
        <v>55.788570999999997</v>
      </c>
      <c r="BL21">
        <v>0</v>
      </c>
      <c r="BM21" t="s">
        <v>1068</v>
      </c>
      <c r="BN21">
        <v>20180701</v>
      </c>
      <c r="BO21">
        <v>0</v>
      </c>
      <c r="BP21" t="s">
        <v>238</v>
      </c>
      <c r="BQ21">
        <v>0</v>
      </c>
      <c r="BR21">
        <v>2019</v>
      </c>
      <c r="BS21" t="s">
        <v>118</v>
      </c>
      <c r="BT21">
        <v>0</v>
      </c>
    </row>
    <row r="22" spans="1:72" x14ac:dyDescent="0.2">
      <c r="A22" t="s">
        <v>681</v>
      </c>
      <c r="B22" t="s">
        <v>1102</v>
      </c>
      <c r="C22" t="s">
        <v>1081</v>
      </c>
      <c r="D22">
        <f>IF(TYPE="R",40,IF(ISNA(INDEX(Categories!D:E,MATCH(GROUPTYPE,Categories!D:D,0),2)),0,INDEX(Categories!D:E,MATCH(GROUPTYPE,Categories!D:D,0),2)))</f>
        <v>9</v>
      </c>
      <c r="E22" t="str">
        <f>IF(TYPE="R","Retained Earnings",IF(ISNA(INDEX(Categories!D:F,MATCH(GLCATCODE,Categories!E:E,0),3)),0,INDEX(Categories!D:F,MATCH(GLCATCODE,Categories!E:E,0),3)))</f>
        <v>Cost of Sales</v>
      </c>
      <c r="F22" t="s">
        <v>238</v>
      </c>
      <c r="G22" t="s">
        <v>837</v>
      </c>
      <c r="H22" t="s">
        <v>1103</v>
      </c>
      <c r="I22" t="s">
        <v>1064</v>
      </c>
      <c r="J22" t="s">
        <v>1065</v>
      </c>
      <c r="K22" t="s">
        <v>1065</v>
      </c>
      <c r="L22" t="s">
        <v>1065</v>
      </c>
      <c r="M22" t="s">
        <v>1065</v>
      </c>
      <c r="N22" t="s">
        <v>1065</v>
      </c>
      <c r="O22" t="s">
        <v>1065</v>
      </c>
      <c r="P22" t="s">
        <v>1065</v>
      </c>
      <c r="Q22" t="s">
        <v>1066</v>
      </c>
      <c r="R22" t="s">
        <v>1067</v>
      </c>
      <c r="S22">
        <f>VLOOKUP(ACCOUNTEXSEG,Sheet6!$A$2:$C$4000,3,TRUE)</f>
        <v>0</v>
      </c>
      <c r="T22">
        <f t="shared" si="0"/>
        <v>0</v>
      </c>
      <c r="U22">
        <v>0</v>
      </c>
      <c r="V22">
        <v>0</v>
      </c>
      <c r="W22">
        <v>0</v>
      </c>
      <c r="X22">
        <v>0</v>
      </c>
      <c r="Y22" s="179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698.38250000000005</v>
      </c>
      <c r="BJ22">
        <v>71.591250000000002</v>
      </c>
      <c r="BK22">
        <v>0</v>
      </c>
      <c r="BL22">
        <v>0</v>
      </c>
      <c r="BM22" t="s">
        <v>1068</v>
      </c>
      <c r="BN22">
        <v>20180701</v>
      </c>
      <c r="BO22">
        <v>0</v>
      </c>
      <c r="BP22" t="s">
        <v>238</v>
      </c>
      <c r="BQ22">
        <v>0</v>
      </c>
      <c r="BR22">
        <v>2019</v>
      </c>
      <c r="BS22" t="s">
        <v>118</v>
      </c>
      <c r="BT22">
        <v>0</v>
      </c>
    </row>
    <row r="23" spans="1:72" x14ac:dyDescent="0.2">
      <c r="A23" t="s">
        <v>556</v>
      </c>
      <c r="B23" t="s">
        <v>1104</v>
      </c>
      <c r="C23" t="s">
        <v>1081</v>
      </c>
      <c r="D23">
        <f>IF(TYPE="R",40,IF(ISNA(INDEX(Categories!D:E,MATCH(GROUPTYPE,Categories!D:D,0),2)),0,INDEX(Categories!D:E,MATCH(GROUPTYPE,Categories!D:D,0),2)))</f>
        <v>9</v>
      </c>
      <c r="E23" t="str">
        <f>IF(TYPE="R","Retained Earnings",IF(ISNA(INDEX(Categories!D:F,MATCH(GLCATCODE,Categories!E:E,0),3)),0,INDEX(Categories!D:F,MATCH(GLCATCODE,Categories!E:E,0),3)))</f>
        <v>Cost of Sales</v>
      </c>
      <c r="F23" t="s">
        <v>238</v>
      </c>
      <c r="G23" t="s">
        <v>839</v>
      </c>
      <c r="H23" t="s">
        <v>1103</v>
      </c>
      <c r="I23" t="s">
        <v>1070</v>
      </c>
      <c r="J23" t="s">
        <v>1065</v>
      </c>
      <c r="K23" t="s">
        <v>1065</v>
      </c>
      <c r="L23" t="s">
        <v>1065</v>
      </c>
      <c r="M23" t="s">
        <v>1065</v>
      </c>
      <c r="N23" t="s">
        <v>1065</v>
      </c>
      <c r="O23" t="s">
        <v>1065</v>
      </c>
      <c r="P23" t="s">
        <v>1065</v>
      </c>
      <c r="Q23" t="s">
        <v>1066</v>
      </c>
      <c r="R23" t="s">
        <v>1067</v>
      </c>
      <c r="S23">
        <f>VLOOKUP(ACCOUNTEXSEG,Sheet6!$A$2:$C$4000,3,TRUE)</f>
        <v>4.91</v>
      </c>
      <c r="T23">
        <f t="shared" si="0"/>
        <v>0</v>
      </c>
      <c r="U23">
        <v>0</v>
      </c>
      <c r="V23">
        <v>0</v>
      </c>
      <c r="W23">
        <v>0</v>
      </c>
      <c r="X23">
        <v>0</v>
      </c>
      <c r="Y23" s="179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0.35071400000000003</v>
      </c>
      <c r="BI23">
        <v>592</v>
      </c>
      <c r="BJ23">
        <v>505.84500000000003</v>
      </c>
      <c r="BK23">
        <v>265.85785700000002</v>
      </c>
      <c r="BL23">
        <v>0</v>
      </c>
      <c r="BM23" t="s">
        <v>1068</v>
      </c>
      <c r="BN23">
        <v>20180701</v>
      </c>
      <c r="BO23">
        <v>0</v>
      </c>
      <c r="BP23" t="s">
        <v>238</v>
      </c>
      <c r="BQ23">
        <v>0</v>
      </c>
      <c r="BR23">
        <v>2019</v>
      </c>
      <c r="BS23" t="s">
        <v>118</v>
      </c>
      <c r="BT23">
        <v>0</v>
      </c>
    </row>
    <row r="24" spans="1:72" x14ac:dyDescent="0.2">
      <c r="A24" t="s">
        <v>557</v>
      </c>
      <c r="B24" t="s">
        <v>1105</v>
      </c>
      <c r="C24" t="s">
        <v>1081</v>
      </c>
      <c r="D24">
        <f>IF(TYPE="R",40,IF(ISNA(INDEX(Categories!D:E,MATCH(GROUPTYPE,Categories!D:D,0),2)),0,INDEX(Categories!D:E,MATCH(GROUPTYPE,Categories!D:D,0),2)))</f>
        <v>9</v>
      </c>
      <c r="E24" t="str">
        <f>IF(TYPE="R","Retained Earnings",IF(ISNA(INDEX(Categories!D:F,MATCH(GLCATCODE,Categories!E:E,0),3)),0,INDEX(Categories!D:F,MATCH(GLCATCODE,Categories!E:E,0),3)))</f>
        <v>Cost of Sales</v>
      </c>
      <c r="F24" t="s">
        <v>238</v>
      </c>
      <c r="G24" t="s">
        <v>840</v>
      </c>
      <c r="H24" t="s">
        <v>1106</v>
      </c>
      <c r="I24" t="s">
        <v>1083</v>
      </c>
      <c r="J24" t="s">
        <v>1065</v>
      </c>
      <c r="K24" t="s">
        <v>1065</v>
      </c>
      <c r="L24" t="s">
        <v>1065</v>
      </c>
      <c r="M24" t="s">
        <v>1065</v>
      </c>
      <c r="N24" t="s">
        <v>1065</v>
      </c>
      <c r="O24" t="s">
        <v>1065</v>
      </c>
      <c r="P24" t="s">
        <v>1065</v>
      </c>
      <c r="Q24" t="s">
        <v>1066</v>
      </c>
      <c r="R24" t="s">
        <v>1067</v>
      </c>
      <c r="S24">
        <f>VLOOKUP(ACCOUNTEXSEG,Sheet6!$A$2:$C$4000,3,TRUE)</f>
        <v>0</v>
      </c>
      <c r="T24">
        <f t="shared" si="0"/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1013.230769</v>
      </c>
      <c r="BK24">
        <v>1077.3076920000001</v>
      </c>
      <c r="BL24">
        <v>0</v>
      </c>
      <c r="BM24" t="s">
        <v>1068</v>
      </c>
      <c r="BN24">
        <v>20180701</v>
      </c>
      <c r="BO24">
        <v>0</v>
      </c>
      <c r="BP24" t="s">
        <v>238</v>
      </c>
      <c r="BQ24">
        <v>0</v>
      </c>
      <c r="BR24">
        <v>2019</v>
      </c>
      <c r="BS24" t="s">
        <v>118</v>
      </c>
      <c r="BT24">
        <v>0</v>
      </c>
    </row>
    <row r="25" spans="1:72" x14ac:dyDescent="0.2">
      <c r="A25" t="s">
        <v>683</v>
      </c>
      <c r="B25" t="s">
        <v>1107</v>
      </c>
      <c r="C25" t="s">
        <v>1081</v>
      </c>
      <c r="D25">
        <f>IF(TYPE="R",40,IF(ISNA(INDEX(Categories!D:E,MATCH(GROUPTYPE,Categories!D:D,0),2)),0,INDEX(Categories!D:E,MATCH(GROUPTYPE,Categories!D:D,0),2)))</f>
        <v>9</v>
      </c>
      <c r="E25" t="str">
        <f>IF(TYPE="R","Retained Earnings",IF(ISNA(INDEX(Categories!D:F,MATCH(GLCATCODE,Categories!E:E,0),3)),0,INDEX(Categories!D:F,MATCH(GLCATCODE,Categories!E:E,0),3)))</f>
        <v>Cost of Sales</v>
      </c>
      <c r="F25" t="s">
        <v>238</v>
      </c>
      <c r="G25" t="s">
        <v>841</v>
      </c>
      <c r="H25" t="s">
        <v>1106</v>
      </c>
      <c r="I25" t="s">
        <v>1064</v>
      </c>
      <c r="J25" t="s">
        <v>1065</v>
      </c>
      <c r="K25" t="s">
        <v>1065</v>
      </c>
      <c r="L25" t="s">
        <v>1065</v>
      </c>
      <c r="M25" t="s">
        <v>1065</v>
      </c>
      <c r="N25" t="s">
        <v>1065</v>
      </c>
      <c r="O25" t="s">
        <v>1065</v>
      </c>
      <c r="P25" t="s">
        <v>1065</v>
      </c>
      <c r="Q25" t="s">
        <v>1066</v>
      </c>
      <c r="R25" t="s">
        <v>1067</v>
      </c>
      <c r="S25">
        <f>VLOOKUP(ACCOUNTEXSEG,Sheet6!$A$2:$C$4000,3,TRUE)</f>
        <v>0</v>
      </c>
      <c r="T25">
        <f t="shared" si="0"/>
        <v>0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12.5</v>
      </c>
      <c r="BJ25">
        <v>50</v>
      </c>
      <c r="BK25">
        <v>0</v>
      </c>
      <c r="BL25">
        <v>0</v>
      </c>
      <c r="BM25" t="s">
        <v>1068</v>
      </c>
      <c r="BN25">
        <v>20180701</v>
      </c>
      <c r="BO25">
        <v>0</v>
      </c>
      <c r="BP25" t="s">
        <v>238</v>
      </c>
      <c r="BQ25">
        <v>0</v>
      </c>
      <c r="BR25">
        <v>2019</v>
      </c>
      <c r="BS25" t="s">
        <v>118</v>
      </c>
      <c r="BT25">
        <v>0</v>
      </c>
    </row>
    <row r="26" spans="1:72" x14ac:dyDescent="0.2">
      <c r="A26" t="s">
        <v>558</v>
      </c>
      <c r="B26" t="s">
        <v>1108</v>
      </c>
      <c r="C26" t="s">
        <v>1081</v>
      </c>
      <c r="D26">
        <f>IF(TYPE="R",40,IF(ISNA(INDEX(Categories!D:E,MATCH(GROUPTYPE,Categories!D:D,0),2)),0,INDEX(Categories!D:E,MATCH(GROUPTYPE,Categories!D:D,0),2)))</f>
        <v>9</v>
      </c>
      <c r="E26" t="str">
        <f>IF(TYPE="R","Retained Earnings",IF(ISNA(INDEX(Categories!D:F,MATCH(GLCATCODE,Categories!E:E,0),3)),0,INDEX(Categories!D:F,MATCH(GLCATCODE,Categories!E:E,0),3)))</f>
        <v>Cost of Sales</v>
      </c>
      <c r="F26" t="s">
        <v>238</v>
      </c>
      <c r="G26" t="s">
        <v>843</v>
      </c>
      <c r="H26" t="s">
        <v>1106</v>
      </c>
      <c r="I26" t="s">
        <v>1070</v>
      </c>
      <c r="J26" t="s">
        <v>1065</v>
      </c>
      <c r="K26" t="s">
        <v>1065</v>
      </c>
      <c r="L26" t="s">
        <v>1065</v>
      </c>
      <c r="M26" t="s">
        <v>1065</v>
      </c>
      <c r="N26" t="s">
        <v>1065</v>
      </c>
      <c r="O26" t="s">
        <v>1065</v>
      </c>
      <c r="P26" t="s">
        <v>1065</v>
      </c>
      <c r="Q26" t="s">
        <v>1066</v>
      </c>
      <c r="R26" t="s">
        <v>1067</v>
      </c>
      <c r="S26">
        <f>VLOOKUP(ACCOUNTEXSEG,Sheet6!$A$2:$C$4000,3,TRUE)</f>
        <v>2498.91</v>
      </c>
      <c r="T26">
        <f t="shared" si="0"/>
        <v>0</v>
      </c>
      <c r="U26">
        <v>0</v>
      </c>
      <c r="V26">
        <v>0</v>
      </c>
      <c r="W26">
        <v>0</v>
      </c>
      <c r="X26">
        <v>0</v>
      </c>
      <c r="Y26" s="179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178.493571</v>
      </c>
      <c r="BI26">
        <v>556.34785699999998</v>
      </c>
      <c r="BJ26">
        <v>353.93642799999998</v>
      </c>
      <c r="BK26">
        <v>208.03142800000001</v>
      </c>
      <c r="BL26">
        <v>0</v>
      </c>
      <c r="BM26" t="s">
        <v>1068</v>
      </c>
      <c r="BN26">
        <v>20180701</v>
      </c>
      <c r="BO26">
        <v>0</v>
      </c>
      <c r="BP26" t="s">
        <v>238</v>
      </c>
      <c r="BQ26">
        <v>0</v>
      </c>
      <c r="BR26">
        <v>2019</v>
      </c>
      <c r="BS26" t="s">
        <v>118</v>
      </c>
      <c r="BT26">
        <v>0</v>
      </c>
    </row>
    <row r="27" spans="1:72" x14ac:dyDescent="0.2">
      <c r="A27" t="s">
        <v>770</v>
      </c>
      <c r="B27" t="s">
        <v>1109</v>
      </c>
      <c r="C27" t="s">
        <v>1081</v>
      </c>
      <c r="D27">
        <f>IF(TYPE="R",40,IF(ISNA(INDEX(Categories!D:E,MATCH(GROUPTYPE,Categories!D:D,0),2)),0,INDEX(Categories!D:E,MATCH(GROUPTYPE,Categories!D:D,0),2)))</f>
        <v>9</v>
      </c>
      <c r="E27" t="str">
        <f>IF(TYPE="R","Retained Earnings",IF(ISNA(INDEX(Categories!D:F,MATCH(GLCATCODE,Categories!E:E,0),3)),0,INDEX(Categories!D:F,MATCH(GLCATCODE,Categories!E:E,0),3)))</f>
        <v>Cost of Sales</v>
      </c>
      <c r="F27" t="s">
        <v>238</v>
      </c>
      <c r="G27" t="s">
        <v>844</v>
      </c>
      <c r="H27" t="s">
        <v>1106</v>
      </c>
      <c r="I27" t="s">
        <v>1074</v>
      </c>
      <c r="J27" t="s">
        <v>1065</v>
      </c>
      <c r="K27" t="s">
        <v>1065</v>
      </c>
      <c r="L27" t="s">
        <v>1065</v>
      </c>
      <c r="M27" t="s">
        <v>1065</v>
      </c>
      <c r="N27" t="s">
        <v>1065</v>
      </c>
      <c r="O27" t="s">
        <v>1065</v>
      </c>
      <c r="P27" t="s">
        <v>1065</v>
      </c>
      <c r="Q27" t="s">
        <v>1066</v>
      </c>
      <c r="R27" t="s">
        <v>1067</v>
      </c>
      <c r="S27">
        <f>VLOOKUP(ACCOUNTEXSEG,Sheet6!$A$2:$C$4000,3,TRUE)</f>
        <v>4191</v>
      </c>
      <c r="T27">
        <f t="shared" si="0"/>
        <v>0</v>
      </c>
      <c r="U27">
        <v>0</v>
      </c>
      <c r="V27">
        <v>0</v>
      </c>
      <c r="W27">
        <v>0</v>
      </c>
      <c r="X27">
        <v>0</v>
      </c>
      <c r="Y27" s="179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 s="179">
        <v>670</v>
      </c>
      <c r="AV27">
        <v>440</v>
      </c>
      <c r="AW27">
        <v>290</v>
      </c>
      <c r="AX27">
        <v>0</v>
      </c>
      <c r="AY27">
        <v>1944</v>
      </c>
      <c r="AZ27">
        <v>2350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898.63636299999996</v>
      </c>
      <c r="BI27">
        <v>500.90908999999999</v>
      </c>
      <c r="BJ27">
        <v>496.37090899999998</v>
      </c>
      <c r="BK27">
        <v>0</v>
      </c>
      <c r="BL27">
        <v>0</v>
      </c>
      <c r="BM27" t="s">
        <v>1068</v>
      </c>
      <c r="BN27">
        <v>20180701</v>
      </c>
      <c r="BO27">
        <v>0</v>
      </c>
      <c r="BP27" t="s">
        <v>238</v>
      </c>
      <c r="BQ27">
        <v>0</v>
      </c>
      <c r="BR27">
        <v>2019</v>
      </c>
      <c r="BS27" t="s">
        <v>118</v>
      </c>
      <c r="BT27">
        <v>0</v>
      </c>
    </row>
    <row r="28" spans="1:72" x14ac:dyDescent="0.2">
      <c r="A28" t="s">
        <v>562</v>
      </c>
      <c r="B28" t="s">
        <v>1110</v>
      </c>
      <c r="C28" t="s">
        <v>1081</v>
      </c>
      <c r="D28">
        <f>IF(TYPE="R",40,IF(ISNA(INDEX(Categories!D:E,MATCH(GROUPTYPE,Categories!D:D,0),2)),0,INDEX(Categories!D:E,MATCH(GROUPTYPE,Categories!D:D,0),2)))</f>
        <v>9</v>
      </c>
      <c r="E28" t="str">
        <f>IF(TYPE="R","Retained Earnings",IF(ISNA(INDEX(Categories!D:F,MATCH(GLCATCODE,Categories!E:E,0),3)),0,INDEX(Categories!D:F,MATCH(GLCATCODE,Categories!E:E,0),3)))</f>
        <v>Cost of Sales</v>
      </c>
      <c r="F28" t="s">
        <v>238</v>
      </c>
      <c r="G28" t="s">
        <v>848</v>
      </c>
      <c r="H28" t="s">
        <v>1111</v>
      </c>
      <c r="I28" t="s">
        <v>1070</v>
      </c>
      <c r="J28" t="s">
        <v>1065</v>
      </c>
      <c r="K28" t="s">
        <v>1065</v>
      </c>
      <c r="L28" t="s">
        <v>1065</v>
      </c>
      <c r="M28" t="s">
        <v>1065</v>
      </c>
      <c r="N28" t="s">
        <v>1065</v>
      </c>
      <c r="O28" t="s">
        <v>1065</v>
      </c>
      <c r="P28" t="s">
        <v>1065</v>
      </c>
      <c r="Q28" t="s">
        <v>1066</v>
      </c>
      <c r="R28" t="s">
        <v>1067</v>
      </c>
      <c r="S28">
        <f>VLOOKUP(ACCOUNTEXSEG,Sheet6!$A$2:$C$4000,3,TRUE)</f>
        <v>12955</v>
      </c>
      <c r="T28">
        <f t="shared" si="0"/>
        <v>0</v>
      </c>
      <c r="U28">
        <v>0</v>
      </c>
      <c r="V28">
        <v>0</v>
      </c>
      <c r="W28">
        <v>0</v>
      </c>
      <c r="X28">
        <v>0</v>
      </c>
      <c r="Y28" s="179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 s="179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925.35714199999995</v>
      </c>
      <c r="BI28">
        <v>4023.9285709999999</v>
      </c>
      <c r="BJ28">
        <v>4088.5714280000002</v>
      </c>
      <c r="BK28">
        <v>3388.2792850000001</v>
      </c>
      <c r="BL28">
        <v>0</v>
      </c>
      <c r="BM28" t="s">
        <v>1068</v>
      </c>
      <c r="BN28">
        <v>20180701</v>
      </c>
      <c r="BO28">
        <v>0</v>
      </c>
      <c r="BP28" t="s">
        <v>238</v>
      </c>
      <c r="BQ28">
        <v>0</v>
      </c>
      <c r="BR28">
        <v>2019</v>
      </c>
      <c r="BS28" t="s">
        <v>118</v>
      </c>
      <c r="BT28">
        <v>0</v>
      </c>
    </row>
    <row r="29" spans="1:72" x14ac:dyDescent="0.2">
      <c r="A29" t="s">
        <v>563</v>
      </c>
      <c r="B29" t="s">
        <v>1112</v>
      </c>
      <c r="C29" t="s">
        <v>1081</v>
      </c>
      <c r="D29">
        <f>IF(TYPE="R",40,IF(ISNA(INDEX(Categories!D:E,MATCH(GROUPTYPE,Categories!D:D,0),2)),0,INDEX(Categories!D:E,MATCH(GROUPTYPE,Categories!D:D,0),2)))</f>
        <v>9</v>
      </c>
      <c r="E29" t="str">
        <f>IF(TYPE="R","Retained Earnings",IF(ISNA(INDEX(Categories!D:F,MATCH(GLCATCODE,Categories!E:E,0),3)),0,INDEX(Categories!D:F,MATCH(GLCATCODE,Categories!E:E,0),3)))</f>
        <v>Cost of Sales</v>
      </c>
      <c r="F29" t="s">
        <v>238</v>
      </c>
      <c r="G29" t="s">
        <v>851</v>
      </c>
      <c r="H29" t="s">
        <v>1113</v>
      </c>
      <c r="I29" t="s">
        <v>1079</v>
      </c>
      <c r="J29" t="s">
        <v>1065</v>
      </c>
      <c r="K29" t="s">
        <v>1065</v>
      </c>
      <c r="L29" t="s">
        <v>1065</v>
      </c>
      <c r="M29" t="s">
        <v>1065</v>
      </c>
      <c r="N29" t="s">
        <v>1065</v>
      </c>
      <c r="O29" t="s">
        <v>1065</v>
      </c>
      <c r="P29" t="s">
        <v>1065</v>
      </c>
      <c r="Q29" t="s">
        <v>1066</v>
      </c>
      <c r="R29" t="s">
        <v>1067</v>
      </c>
      <c r="S29">
        <f>VLOOKUP(ACCOUNTEXSEG,Sheet6!$A$2:$C$4000,3,TRUE)</f>
        <v>0</v>
      </c>
      <c r="T29">
        <f t="shared" si="0"/>
        <v>0</v>
      </c>
      <c r="U29">
        <v>0</v>
      </c>
      <c r="V29">
        <v>0</v>
      </c>
      <c r="W29">
        <v>0</v>
      </c>
      <c r="X29">
        <v>0</v>
      </c>
      <c r="Y29" s="17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5.644285</v>
      </c>
      <c r="BJ29">
        <v>5.4107139999999996</v>
      </c>
      <c r="BK29">
        <v>21.428571000000002</v>
      </c>
      <c r="BL29">
        <v>0</v>
      </c>
      <c r="BM29" t="s">
        <v>1068</v>
      </c>
      <c r="BN29">
        <v>20180701</v>
      </c>
      <c r="BO29">
        <v>0</v>
      </c>
      <c r="BP29" t="s">
        <v>238</v>
      </c>
      <c r="BQ29">
        <v>0</v>
      </c>
      <c r="BR29">
        <v>2019</v>
      </c>
      <c r="BS29" t="s">
        <v>118</v>
      </c>
      <c r="BT29">
        <v>0</v>
      </c>
    </row>
    <row r="30" spans="1:72" x14ac:dyDescent="0.2">
      <c r="A30" t="s">
        <v>564</v>
      </c>
      <c r="B30" t="s">
        <v>1114</v>
      </c>
      <c r="C30" t="s">
        <v>1081</v>
      </c>
      <c r="D30">
        <f>IF(TYPE="R",40,IF(ISNA(INDEX(Categories!D:E,MATCH(GROUPTYPE,Categories!D:D,0),2)),0,INDEX(Categories!D:E,MATCH(GROUPTYPE,Categories!D:D,0),2)))</f>
        <v>9</v>
      </c>
      <c r="E30" t="str">
        <f>IF(TYPE="R","Retained Earnings",IF(ISNA(INDEX(Categories!D:F,MATCH(GLCATCODE,Categories!E:E,0),3)),0,INDEX(Categories!D:F,MATCH(GLCATCODE,Categories!E:E,0),3)))</f>
        <v>Cost of Sales</v>
      </c>
      <c r="F30" t="s">
        <v>238</v>
      </c>
      <c r="G30" t="s">
        <v>852</v>
      </c>
      <c r="H30" t="s">
        <v>1115</v>
      </c>
      <c r="I30" t="s">
        <v>1079</v>
      </c>
      <c r="J30" t="s">
        <v>1065</v>
      </c>
      <c r="K30" t="s">
        <v>1065</v>
      </c>
      <c r="L30" t="s">
        <v>1065</v>
      </c>
      <c r="M30" t="s">
        <v>1065</v>
      </c>
      <c r="N30" t="s">
        <v>1065</v>
      </c>
      <c r="O30" t="s">
        <v>1065</v>
      </c>
      <c r="P30" t="s">
        <v>1065</v>
      </c>
      <c r="Q30" t="s">
        <v>1066</v>
      </c>
      <c r="R30" t="s">
        <v>1067</v>
      </c>
      <c r="S30">
        <f>VLOOKUP(ACCOUNTEXSEG,Sheet6!$A$2:$C$4000,3,TRUE)</f>
        <v>0</v>
      </c>
      <c r="T30">
        <f t="shared" si="0"/>
        <v>0</v>
      </c>
      <c r="U30">
        <v>0</v>
      </c>
      <c r="V30">
        <v>0</v>
      </c>
      <c r="W30">
        <v>0</v>
      </c>
      <c r="X30">
        <v>0</v>
      </c>
      <c r="Y30" s="179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233.93428499999999</v>
      </c>
      <c r="BJ30">
        <v>143.86357100000001</v>
      </c>
      <c r="BK30">
        <v>148.557142</v>
      </c>
      <c r="BL30">
        <v>0</v>
      </c>
      <c r="BM30" t="s">
        <v>1068</v>
      </c>
      <c r="BN30">
        <v>20180701</v>
      </c>
      <c r="BO30">
        <v>0</v>
      </c>
      <c r="BP30" t="s">
        <v>238</v>
      </c>
      <c r="BQ30">
        <v>0</v>
      </c>
      <c r="BR30">
        <v>2019</v>
      </c>
      <c r="BS30" t="s">
        <v>118</v>
      </c>
      <c r="BT30">
        <v>0</v>
      </c>
    </row>
    <row r="31" spans="1:72" x14ac:dyDescent="0.2">
      <c r="A31" t="s">
        <v>567</v>
      </c>
      <c r="B31" t="s">
        <v>1116</v>
      </c>
      <c r="C31" t="s">
        <v>1081</v>
      </c>
      <c r="D31">
        <f>IF(TYPE="R",40,IF(ISNA(INDEX(Categories!D:E,MATCH(GROUPTYPE,Categories!D:D,0),2)),0,INDEX(Categories!D:E,MATCH(GROUPTYPE,Categories!D:D,0),2)))</f>
        <v>9</v>
      </c>
      <c r="E31" t="str">
        <f>IF(TYPE="R","Retained Earnings",IF(ISNA(INDEX(Categories!D:F,MATCH(GLCATCODE,Categories!E:E,0),3)),0,INDEX(Categories!D:F,MATCH(GLCATCODE,Categories!E:E,0),3)))</f>
        <v>Cost of Sales</v>
      </c>
      <c r="F31" t="s">
        <v>238</v>
      </c>
      <c r="G31" t="s">
        <v>855</v>
      </c>
      <c r="H31" t="s">
        <v>1117</v>
      </c>
      <c r="I31" t="s">
        <v>1079</v>
      </c>
      <c r="J31" t="s">
        <v>1065</v>
      </c>
      <c r="K31" t="s">
        <v>1065</v>
      </c>
      <c r="L31" t="s">
        <v>1065</v>
      </c>
      <c r="M31" t="s">
        <v>1065</v>
      </c>
      <c r="N31" t="s">
        <v>1065</v>
      </c>
      <c r="O31" t="s">
        <v>1065</v>
      </c>
      <c r="P31" t="s">
        <v>1065</v>
      </c>
      <c r="Q31" t="s">
        <v>1066</v>
      </c>
      <c r="R31" t="s">
        <v>1067</v>
      </c>
      <c r="S31">
        <f>VLOOKUP(ACCOUNTEXSEG,Sheet6!$A$2:$C$4000,3,TRUE)</f>
        <v>0</v>
      </c>
      <c r="T31">
        <f t="shared" si="0"/>
        <v>0</v>
      </c>
      <c r="U31">
        <v>0</v>
      </c>
      <c r="V31">
        <v>0</v>
      </c>
      <c r="W31">
        <v>0</v>
      </c>
      <c r="X31">
        <v>0</v>
      </c>
      <c r="Y31" s="179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 s="179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146.11928499999999</v>
      </c>
      <c r="BJ31">
        <v>297.33999999999997</v>
      </c>
      <c r="BK31">
        <v>278.984285</v>
      </c>
      <c r="BL31">
        <v>0</v>
      </c>
      <c r="BM31" t="s">
        <v>1068</v>
      </c>
      <c r="BN31">
        <v>20180701</v>
      </c>
      <c r="BO31">
        <v>0</v>
      </c>
      <c r="BP31" t="s">
        <v>238</v>
      </c>
      <c r="BQ31">
        <v>0</v>
      </c>
      <c r="BR31">
        <v>2019</v>
      </c>
      <c r="BS31" t="s">
        <v>118</v>
      </c>
      <c r="BT31">
        <v>0</v>
      </c>
    </row>
    <row r="32" spans="1:72" x14ac:dyDescent="0.2">
      <c r="A32" t="s">
        <v>568</v>
      </c>
      <c r="B32" t="s">
        <v>1118</v>
      </c>
      <c r="C32" t="s">
        <v>1081</v>
      </c>
      <c r="D32">
        <f>IF(TYPE="R",40,IF(ISNA(INDEX(Categories!D:E,MATCH(GROUPTYPE,Categories!D:D,0),2)),0,INDEX(Categories!D:E,MATCH(GROUPTYPE,Categories!D:D,0),2)))</f>
        <v>9</v>
      </c>
      <c r="E32" t="str">
        <f>IF(TYPE="R","Retained Earnings",IF(ISNA(INDEX(Categories!D:F,MATCH(GLCATCODE,Categories!E:E,0),3)),0,INDEX(Categories!D:F,MATCH(GLCATCODE,Categories!E:E,0),3)))</f>
        <v>Cost of Sales</v>
      </c>
      <c r="F32" t="s">
        <v>238</v>
      </c>
      <c r="G32" t="s">
        <v>856</v>
      </c>
      <c r="H32" t="s">
        <v>1119</v>
      </c>
      <c r="I32" t="s">
        <v>1079</v>
      </c>
      <c r="J32" t="s">
        <v>1065</v>
      </c>
      <c r="K32" t="s">
        <v>1065</v>
      </c>
      <c r="L32" t="s">
        <v>1065</v>
      </c>
      <c r="M32" t="s">
        <v>1065</v>
      </c>
      <c r="N32" t="s">
        <v>1065</v>
      </c>
      <c r="O32" t="s">
        <v>1065</v>
      </c>
      <c r="P32" t="s">
        <v>1065</v>
      </c>
      <c r="Q32" t="s">
        <v>1066</v>
      </c>
      <c r="R32" t="s">
        <v>1067</v>
      </c>
      <c r="S32">
        <f>VLOOKUP(ACCOUNTEXSEG,Sheet6!$A$2:$C$4000,3,TRUE)</f>
        <v>0</v>
      </c>
      <c r="T32">
        <f t="shared" si="0"/>
        <v>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 s="179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35.714284999999997</v>
      </c>
      <c r="BJ32">
        <v>0</v>
      </c>
      <c r="BK32">
        <v>0</v>
      </c>
      <c r="BL32">
        <v>0</v>
      </c>
      <c r="BM32" t="s">
        <v>1068</v>
      </c>
      <c r="BN32">
        <v>20180701</v>
      </c>
      <c r="BO32">
        <v>0</v>
      </c>
      <c r="BP32" t="s">
        <v>238</v>
      </c>
      <c r="BQ32">
        <v>0</v>
      </c>
      <c r="BR32">
        <v>2019</v>
      </c>
      <c r="BS32" t="s">
        <v>118</v>
      </c>
      <c r="BT32">
        <v>0</v>
      </c>
    </row>
    <row r="33" spans="1:72" x14ac:dyDescent="0.2">
      <c r="A33" t="s">
        <v>569</v>
      </c>
      <c r="B33" t="s">
        <v>1120</v>
      </c>
      <c r="C33" t="s">
        <v>1081</v>
      </c>
      <c r="D33">
        <f>IF(TYPE="R",40,IF(ISNA(INDEX(Categories!D:E,MATCH(GROUPTYPE,Categories!D:D,0),2)),0,INDEX(Categories!D:E,MATCH(GROUPTYPE,Categories!D:D,0),2)))</f>
        <v>9</v>
      </c>
      <c r="E33" t="str">
        <f>IF(TYPE="R","Retained Earnings",IF(ISNA(INDEX(Categories!D:F,MATCH(GLCATCODE,Categories!E:E,0),3)),0,INDEX(Categories!D:F,MATCH(GLCATCODE,Categories!E:E,0),3)))</f>
        <v>Cost of Sales</v>
      </c>
      <c r="F33" t="s">
        <v>238</v>
      </c>
      <c r="G33" t="s">
        <v>857</v>
      </c>
      <c r="H33" t="s">
        <v>1121</v>
      </c>
      <c r="I33" t="s">
        <v>1079</v>
      </c>
      <c r="J33" t="s">
        <v>1065</v>
      </c>
      <c r="K33" t="s">
        <v>1065</v>
      </c>
      <c r="L33" t="s">
        <v>1065</v>
      </c>
      <c r="M33" t="s">
        <v>1065</v>
      </c>
      <c r="N33" t="s">
        <v>1065</v>
      </c>
      <c r="O33" t="s">
        <v>1065</v>
      </c>
      <c r="P33" t="s">
        <v>1065</v>
      </c>
      <c r="Q33" t="s">
        <v>1066</v>
      </c>
      <c r="R33" t="s">
        <v>1067</v>
      </c>
      <c r="S33">
        <f>VLOOKUP(ACCOUNTEXSEG,Sheet6!$A$2:$C$4000,3,TRUE)</f>
        <v>0</v>
      </c>
      <c r="T33">
        <f t="shared" si="0"/>
        <v>0</v>
      </c>
      <c r="U33">
        <v>0</v>
      </c>
      <c r="V33">
        <v>0</v>
      </c>
      <c r="W33">
        <v>0</v>
      </c>
      <c r="X33">
        <v>0</v>
      </c>
      <c r="Y33" s="179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 s="179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384.21642800000001</v>
      </c>
      <c r="BJ33">
        <v>71.427857000000003</v>
      </c>
      <c r="BK33">
        <v>58.422142000000001</v>
      </c>
      <c r="BL33">
        <v>0</v>
      </c>
      <c r="BM33" t="s">
        <v>1068</v>
      </c>
      <c r="BN33">
        <v>20180701</v>
      </c>
      <c r="BO33">
        <v>0</v>
      </c>
      <c r="BP33" t="s">
        <v>238</v>
      </c>
      <c r="BQ33">
        <v>0</v>
      </c>
      <c r="BR33">
        <v>2019</v>
      </c>
      <c r="BS33" t="s">
        <v>118</v>
      </c>
      <c r="BT33">
        <v>0</v>
      </c>
    </row>
    <row r="34" spans="1:72" x14ac:dyDescent="0.2">
      <c r="A34" t="s">
        <v>570</v>
      </c>
      <c r="B34" t="s">
        <v>1122</v>
      </c>
      <c r="C34" t="s">
        <v>1081</v>
      </c>
      <c r="D34">
        <f>IF(TYPE="R",40,IF(ISNA(INDEX(Categories!D:E,MATCH(GROUPTYPE,Categories!D:D,0),2)),0,INDEX(Categories!D:E,MATCH(GROUPTYPE,Categories!D:D,0),2)))</f>
        <v>9</v>
      </c>
      <c r="E34" t="str">
        <f>IF(TYPE="R","Retained Earnings",IF(ISNA(INDEX(Categories!D:F,MATCH(GLCATCODE,Categories!E:E,0),3)),0,INDEX(Categories!D:F,MATCH(GLCATCODE,Categories!E:E,0),3)))</f>
        <v>Cost of Sales</v>
      </c>
      <c r="F34" t="s">
        <v>238</v>
      </c>
      <c r="G34" t="s">
        <v>858</v>
      </c>
      <c r="H34" t="s">
        <v>1123</v>
      </c>
      <c r="I34" t="s">
        <v>1079</v>
      </c>
      <c r="J34" t="s">
        <v>1065</v>
      </c>
      <c r="K34" t="s">
        <v>1065</v>
      </c>
      <c r="L34" t="s">
        <v>1065</v>
      </c>
      <c r="M34" t="s">
        <v>1065</v>
      </c>
      <c r="N34" t="s">
        <v>1065</v>
      </c>
      <c r="O34" t="s">
        <v>1065</v>
      </c>
      <c r="P34" t="s">
        <v>1065</v>
      </c>
      <c r="Q34" t="s">
        <v>1066</v>
      </c>
      <c r="R34" t="s">
        <v>1067</v>
      </c>
      <c r="S34">
        <f>VLOOKUP(ACCOUNTEXSEG,Sheet6!$A$2:$C$4000,3,TRUE)</f>
        <v>0</v>
      </c>
      <c r="T34">
        <f t="shared" ref="T34:T65" si="1">IF(ACCTTYPE="I",0,OPENBALN)</f>
        <v>0</v>
      </c>
      <c r="U34">
        <v>0</v>
      </c>
      <c r="V34">
        <v>0</v>
      </c>
      <c r="W34">
        <v>0</v>
      </c>
      <c r="X34">
        <v>0</v>
      </c>
      <c r="Y34" s="179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179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179.42857100000001</v>
      </c>
      <c r="BJ34">
        <v>130.97857099999999</v>
      </c>
      <c r="BK34">
        <v>0</v>
      </c>
      <c r="BL34">
        <v>0</v>
      </c>
      <c r="BM34" t="s">
        <v>1068</v>
      </c>
      <c r="BN34">
        <v>20180701</v>
      </c>
      <c r="BO34">
        <v>0</v>
      </c>
      <c r="BP34" t="s">
        <v>238</v>
      </c>
      <c r="BQ34">
        <v>0</v>
      </c>
      <c r="BR34">
        <v>2019</v>
      </c>
      <c r="BS34" t="s">
        <v>118</v>
      </c>
      <c r="BT34">
        <v>0</v>
      </c>
    </row>
    <row r="35" spans="1:72" x14ac:dyDescent="0.2">
      <c r="A35" t="s">
        <v>571</v>
      </c>
      <c r="B35" t="s">
        <v>1124</v>
      </c>
      <c r="C35" t="s">
        <v>1081</v>
      </c>
      <c r="D35">
        <f>IF(TYPE="R",40,IF(ISNA(INDEX(Categories!D:E,MATCH(GROUPTYPE,Categories!D:D,0),2)),0,INDEX(Categories!D:E,MATCH(GROUPTYPE,Categories!D:D,0),2)))</f>
        <v>9</v>
      </c>
      <c r="E35" t="str">
        <f>IF(TYPE="R","Retained Earnings",IF(ISNA(INDEX(Categories!D:F,MATCH(GLCATCODE,Categories!E:E,0),3)),0,INDEX(Categories!D:F,MATCH(GLCATCODE,Categories!E:E,0),3)))</f>
        <v>Cost of Sales</v>
      </c>
      <c r="F35" t="s">
        <v>238</v>
      </c>
      <c r="G35" t="s">
        <v>859</v>
      </c>
      <c r="H35" t="s">
        <v>1125</v>
      </c>
      <c r="I35" t="s">
        <v>1079</v>
      </c>
      <c r="J35" t="s">
        <v>1065</v>
      </c>
      <c r="K35" t="s">
        <v>1065</v>
      </c>
      <c r="L35" t="s">
        <v>1065</v>
      </c>
      <c r="M35" t="s">
        <v>1065</v>
      </c>
      <c r="N35" t="s">
        <v>1065</v>
      </c>
      <c r="O35" t="s">
        <v>1065</v>
      </c>
      <c r="P35" t="s">
        <v>1065</v>
      </c>
      <c r="Q35" t="s">
        <v>1066</v>
      </c>
      <c r="R35" t="s">
        <v>1067</v>
      </c>
      <c r="S35">
        <f>VLOOKUP(ACCOUNTEXSEG,Sheet6!$A$2:$C$4000,3,TRUE)</f>
        <v>0</v>
      </c>
      <c r="T35">
        <f t="shared" si="1"/>
        <v>0</v>
      </c>
      <c r="U35">
        <v>0</v>
      </c>
      <c r="V35">
        <v>0</v>
      </c>
      <c r="W35">
        <v>0</v>
      </c>
      <c r="X35">
        <v>0</v>
      </c>
      <c r="Y35" s="179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 s="17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80</v>
      </c>
      <c r="BJ35">
        <v>42.857142000000003</v>
      </c>
      <c r="BK35">
        <v>35.714284999999997</v>
      </c>
      <c r="BL35">
        <v>0</v>
      </c>
      <c r="BM35" t="s">
        <v>1068</v>
      </c>
      <c r="BN35">
        <v>20180701</v>
      </c>
      <c r="BO35">
        <v>0</v>
      </c>
      <c r="BP35" t="s">
        <v>238</v>
      </c>
      <c r="BQ35">
        <v>0</v>
      </c>
      <c r="BR35">
        <v>2019</v>
      </c>
      <c r="BS35" t="s">
        <v>118</v>
      </c>
      <c r="BT35">
        <v>0</v>
      </c>
    </row>
    <row r="36" spans="1:72" x14ac:dyDescent="0.2">
      <c r="A36" t="s">
        <v>572</v>
      </c>
      <c r="B36" t="s">
        <v>1126</v>
      </c>
      <c r="C36" t="s">
        <v>1081</v>
      </c>
      <c r="D36">
        <f>IF(TYPE="R",40,IF(ISNA(INDEX(Categories!D:E,MATCH(GROUPTYPE,Categories!D:D,0),2)),0,INDEX(Categories!D:E,MATCH(GROUPTYPE,Categories!D:D,0),2)))</f>
        <v>9</v>
      </c>
      <c r="E36" t="str">
        <f>IF(TYPE="R","Retained Earnings",IF(ISNA(INDEX(Categories!D:F,MATCH(GLCATCODE,Categories!E:E,0),3)),0,INDEX(Categories!D:F,MATCH(GLCATCODE,Categories!E:E,0),3)))</f>
        <v>Cost of Sales</v>
      </c>
      <c r="F36" t="s">
        <v>238</v>
      </c>
      <c r="G36" t="s">
        <v>860</v>
      </c>
      <c r="H36" t="s">
        <v>1127</v>
      </c>
      <c r="I36" t="s">
        <v>1079</v>
      </c>
      <c r="J36" t="s">
        <v>1065</v>
      </c>
      <c r="K36" t="s">
        <v>1065</v>
      </c>
      <c r="L36" t="s">
        <v>1065</v>
      </c>
      <c r="M36" t="s">
        <v>1065</v>
      </c>
      <c r="N36" t="s">
        <v>1065</v>
      </c>
      <c r="O36" t="s">
        <v>1065</v>
      </c>
      <c r="P36" t="s">
        <v>1065</v>
      </c>
      <c r="Q36" t="s">
        <v>1066</v>
      </c>
      <c r="R36" t="s">
        <v>1067</v>
      </c>
      <c r="S36">
        <f>VLOOKUP(ACCOUNTEXSEG,Sheet6!$A$2:$C$4000,3,TRUE)</f>
        <v>0</v>
      </c>
      <c r="T36">
        <f t="shared" si="1"/>
        <v>0</v>
      </c>
      <c r="U36">
        <v>0</v>
      </c>
      <c r="V36">
        <v>0</v>
      </c>
      <c r="W36">
        <v>0</v>
      </c>
      <c r="X36">
        <v>0</v>
      </c>
      <c r="Y36" s="179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 s="179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41.182141999999999</v>
      </c>
      <c r="BJ36">
        <v>14.285714</v>
      </c>
      <c r="BK36">
        <v>58.528570999999999</v>
      </c>
      <c r="BL36">
        <v>0</v>
      </c>
      <c r="BM36" t="s">
        <v>1068</v>
      </c>
      <c r="BN36">
        <v>20180701</v>
      </c>
      <c r="BO36">
        <v>0</v>
      </c>
      <c r="BP36" t="s">
        <v>238</v>
      </c>
      <c r="BQ36">
        <v>0</v>
      </c>
      <c r="BR36">
        <v>2019</v>
      </c>
      <c r="BS36" t="s">
        <v>118</v>
      </c>
      <c r="BT36">
        <v>0</v>
      </c>
    </row>
    <row r="37" spans="1:72" x14ac:dyDescent="0.2">
      <c r="A37" t="s">
        <v>573</v>
      </c>
      <c r="B37" t="s">
        <v>1128</v>
      </c>
      <c r="C37" t="s">
        <v>1081</v>
      </c>
      <c r="D37">
        <f>IF(TYPE="R",40,IF(ISNA(INDEX(Categories!D:E,MATCH(GROUPTYPE,Categories!D:D,0),2)),0,INDEX(Categories!D:E,MATCH(GROUPTYPE,Categories!D:D,0),2)))</f>
        <v>9</v>
      </c>
      <c r="E37" t="str">
        <f>IF(TYPE="R","Retained Earnings",IF(ISNA(INDEX(Categories!D:F,MATCH(GLCATCODE,Categories!E:E,0),3)),0,INDEX(Categories!D:F,MATCH(GLCATCODE,Categories!E:E,0),3)))</f>
        <v>Cost of Sales</v>
      </c>
      <c r="F37" t="s">
        <v>238</v>
      </c>
      <c r="G37" t="s">
        <v>861</v>
      </c>
      <c r="H37" t="s">
        <v>1129</v>
      </c>
      <c r="I37" t="s">
        <v>1079</v>
      </c>
      <c r="J37" t="s">
        <v>1065</v>
      </c>
      <c r="K37" t="s">
        <v>1065</v>
      </c>
      <c r="L37" t="s">
        <v>1065</v>
      </c>
      <c r="M37" t="s">
        <v>1065</v>
      </c>
      <c r="N37" t="s">
        <v>1065</v>
      </c>
      <c r="O37" t="s">
        <v>1065</v>
      </c>
      <c r="P37" t="s">
        <v>1065</v>
      </c>
      <c r="Q37" t="s">
        <v>1066</v>
      </c>
      <c r="R37" t="s">
        <v>1067</v>
      </c>
      <c r="S37">
        <f>VLOOKUP(ACCOUNTEXSEG,Sheet6!$A$2:$C$4000,3,TRUE)</f>
        <v>0</v>
      </c>
      <c r="T37">
        <f t="shared" si="1"/>
        <v>0</v>
      </c>
      <c r="U37">
        <v>0</v>
      </c>
      <c r="V37">
        <v>0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 s="17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 t="s">
        <v>1068</v>
      </c>
      <c r="BN37">
        <v>20180701</v>
      </c>
      <c r="BO37">
        <v>0</v>
      </c>
      <c r="BP37" t="s">
        <v>238</v>
      </c>
      <c r="BQ37">
        <v>0</v>
      </c>
      <c r="BR37">
        <v>2019</v>
      </c>
      <c r="BS37" t="s">
        <v>118</v>
      </c>
      <c r="BT37">
        <v>0</v>
      </c>
    </row>
    <row r="38" spans="1:72" x14ac:dyDescent="0.2">
      <c r="A38" t="s">
        <v>574</v>
      </c>
      <c r="B38" t="s">
        <v>1130</v>
      </c>
      <c r="C38" t="s">
        <v>1081</v>
      </c>
      <c r="D38">
        <f>IF(TYPE="R",40,IF(ISNA(INDEX(Categories!D:E,MATCH(GROUPTYPE,Categories!D:D,0),2)),0,INDEX(Categories!D:E,MATCH(GROUPTYPE,Categories!D:D,0),2)))</f>
        <v>9</v>
      </c>
      <c r="E38" t="str">
        <f>IF(TYPE="R","Retained Earnings",IF(ISNA(INDEX(Categories!D:F,MATCH(GLCATCODE,Categories!E:E,0),3)),0,INDEX(Categories!D:F,MATCH(GLCATCODE,Categories!E:E,0),3)))</f>
        <v>Cost of Sales</v>
      </c>
      <c r="F38" t="s">
        <v>238</v>
      </c>
      <c r="G38" t="s">
        <v>862</v>
      </c>
      <c r="H38" t="s">
        <v>1131</v>
      </c>
      <c r="I38" t="s">
        <v>1079</v>
      </c>
      <c r="J38" t="s">
        <v>1065</v>
      </c>
      <c r="K38" t="s">
        <v>1065</v>
      </c>
      <c r="L38" t="s">
        <v>1065</v>
      </c>
      <c r="M38" t="s">
        <v>1065</v>
      </c>
      <c r="N38" t="s">
        <v>1065</v>
      </c>
      <c r="O38" t="s">
        <v>1065</v>
      </c>
      <c r="P38" t="s">
        <v>1065</v>
      </c>
      <c r="Q38" t="s">
        <v>1066</v>
      </c>
      <c r="R38" t="s">
        <v>1067</v>
      </c>
      <c r="S38">
        <f>VLOOKUP(ACCOUNTEXSEG,Sheet6!$A$2:$C$4000,3,TRUE)</f>
        <v>0</v>
      </c>
      <c r="T38">
        <f t="shared" si="1"/>
        <v>0</v>
      </c>
      <c r="U38">
        <v>0</v>
      </c>
      <c r="V38">
        <v>0</v>
      </c>
      <c r="W38">
        <v>0</v>
      </c>
      <c r="X38">
        <v>0</v>
      </c>
      <c r="Y38" s="179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179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292.85714200000001</v>
      </c>
      <c r="BJ38">
        <v>411.78571399999998</v>
      </c>
      <c r="BK38">
        <v>292.19</v>
      </c>
      <c r="BL38">
        <v>0</v>
      </c>
      <c r="BM38" t="s">
        <v>1068</v>
      </c>
      <c r="BN38">
        <v>20180701</v>
      </c>
      <c r="BO38">
        <v>0</v>
      </c>
      <c r="BP38" t="s">
        <v>238</v>
      </c>
      <c r="BQ38">
        <v>0</v>
      </c>
      <c r="BR38">
        <v>2019</v>
      </c>
      <c r="BS38" t="s">
        <v>118</v>
      </c>
      <c r="BT38">
        <v>0</v>
      </c>
    </row>
    <row r="39" spans="1:72" x14ac:dyDescent="0.2">
      <c r="A39" t="s">
        <v>575</v>
      </c>
      <c r="B39" t="s">
        <v>1132</v>
      </c>
      <c r="C39" t="s">
        <v>1081</v>
      </c>
      <c r="D39">
        <f>IF(TYPE="R",40,IF(ISNA(INDEX(Categories!D:E,MATCH(GROUPTYPE,Categories!D:D,0),2)),0,INDEX(Categories!D:E,MATCH(GROUPTYPE,Categories!D:D,0),2)))</f>
        <v>9</v>
      </c>
      <c r="E39" t="str">
        <f>IF(TYPE="R","Retained Earnings",IF(ISNA(INDEX(Categories!D:F,MATCH(GLCATCODE,Categories!E:E,0),3)),0,INDEX(Categories!D:F,MATCH(GLCATCODE,Categories!E:E,0),3)))</f>
        <v>Cost of Sales</v>
      </c>
      <c r="F39" t="s">
        <v>238</v>
      </c>
      <c r="G39" t="s">
        <v>863</v>
      </c>
      <c r="H39" t="s">
        <v>1133</v>
      </c>
      <c r="I39" t="s">
        <v>1079</v>
      </c>
      <c r="J39" t="s">
        <v>1065</v>
      </c>
      <c r="K39" t="s">
        <v>1065</v>
      </c>
      <c r="L39" t="s">
        <v>1065</v>
      </c>
      <c r="M39" t="s">
        <v>1065</v>
      </c>
      <c r="N39" t="s">
        <v>1065</v>
      </c>
      <c r="O39" t="s">
        <v>1065</v>
      </c>
      <c r="P39" t="s">
        <v>1065</v>
      </c>
      <c r="Q39" t="s">
        <v>1066</v>
      </c>
      <c r="R39" t="s">
        <v>1067</v>
      </c>
      <c r="S39">
        <f>VLOOKUP(ACCOUNTEXSEG,Sheet6!$A$2:$C$4000,3,TRUE)</f>
        <v>0</v>
      </c>
      <c r="T39">
        <f t="shared" si="1"/>
        <v>0</v>
      </c>
      <c r="U39">
        <v>0</v>
      </c>
      <c r="V39">
        <v>0</v>
      </c>
      <c r="W39">
        <v>0</v>
      </c>
      <c r="X39">
        <v>0</v>
      </c>
      <c r="Y39" s="17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 s="17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1083.149285</v>
      </c>
      <c r="BJ39">
        <v>985.38928499999997</v>
      </c>
      <c r="BK39">
        <v>766.55857100000003</v>
      </c>
      <c r="BL39">
        <v>0</v>
      </c>
      <c r="BM39" t="s">
        <v>1068</v>
      </c>
      <c r="BN39">
        <v>20180701</v>
      </c>
      <c r="BO39">
        <v>0</v>
      </c>
      <c r="BP39" t="s">
        <v>238</v>
      </c>
      <c r="BQ39">
        <v>0</v>
      </c>
      <c r="BR39">
        <v>2019</v>
      </c>
      <c r="BS39" t="s">
        <v>118</v>
      </c>
      <c r="BT39">
        <v>0</v>
      </c>
    </row>
    <row r="40" spans="1:72" x14ac:dyDescent="0.2">
      <c r="A40" t="s">
        <v>576</v>
      </c>
      <c r="B40" t="s">
        <v>1134</v>
      </c>
      <c r="C40" t="s">
        <v>1081</v>
      </c>
      <c r="D40">
        <f>IF(TYPE="R",40,IF(ISNA(INDEX(Categories!D:E,MATCH(GROUPTYPE,Categories!D:D,0),2)),0,INDEX(Categories!D:E,MATCH(GROUPTYPE,Categories!D:D,0),2)))</f>
        <v>9</v>
      </c>
      <c r="E40" t="str">
        <f>IF(TYPE="R","Retained Earnings",IF(ISNA(INDEX(Categories!D:F,MATCH(GLCATCODE,Categories!E:E,0),3)),0,INDEX(Categories!D:F,MATCH(GLCATCODE,Categories!E:E,0),3)))</f>
        <v>Cost of Sales</v>
      </c>
      <c r="F40" t="s">
        <v>238</v>
      </c>
      <c r="G40" t="s">
        <v>864</v>
      </c>
      <c r="H40" t="s">
        <v>1135</v>
      </c>
      <c r="I40" t="s">
        <v>1079</v>
      </c>
      <c r="J40" t="s">
        <v>1065</v>
      </c>
      <c r="K40" t="s">
        <v>1065</v>
      </c>
      <c r="L40" t="s">
        <v>1065</v>
      </c>
      <c r="M40" t="s">
        <v>1065</v>
      </c>
      <c r="N40" t="s">
        <v>1065</v>
      </c>
      <c r="O40" t="s">
        <v>1065</v>
      </c>
      <c r="P40" t="s">
        <v>1065</v>
      </c>
      <c r="Q40" t="s">
        <v>1066</v>
      </c>
      <c r="R40" t="s">
        <v>1067</v>
      </c>
      <c r="S40">
        <f>VLOOKUP(ACCOUNTEXSEG,Sheet6!$A$2:$C$4000,3,TRUE)</f>
        <v>0</v>
      </c>
      <c r="T40">
        <f t="shared" si="1"/>
        <v>0</v>
      </c>
      <c r="U40">
        <v>0</v>
      </c>
      <c r="V40">
        <v>0</v>
      </c>
      <c r="W40">
        <v>0</v>
      </c>
      <c r="X40">
        <v>0</v>
      </c>
      <c r="Y40" s="179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 s="179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176.40642800000001</v>
      </c>
      <c r="BJ40">
        <v>0</v>
      </c>
      <c r="BK40">
        <v>0</v>
      </c>
      <c r="BL40">
        <v>0</v>
      </c>
      <c r="BM40" t="s">
        <v>1068</v>
      </c>
      <c r="BN40">
        <v>20180701</v>
      </c>
      <c r="BO40">
        <v>0</v>
      </c>
      <c r="BP40" t="s">
        <v>238</v>
      </c>
      <c r="BQ40">
        <v>0</v>
      </c>
      <c r="BR40">
        <v>2019</v>
      </c>
      <c r="BS40" t="s">
        <v>118</v>
      </c>
      <c r="BT40">
        <v>0</v>
      </c>
    </row>
    <row r="41" spans="1:72" x14ac:dyDescent="0.2">
      <c r="A41" t="s">
        <v>577</v>
      </c>
      <c r="B41" t="s">
        <v>1136</v>
      </c>
      <c r="C41" t="s">
        <v>1137</v>
      </c>
      <c r="D41">
        <f>IF(TYPE="R",40,IF(ISNA(INDEX(Categories!D:E,MATCH(GROUPTYPE,Categories!D:D,0),2)),0,INDEX(Categories!D:E,MATCH(GROUPTYPE,Categories!D:D,0),2)))</f>
        <v>12</v>
      </c>
      <c r="E41" t="str">
        <f>IF(TYPE="R","Retained Earnings",IF(ISNA(INDEX(Categories!D:F,MATCH(GLCATCODE,Categories!E:E,0),3)),0,INDEX(Categories!D:F,MATCH(GLCATCODE,Categories!E:E,0),3)))</f>
        <v>Other Income</v>
      </c>
      <c r="F41" t="s">
        <v>238</v>
      </c>
      <c r="G41" t="s">
        <v>866</v>
      </c>
      <c r="H41" t="s">
        <v>1138</v>
      </c>
      <c r="I41" t="s">
        <v>1139</v>
      </c>
      <c r="J41" t="s">
        <v>1065</v>
      </c>
      <c r="K41" t="s">
        <v>1065</v>
      </c>
      <c r="L41" t="s">
        <v>1065</v>
      </c>
      <c r="M41" t="s">
        <v>1065</v>
      </c>
      <c r="N41" t="s">
        <v>1065</v>
      </c>
      <c r="O41" t="s">
        <v>1065</v>
      </c>
      <c r="P41" t="s">
        <v>1065</v>
      </c>
      <c r="Q41" t="s">
        <v>1066</v>
      </c>
      <c r="R41" t="s">
        <v>1067</v>
      </c>
      <c r="S41">
        <f>VLOOKUP(ACCOUNTEXSEG,Sheet6!$A$2:$C$4000,3,TRUE)</f>
        <v>0</v>
      </c>
      <c r="T41">
        <f t="shared" si="1"/>
        <v>0</v>
      </c>
      <c r="U41">
        <v>0</v>
      </c>
      <c r="V41">
        <v>0</v>
      </c>
      <c r="W41">
        <v>0</v>
      </c>
      <c r="X41">
        <v>0</v>
      </c>
      <c r="Y41" s="179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 s="179">
        <v>0</v>
      </c>
      <c r="AV41">
        <v>0</v>
      </c>
      <c r="AW41">
        <v>0</v>
      </c>
      <c r="AX41">
        <v>-7.73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-0.55214200000000002</v>
      </c>
      <c r="BI41">
        <v>0</v>
      </c>
      <c r="BJ41">
        <v>-32.237856999999998</v>
      </c>
      <c r="BK41">
        <v>-675.755</v>
      </c>
      <c r="BL41">
        <v>0</v>
      </c>
      <c r="BM41" t="s">
        <v>1068</v>
      </c>
      <c r="BN41">
        <v>20180701</v>
      </c>
      <c r="BO41">
        <v>0</v>
      </c>
      <c r="BP41" t="s">
        <v>238</v>
      </c>
      <c r="BQ41">
        <v>0</v>
      </c>
      <c r="BR41">
        <v>2019</v>
      </c>
      <c r="BS41" t="s">
        <v>119</v>
      </c>
      <c r="BT41">
        <v>0</v>
      </c>
    </row>
    <row r="42" spans="1:72" x14ac:dyDescent="0.2">
      <c r="A42" t="s">
        <v>578</v>
      </c>
      <c r="B42" t="s">
        <v>1140</v>
      </c>
      <c r="C42" t="s">
        <v>1141</v>
      </c>
      <c r="D42">
        <f>IF(TYPE="R",40,IF(ISNA(INDEX(Categories!D:E,MATCH(GROUPTYPE,Categories!D:D,0),2)),0,INDEX(Categories!D:E,MATCH(GROUPTYPE,Categories!D:D,0),2)))</f>
        <v>12</v>
      </c>
      <c r="E42" t="str">
        <f>IF(TYPE="R","Retained Earnings",IF(ISNA(INDEX(Categories!D:F,MATCH(GLCATCODE,Categories!E:E,0),3)),0,INDEX(Categories!D:F,MATCH(GLCATCODE,Categories!E:E,0),3)))</f>
        <v>Other Income</v>
      </c>
      <c r="F42" t="s">
        <v>238</v>
      </c>
      <c r="G42" t="s">
        <v>867</v>
      </c>
      <c r="H42" t="s">
        <v>1142</v>
      </c>
      <c r="I42" t="s">
        <v>1139</v>
      </c>
      <c r="J42" t="s">
        <v>1065</v>
      </c>
      <c r="K42" t="s">
        <v>1065</v>
      </c>
      <c r="L42" t="s">
        <v>1065</v>
      </c>
      <c r="M42" t="s">
        <v>1065</v>
      </c>
      <c r="N42" t="s">
        <v>1065</v>
      </c>
      <c r="O42" t="s">
        <v>1065</v>
      </c>
      <c r="P42" t="s">
        <v>1065</v>
      </c>
      <c r="Q42" t="s">
        <v>1066</v>
      </c>
      <c r="R42" t="s">
        <v>1067</v>
      </c>
      <c r="S42">
        <f>VLOOKUP(ACCOUNTEXSEG,Sheet6!$A$2:$C$4000,3,TRUE)</f>
        <v>-8.19</v>
      </c>
      <c r="T42">
        <f t="shared" si="1"/>
        <v>0</v>
      </c>
      <c r="U42">
        <v>0</v>
      </c>
      <c r="V42">
        <v>0</v>
      </c>
      <c r="W42">
        <v>0</v>
      </c>
      <c r="X42">
        <v>0</v>
      </c>
      <c r="Y42" s="179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 s="179">
        <v>-1.78</v>
      </c>
      <c r="AV42">
        <v>-1.48</v>
      </c>
      <c r="AW42">
        <v>-1.49</v>
      </c>
      <c r="AX42">
        <v>-1.78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-1.051428</v>
      </c>
      <c r="BI42">
        <v>-1.9650000000000001</v>
      </c>
      <c r="BJ42">
        <v>-1.6192850000000001</v>
      </c>
      <c r="BK42">
        <v>-0.82142800000000005</v>
      </c>
      <c r="BL42">
        <v>0</v>
      </c>
      <c r="BM42" t="s">
        <v>1068</v>
      </c>
      <c r="BN42">
        <v>20180701</v>
      </c>
      <c r="BO42">
        <v>0</v>
      </c>
      <c r="BP42" t="s">
        <v>238</v>
      </c>
      <c r="BQ42">
        <v>0</v>
      </c>
      <c r="BR42">
        <v>2019</v>
      </c>
      <c r="BS42" t="s">
        <v>120</v>
      </c>
      <c r="BT42">
        <v>0</v>
      </c>
    </row>
    <row r="43" spans="1:72" x14ac:dyDescent="0.2">
      <c r="A43" t="s">
        <v>579</v>
      </c>
      <c r="B43" t="s">
        <v>1143</v>
      </c>
      <c r="C43" t="s">
        <v>1144</v>
      </c>
      <c r="D43">
        <f>IF(TYPE="R",40,IF(ISNA(INDEX(Categories!D:E,MATCH(GROUPTYPE,Categories!D:D,0),2)),0,INDEX(Categories!D:E,MATCH(GROUPTYPE,Categories!D:D,0),2)))</f>
        <v>13</v>
      </c>
      <c r="E43" t="str">
        <f>IF(TYPE="R","Retained Earnings",IF(ISNA(INDEX(Categories!D:F,MATCH(GLCATCODE,Categories!E:E,0),3)),0,INDEX(Categories!D:F,MATCH(GLCATCODE,Categories!E:E,0),3)))</f>
        <v>Cost and Expenses</v>
      </c>
      <c r="F43" t="s">
        <v>238</v>
      </c>
      <c r="G43" t="s">
        <v>868</v>
      </c>
      <c r="H43" t="s">
        <v>1145</v>
      </c>
      <c r="I43" t="s">
        <v>1139</v>
      </c>
      <c r="J43" t="s">
        <v>1065</v>
      </c>
      <c r="K43" t="s">
        <v>1065</v>
      </c>
      <c r="L43" t="s">
        <v>1065</v>
      </c>
      <c r="M43" t="s">
        <v>1065</v>
      </c>
      <c r="N43" t="s">
        <v>1065</v>
      </c>
      <c r="O43" t="s">
        <v>1065</v>
      </c>
      <c r="P43" t="s">
        <v>1065</v>
      </c>
      <c r="Q43" t="s">
        <v>1066</v>
      </c>
      <c r="R43" t="s">
        <v>1087</v>
      </c>
      <c r="S43">
        <f>VLOOKUP(ACCOUNTEXSEG,Sheet6!$A$2:$C$4000,3,TRUE)</f>
        <v>4243.8</v>
      </c>
      <c r="T43">
        <f t="shared" si="1"/>
        <v>0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303.12857100000002</v>
      </c>
      <c r="BI43">
        <v>916.02499999999998</v>
      </c>
      <c r="BJ43">
        <v>1438.1885709999999</v>
      </c>
      <c r="BK43">
        <v>1778.2107140000001</v>
      </c>
      <c r="BL43">
        <v>0</v>
      </c>
      <c r="BM43" t="s">
        <v>1068</v>
      </c>
      <c r="BN43">
        <v>20180701</v>
      </c>
      <c r="BO43">
        <v>0</v>
      </c>
      <c r="BP43" t="s">
        <v>238</v>
      </c>
      <c r="BQ43">
        <v>0</v>
      </c>
      <c r="BR43">
        <v>2019</v>
      </c>
      <c r="BS43" t="s">
        <v>121</v>
      </c>
      <c r="BT43">
        <v>0</v>
      </c>
    </row>
    <row r="44" spans="1:72" x14ac:dyDescent="0.2">
      <c r="A44" t="s">
        <v>580</v>
      </c>
      <c r="B44" t="s">
        <v>1146</v>
      </c>
      <c r="C44" t="s">
        <v>1144</v>
      </c>
      <c r="D44">
        <f>IF(TYPE="R",40,IF(ISNA(INDEX(Categories!D:E,MATCH(GROUPTYPE,Categories!D:D,0),2)),0,INDEX(Categories!D:E,MATCH(GROUPTYPE,Categories!D:D,0),2)))</f>
        <v>13</v>
      </c>
      <c r="E44" t="str">
        <f>IF(TYPE="R","Retained Earnings",IF(ISNA(INDEX(Categories!D:F,MATCH(GLCATCODE,Categories!E:E,0),3)),0,INDEX(Categories!D:F,MATCH(GLCATCODE,Categories!E:E,0),3)))</f>
        <v>Cost and Expenses</v>
      </c>
      <c r="F44" t="s">
        <v>238</v>
      </c>
      <c r="G44" t="s">
        <v>869</v>
      </c>
      <c r="H44" t="s">
        <v>1147</v>
      </c>
      <c r="I44" t="s">
        <v>1139</v>
      </c>
      <c r="J44" t="s">
        <v>1065</v>
      </c>
      <c r="K44" t="s">
        <v>1065</v>
      </c>
      <c r="L44" t="s">
        <v>1065</v>
      </c>
      <c r="M44" t="s">
        <v>1065</v>
      </c>
      <c r="N44" t="s">
        <v>1065</v>
      </c>
      <c r="O44" t="s">
        <v>1065</v>
      </c>
      <c r="P44" t="s">
        <v>1065</v>
      </c>
      <c r="Q44" t="s">
        <v>1066</v>
      </c>
      <c r="R44" t="s">
        <v>1087</v>
      </c>
      <c r="S44">
        <f>VLOOKUP(ACCOUNTEXSEG,Sheet6!$A$2:$C$4000,3,TRUE)</f>
        <v>37573.93</v>
      </c>
      <c r="T44">
        <f t="shared" si="1"/>
        <v>0</v>
      </c>
      <c r="U44">
        <v>0</v>
      </c>
      <c r="V44">
        <v>0</v>
      </c>
      <c r="W44">
        <v>0</v>
      </c>
      <c r="X44">
        <v>0</v>
      </c>
      <c r="Y44" s="179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s="17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2683.8521420000002</v>
      </c>
      <c r="BI44">
        <v>7325.6835709999996</v>
      </c>
      <c r="BJ44">
        <v>13455.967142</v>
      </c>
      <c r="BK44">
        <v>8145.3821420000004</v>
      </c>
      <c r="BL44">
        <v>0</v>
      </c>
      <c r="BM44" t="s">
        <v>1068</v>
      </c>
      <c r="BN44">
        <v>20180701</v>
      </c>
      <c r="BO44">
        <v>0</v>
      </c>
      <c r="BP44" t="s">
        <v>238</v>
      </c>
      <c r="BQ44">
        <v>0</v>
      </c>
      <c r="BR44">
        <v>2019</v>
      </c>
      <c r="BS44" t="s">
        <v>121</v>
      </c>
      <c r="BT44">
        <v>0</v>
      </c>
    </row>
    <row r="45" spans="1:72" x14ac:dyDescent="0.2">
      <c r="A45" t="s">
        <v>581</v>
      </c>
      <c r="B45" t="s">
        <v>1148</v>
      </c>
      <c r="C45" t="s">
        <v>1144</v>
      </c>
      <c r="D45">
        <f>IF(TYPE="R",40,IF(ISNA(INDEX(Categories!D:E,MATCH(GROUPTYPE,Categories!D:D,0),2)),0,INDEX(Categories!D:E,MATCH(GROUPTYPE,Categories!D:D,0),2)))</f>
        <v>13</v>
      </c>
      <c r="E45" t="str">
        <f>IF(TYPE="R","Retained Earnings",IF(ISNA(INDEX(Categories!D:F,MATCH(GLCATCODE,Categories!E:E,0),3)),0,INDEX(Categories!D:F,MATCH(GLCATCODE,Categories!E:E,0),3)))</f>
        <v>Cost and Expenses</v>
      </c>
      <c r="F45" t="s">
        <v>238</v>
      </c>
      <c r="G45" t="s">
        <v>870</v>
      </c>
      <c r="H45" t="s">
        <v>1149</v>
      </c>
      <c r="I45" t="s">
        <v>1139</v>
      </c>
      <c r="J45" t="s">
        <v>1065</v>
      </c>
      <c r="K45" t="s">
        <v>1065</v>
      </c>
      <c r="L45" t="s">
        <v>1065</v>
      </c>
      <c r="M45" t="s">
        <v>1065</v>
      </c>
      <c r="N45" t="s">
        <v>1065</v>
      </c>
      <c r="O45" t="s">
        <v>1065</v>
      </c>
      <c r="P45" t="s">
        <v>1065</v>
      </c>
      <c r="Q45" t="s">
        <v>1066</v>
      </c>
      <c r="R45" t="s">
        <v>1087</v>
      </c>
      <c r="S45">
        <f>VLOOKUP(ACCOUNTEXSEG,Sheet6!$A$2:$C$4000,3,TRUE)</f>
        <v>25392.98</v>
      </c>
      <c r="T45">
        <f t="shared" si="1"/>
        <v>0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179">
        <v>2926.4</v>
      </c>
      <c r="AV45">
        <v>719.2</v>
      </c>
      <c r="AW45">
        <v>2207.1999999999998</v>
      </c>
      <c r="AX45">
        <v>2393.1999999999998</v>
      </c>
      <c r="AY45">
        <v>2219.6</v>
      </c>
      <c r="AZ45">
        <v>2232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2720.7557139999999</v>
      </c>
      <c r="BI45">
        <v>3872.8978569999999</v>
      </c>
      <c r="BJ45">
        <v>15829.39</v>
      </c>
      <c r="BK45">
        <v>14438.888571</v>
      </c>
      <c r="BL45">
        <v>0</v>
      </c>
      <c r="BM45" t="s">
        <v>1068</v>
      </c>
      <c r="BN45">
        <v>20180701</v>
      </c>
      <c r="BO45">
        <v>0</v>
      </c>
      <c r="BP45" t="s">
        <v>238</v>
      </c>
      <c r="BQ45">
        <v>0</v>
      </c>
      <c r="BR45">
        <v>2019</v>
      </c>
      <c r="BS45" t="s">
        <v>121</v>
      </c>
      <c r="BT45">
        <v>0</v>
      </c>
    </row>
    <row r="46" spans="1:72" x14ac:dyDescent="0.2">
      <c r="A46" t="s">
        <v>582</v>
      </c>
      <c r="B46" t="s">
        <v>1150</v>
      </c>
      <c r="C46" t="s">
        <v>1144</v>
      </c>
      <c r="D46">
        <f>IF(TYPE="R",40,IF(ISNA(INDEX(Categories!D:E,MATCH(GROUPTYPE,Categories!D:D,0),2)),0,INDEX(Categories!D:E,MATCH(GROUPTYPE,Categories!D:D,0),2)))</f>
        <v>13</v>
      </c>
      <c r="E46" t="str">
        <f>IF(TYPE="R","Retained Earnings",IF(ISNA(INDEX(Categories!D:F,MATCH(GLCATCODE,Categories!E:E,0),3)),0,INDEX(Categories!D:F,MATCH(GLCATCODE,Categories!E:E,0),3)))</f>
        <v>Cost and Expenses</v>
      </c>
      <c r="F46" t="s">
        <v>238</v>
      </c>
      <c r="G46" t="s">
        <v>871</v>
      </c>
      <c r="H46" t="s">
        <v>1151</v>
      </c>
      <c r="I46" t="s">
        <v>1139</v>
      </c>
      <c r="J46" t="s">
        <v>1065</v>
      </c>
      <c r="K46" t="s">
        <v>1065</v>
      </c>
      <c r="L46" t="s">
        <v>1065</v>
      </c>
      <c r="M46" t="s">
        <v>1065</v>
      </c>
      <c r="N46" t="s">
        <v>1065</v>
      </c>
      <c r="O46" t="s">
        <v>1065</v>
      </c>
      <c r="P46" t="s">
        <v>1065</v>
      </c>
      <c r="Q46" t="s">
        <v>1066</v>
      </c>
      <c r="R46" t="s">
        <v>1087</v>
      </c>
      <c r="S46">
        <f>VLOOKUP(ACCOUNTEXSEG,Sheet6!$A$2:$C$4000,3,TRUE)</f>
        <v>3785.22</v>
      </c>
      <c r="T46">
        <f t="shared" si="1"/>
        <v>0</v>
      </c>
      <c r="U46">
        <v>0</v>
      </c>
      <c r="V46">
        <v>0</v>
      </c>
      <c r="W46">
        <v>0</v>
      </c>
      <c r="X46">
        <v>0</v>
      </c>
      <c r="Y46" s="179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s="179">
        <v>267.05</v>
      </c>
      <c r="AV46">
        <v>167.85</v>
      </c>
      <c r="AW46">
        <v>169.78</v>
      </c>
      <c r="AX46">
        <v>184.09</v>
      </c>
      <c r="AY46">
        <v>170.72</v>
      </c>
      <c r="AZ46">
        <v>171.69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351.17142799999999</v>
      </c>
      <c r="BI46">
        <v>1019.9814280000001</v>
      </c>
      <c r="BJ46">
        <v>2139.1592850000002</v>
      </c>
      <c r="BK46">
        <v>1294.0764280000001</v>
      </c>
      <c r="BL46">
        <v>0</v>
      </c>
      <c r="BM46" t="s">
        <v>1068</v>
      </c>
      <c r="BN46">
        <v>20180701</v>
      </c>
      <c r="BO46">
        <v>0</v>
      </c>
      <c r="BP46" t="s">
        <v>238</v>
      </c>
      <c r="BQ46">
        <v>0</v>
      </c>
      <c r="BR46">
        <v>2019</v>
      </c>
      <c r="BS46" t="s">
        <v>121</v>
      </c>
      <c r="BT46">
        <v>0</v>
      </c>
    </row>
    <row r="47" spans="1:72" x14ac:dyDescent="0.2">
      <c r="A47" t="s">
        <v>583</v>
      </c>
      <c r="B47" t="s">
        <v>1152</v>
      </c>
      <c r="C47" t="s">
        <v>1144</v>
      </c>
      <c r="D47">
        <f>IF(TYPE="R",40,IF(ISNA(INDEX(Categories!D:E,MATCH(GROUPTYPE,Categories!D:D,0),2)),0,INDEX(Categories!D:E,MATCH(GROUPTYPE,Categories!D:D,0),2)))</f>
        <v>13</v>
      </c>
      <c r="E47" t="str">
        <f>IF(TYPE="R","Retained Earnings",IF(ISNA(INDEX(Categories!D:F,MATCH(GLCATCODE,Categories!E:E,0),3)),0,INDEX(Categories!D:F,MATCH(GLCATCODE,Categories!E:E,0),3)))</f>
        <v>Cost and Expenses</v>
      </c>
      <c r="F47" t="s">
        <v>238</v>
      </c>
      <c r="G47" t="s">
        <v>872</v>
      </c>
      <c r="H47" t="s">
        <v>1153</v>
      </c>
      <c r="I47" t="s">
        <v>1139</v>
      </c>
      <c r="J47" t="s">
        <v>1065</v>
      </c>
      <c r="K47" t="s">
        <v>1065</v>
      </c>
      <c r="L47" t="s">
        <v>1065</v>
      </c>
      <c r="M47" t="s">
        <v>1065</v>
      </c>
      <c r="N47" t="s">
        <v>1065</v>
      </c>
      <c r="O47" t="s">
        <v>1065</v>
      </c>
      <c r="P47" t="s">
        <v>1065</v>
      </c>
      <c r="Q47" t="s">
        <v>1066</v>
      </c>
      <c r="R47" t="s">
        <v>1087</v>
      </c>
      <c r="S47">
        <f>VLOOKUP(ACCOUNTEXSEG,Sheet6!$A$2:$C$4000,3,TRUE)</f>
        <v>-11500.18</v>
      </c>
      <c r="T47">
        <f t="shared" si="1"/>
        <v>0</v>
      </c>
      <c r="U47">
        <v>0</v>
      </c>
      <c r="V47">
        <v>0</v>
      </c>
      <c r="W47">
        <v>0</v>
      </c>
      <c r="X47">
        <v>0</v>
      </c>
      <c r="Y47" s="179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79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-821.44142799999997</v>
      </c>
      <c r="BI47">
        <v>39.285713999999999</v>
      </c>
      <c r="BJ47">
        <v>289.71428500000002</v>
      </c>
      <c r="BK47">
        <v>218.571428</v>
      </c>
      <c r="BL47">
        <v>0</v>
      </c>
      <c r="BM47" t="s">
        <v>1068</v>
      </c>
      <c r="BN47">
        <v>20180701</v>
      </c>
      <c r="BO47">
        <v>0</v>
      </c>
      <c r="BP47" t="s">
        <v>238</v>
      </c>
      <c r="BQ47">
        <v>0</v>
      </c>
      <c r="BR47">
        <v>2019</v>
      </c>
      <c r="BS47" t="s">
        <v>121</v>
      </c>
      <c r="BT47">
        <v>0</v>
      </c>
    </row>
    <row r="48" spans="1:72" x14ac:dyDescent="0.2">
      <c r="A48" t="s">
        <v>584</v>
      </c>
      <c r="B48" t="s">
        <v>1154</v>
      </c>
      <c r="C48" t="s">
        <v>1144</v>
      </c>
      <c r="D48">
        <f>IF(TYPE="R",40,IF(ISNA(INDEX(Categories!D:E,MATCH(GROUPTYPE,Categories!D:D,0),2)),0,INDEX(Categories!D:E,MATCH(GROUPTYPE,Categories!D:D,0),2)))</f>
        <v>13</v>
      </c>
      <c r="E48" t="str">
        <f>IF(TYPE="R","Retained Earnings",IF(ISNA(INDEX(Categories!D:F,MATCH(GLCATCODE,Categories!E:E,0),3)),0,INDEX(Categories!D:F,MATCH(GLCATCODE,Categories!E:E,0),3)))</f>
        <v>Cost and Expenses</v>
      </c>
      <c r="F48" t="s">
        <v>238</v>
      </c>
      <c r="G48" t="s">
        <v>875</v>
      </c>
      <c r="H48" t="s">
        <v>1155</v>
      </c>
      <c r="I48" t="s">
        <v>1139</v>
      </c>
      <c r="J48" t="s">
        <v>1065</v>
      </c>
      <c r="K48" t="s">
        <v>1065</v>
      </c>
      <c r="L48" t="s">
        <v>1065</v>
      </c>
      <c r="M48" t="s">
        <v>1065</v>
      </c>
      <c r="N48" t="s">
        <v>1065</v>
      </c>
      <c r="O48" t="s">
        <v>1065</v>
      </c>
      <c r="P48" t="s">
        <v>1065</v>
      </c>
      <c r="Q48" t="s">
        <v>1066</v>
      </c>
      <c r="R48" t="s">
        <v>1087</v>
      </c>
      <c r="S48">
        <f>VLOOKUP(ACCOUNTEXSEG,Sheet6!$A$2:$C$4000,3,TRUE)</f>
        <v>3143.25</v>
      </c>
      <c r="T48">
        <f t="shared" si="1"/>
        <v>0</v>
      </c>
      <c r="U48">
        <v>0</v>
      </c>
      <c r="V48">
        <v>0</v>
      </c>
      <c r="W48">
        <v>0</v>
      </c>
      <c r="X48">
        <v>0</v>
      </c>
      <c r="Y48" s="179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s="179">
        <v>144.37</v>
      </c>
      <c r="AV48">
        <v>78.36</v>
      </c>
      <c r="AW48">
        <v>78.16</v>
      </c>
      <c r="AX48">
        <v>4472.83</v>
      </c>
      <c r="AY48">
        <v>77.31</v>
      </c>
      <c r="AZ48">
        <v>85.67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577.13928499999997</v>
      </c>
      <c r="BI48">
        <v>436.95499999999998</v>
      </c>
      <c r="BJ48">
        <v>1502.243571</v>
      </c>
      <c r="BK48">
        <v>1180.625714</v>
      </c>
      <c r="BL48">
        <v>0</v>
      </c>
      <c r="BM48" t="s">
        <v>1068</v>
      </c>
      <c r="BN48">
        <v>20180701</v>
      </c>
      <c r="BO48">
        <v>0</v>
      </c>
      <c r="BP48" t="s">
        <v>238</v>
      </c>
      <c r="BQ48">
        <v>0</v>
      </c>
      <c r="BR48">
        <v>2019</v>
      </c>
      <c r="BS48" t="s">
        <v>121</v>
      </c>
      <c r="BT48">
        <v>0</v>
      </c>
    </row>
    <row r="49" spans="1:72" x14ac:dyDescent="0.2">
      <c r="A49" t="s">
        <v>585</v>
      </c>
      <c r="B49" t="s">
        <v>1156</v>
      </c>
      <c r="C49" t="s">
        <v>1144</v>
      </c>
      <c r="D49">
        <f>IF(TYPE="R",40,IF(ISNA(INDEX(Categories!D:E,MATCH(GROUPTYPE,Categories!D:D,0),2)),0,INDEX(Categories!D:E,MATCH(GROUPTYPE,Categories!D:D,0),2)))</f>
        <v>13</v>
      </c>
      <c r="E49" t="str">
        <f>IF(TYPE="R","Retained Earnings",IF(ISNA(INDEX(Categories!D:F,MATCH(GLCATCODE,Categories!E:E,0),3)),0,INDEX(Categories!D:F,MATCH(GLCATCODE,Categories!E:E,0),3)))</f>
        <v>Cost and Expenses</v>
      </c>
      <c r="F49" t="s">
        <v>238</v>
      </c>
      <c r="G49" t="s">
        <v>876</v>
      </c>
      <c r="H49" t="s">
        <v>1157</v>
      </c>
      <c r="I49" t="s">
        <v>1139</v>
      </c>
      <c r="J49" t="s">
        <v>1065</v>
      </c>
      <c r="K49" t="s">
        <v>1065</v>
      </c>
      <c r="L49" t="s">
        <v>1065</v>
      </c>
      <c r="M49" t="s">
        <v>1065</v>
      </c>
      <c r="N49" t="s">
        <v>1065</v>
      </c>
      <c r="O49" t="s">
        <v>1065</v>
      </c>
      <c r="P49" t="s">
        <v>1065</v>
      </c>
      <c r="Q49" t="s">
        <v>1066</v>
      </c>
      <c r="R49" t="s">
        <v>1087</v>
      </c>
      <c r="S49">
        <f>VLOOKUP(ACCOUNTEXSEG,Sheet6!$A$2:$C$4000,3,TRUE)</f>
        <v>10033.68</v>
      </c>
      <c r="T49">
        <f t="shared" si="1"/>
        <v>0</v>
      </c>
      <c r="U49">
        <v>0</v>
      </c>
      <c r="V49">
        <v>0</v>
      </c>
      <c r="W49">
        <v>0</v>
      </c>
      <c r="X49">
        <v>0</v>
      </c>
      <c r="Y49" s="17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17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716.69142799999997</v>
      </c>
      <c r="BI49">
        <v>3060.3571419999998</v>
      </c>
      <c r="BJ49">
        <v>2680.6307139999999</v>
      </c>
      <c r="BK49">
        <v>1781.1014279999999</v>
      </c>
      <c r="BL49">
        <v>0</v>
      </c>
      <c r="BM49" t="s">
        <v>1068</v>
      </c>
      <c r="BN49">
        <v>20180701</v>
      </c>
      <c r="BO49">
        <v>0</v>
      </c>
      <c r="BP49" t="s">
        <v>238</v>
      </c>
      <c r="BQ49">
        <v>0</v>
      </c>
      <c r="BR49">
        <v>2019</v>
      </c>
      <c r="BS49" t="s">
        <v>121</v>
      </c>
      <c r="BT49">
        <v>0</v>
      </c>
    </row>
    <row r="50" spans="1:72" x14ac:dyDescent="0.2">
      <c r="A50" t="s">
        <v>586</v>
      </c>
      <c r="B50" t="s">
        <v>1158</v>
      </c>
      <c r="C50" t="s">
        <v>1144</v>
      </c>
      <c r="D50">
        <f>IF(TYPE="R",40,IF(ISNA(INDEX(Categories!D:E,MATCH(GROUPTYPE,Categories!D:D,0),2)),0,INDEX(Categories!D:E,MATCH(GROUPTYPE,Categories!D:D,0),2)))</f>
        <v>13</v>
      </c>
      <c r="E50" t="str">
        <f>IF(TYPE="R","Retained Earnings",IF(ISNA(INDEX(Categories!D:F,MATCH(GLCATCODE,Categories!E:E,0),3)),0,INDEX(Categories!D:F,MATCH(GLCATCODE,Categories!E:E,0),3)))</f>
        <v>Cost and Expenses</v>
      </c>
      <c r="F50" t="s">
        <v>238</v>
      </c>
      <c r="G50" t="s">
        <v>878</v>
      </c>
      <c r="H50" t="s">
        <v>1159</v>
      </c>
      <c r="I50" t="s">
        <v>1139</v>
      </c>
      <c r="J50" t="s">
        <v>1065</v>
      </c>
      <c r="K50" t="s">
        <v>1065</v>
      </c>
      <c r="L50" t="s">
        <v>1065</v>
      </c>
      <c r="M50" t="s">
        <v>1065</v>
      </c>
      <c r="N50" t="s">
        <v>1065</v>
      </c>
      <c r="O50" t="s">
        <v>1065</v>
      </c>
      <c r="P50" t="s">
        <v>1065</v>
      </c>
      <c r="Q50" t="s">
        <v>1066</v>
      </c>
      <c r="R50" t="s">
        <v>1087</v>
      </c>
      <c r="S50">
        <f>VLOOKUP(ACCOUNTEXSEG,Sheet6!$A$2:$C$4000,3,TRUE)</f>
        <v>6572.3</v>
      </c>
      <c r="T50">
        <f t="shared" si="1"/>
        <v>0</v>
      </c>
      <c r="U50">
        <v>0</v>
      </c>
      <c r="V50">
        <v>0</v>
      </c>
      <c r="W50">
        <v>0</v>
      </c>
      <c r="X50">
        <v>0</v>
      </c>
      <c r="Y50" s="179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 s="179">
        <v>329.84</v>
      </c>
      <c r="AV50">
        <v>207.33</v>
      </c>
      <c r="AW50">
        <v>209.68</v>
      </c>
      <c r="AX50">
        <v>227.35</v>
      </c>
      <c r="AY50">
        <v>210.86</v>
      </c>
      <c r="AZ50">
        <v>212.04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569.24285699999996</v>
      </c>
      <c r="BI50">
        <v>1652.591428</v>
      </c>
      <c r="BJ50">
        <v>2977.0607140000002</v>
      </c>
      <c r="BK50">
        <v>2537.7921419999998</v>
      </c>
      <c r="BL50">
        <v>0</v>
      </c>
      <c r="BM50" t="s">
        <v>1068</v>
      </c>
      <c r="BN50">
        <v>20180701</v>
      </c>
      <c r="BO50">
        <v>0</v>
      </c>
      <c r="BP50" t="s">
        <v>238</v>
      </c>
      <c r="BQ50">
        <v>0</v>
      </c>
      <c r="BR50">
        <v>2019</v>
      </c>
      <c r="BS50" t="s">
        <v>121</v>
      </c>
      <c r="BT50">
        <v>0</v>
      </c>
    </row>
    <row r="51" spans="1:72" x14ac:dyDescent="0.2">
      <c r="A51" t="s">
        <v>587</v>
      </c>
      <c r="B51" t="s">
        <v>1160</v>
      </c>
      <c r="C51" t="s">
        <v>1144</v>
      </c>
      <c r="D51">
        <f>IF(TYPE="R",40,IF(ISNA(INDEX(Categories!D:E,MATCH(GROUPTYPE,Categories!D:D,0),2)),0,INDEX(Categories!D:E,MATCH(GROUPTYPE,Categories!D:D,0),2)))</f>
        <v>13</v>
      </c>
      <c r="E51" t="str">
        <f>IF(TYPE="R","Retained Earnings",IF(ISNA(INDEX(Categories!D:F,MATCH(GLCATCODE,Categories!E:E,0),3)),0,INDEX(Categories!D:F,MATCH(GLCATCODE,Categories!E:E,0),3)))</f>
        <v>Cost and Expenses</v>
      </c>
      <c r="F51" t="s">
        <v>238</v>
      </c>
      <c r="G51" t="s">
        <v>879</v>
      </c>
      <c r="H51" t="s">
        <v>1161</v>
      </c>
      <c r="I51" t="s">
        <v>1139</v>
      </c>
      <c r="J51" t="s">
        <v>1065</v>
      </c>
      <c r="K51" t="s">
        <v>1065</v>
      </c>
      <c r="L51" t="s">
        <v>1065</v>
      </c>
      <c r="M51" t="s">
        <v>1065</v>
      </c>
      <c r="N51" t="s">
        <v>1065</v>
      </c>
      <c r="O51" t="s">
        <v>1065</v>
      </c>
      <c r="P51" t="s">
        <v>1065</v>
      </c>
      <c r="Q51" t="s">
        <v>1066</v>
      </c>
      <c r="R51" t="s">
        <v>1087</v>
      </c>
      <c r="S51">
        <f>VLOOKUP(ACCOUNTEXSEG,Sheet6!$A$2:$C$4000,3,TRUE)</f>
        <v>1249.02</v>
      </c>
      <c r="T51">
        <f t="shared" si="1"/>
        <v>0</v>
      </c>
      <c r="U51">
        <v>0</v>
      </c>
      <c r="V51">
        <v>0</v>
      </c>
      <c r="W51">
        <v>0</v>
      </c>
      <c r="X51">
        <v>0</v>
      </c>
      <c r="Y51" s="179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 s="179">
        <v>251.95</v>
      </c>
      <c r="AV51">
        <v>251.95</v>
      </c>
      <c r="AW51">
        <v>251.95</v>
      </c>
      <c r="AX51">
        <v>251.95</v>
      </c>
      <c r="AY51">
        <v>254.05</v>
      </c>
      <c r="AZ51">
        <v>278.8</v>
      </c>
      <c r="BA51">
        <v>-2089.9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199.26214200000001</v>
      </c>
      <c r="BI51">
        <v>184.15071399999999</v>
      </c>
      <c r="BJ51">
        <v>372.40785699999998</v>
      </c>
      <c r="BK51">
        <v>298.34714200000002</v>
      </c>
      <c r="BL51">
        <v>0</v>
      </c>
      <c r="BM51" t="s">
        <v>1068</v>
      </c>
      <c r="BN51">
        <v>20180701</v>
      </c>
      <c r="BO51">
        <v>0</v>
      </c>
      <c r="BP51" t="s">
        <v>238</v>
      </c>
      <c r="BQ51">
        <v>-2089.9</v>
      </c>
      <c r="BR51">
        <v>2019</v>
      </c>
      <c r="BS51" t="s">
        <v>121</v>
      </c>
      <c r="BT51">
        <v>0</v>
      </c>
    </row>
    <row r="52" spans="1:72" x14ac:dyDescent="0.2">
      <c r="A52" t="s">
        <v>590</v>
      </c>
      <c r="B52" t="s">
        <v>1162</v>
      </c>
      <c r="C52" t="s">
        <v>1163</v>
      </c>
      <c r="D52">
        <f>IF(TYPE="R",40,IF(ISNA(INDEX(Categories!D:E,MATCH(GROUPTYPE,Categories!D:D,0),2)),0,INDEX(Categories!D:E,MATCH(GROUPTYPE,Categories!D:D,0),2)))</f>
        <v>13</v>
      </c>
      <c r="E52" t="str">
        <f>IF(TYPE="R","Retained Earnings",IF(ISNA(INDEX(Categories!D:F,MATCH(GLCATCODE,Categories!E:E,0),3)),0,INDEX(Categories!D:F,MATCH(GLCATCODE,Categories!E:E,0),3)))</f>
        <v>Cost and Expenses</v>
      </c>
      <c r="F52" t="s">
        <v>238</v>
      </c>
      <c r="G52" t="s">
        <v>885</v>
      </c>
      <c r="H52" t="s">
        <v>1164</v>
      </c>
      <c r="I52" t="s">
        <v>1139</v>
      </c>
      <c r="J52" t="s">
        <v>1065</v>
      </c>
      <c r="K52" t="s">
        <v>1065</v>
      </c>
      <c r="L52" t="s">
        <v>1065</v>
      </c>
      <c r="M52" t="s">
        <v>1065</v>
      </c>
      <c r="N52" t="s">
        <v>1065</v>
      </c>
      <c r="O52" t="s">
        <v>1065</v>
      </c>
      <c r="P52" t="s">
        <v>1065</v>
      </c>
      <c r="Q52" t="s">
        <v>1066</v>
      </c>
      <c r="R52" t="s">
        <v>1087</v>
      </c>
      <c r="S52">
        <f>VLOOKUP(ACCOUNTEXSEG,Sheet6!$A$2:$C$4000,3,TRUE)</f>
        <v>1078.9000000000001</v>
      </c>
      <c r="T52">
        <f t="shared" si="1"/>
        <v>0</v>
      </c>
      <c r="U52">
        <v>0</v>
      </c>
      <c r="V52">
        <v>0</v>
      </c>
      <c r="W52">
        <v>0</v>
      </c>
      <c r="X52">
        <v>0</v>
      </c>
      <c r="Y52" s="179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 s="179">
        <v>0</v>
      </c>
      <c r="AV52">
        <v>0</v>
      </c>
      <c r="AW52">
        <v>4895</v>
      </c>
      <c r="AX52">
        <v>7964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995.56428500000004</v>
      </c>
      <c r="BI52">
        <v>0</v>
      </c>
      <c r="BJ52">
        <v>-20.714285</v>
      </c>
      <c r="BK52">
        <v>135.03571400000001</v>
      </c>
      <c r="BL52">
        <v>0</v>
      </c>
      <c r="BM52" t="s">
        <v>1068</v>
      </c>
      <c r="BN52">
        <v>20180701</v>
      </c>
      <c r="BO52">
        <v>0</v>
      </c>
      <c r="BP52" t="s">
        <v>238</v>
      </c>
      <c r="BQ52">
        <v>0</v>
      </c>
      <c r="BR52">
        <v>2019</v>
      </c>
      <c r="BS52" t="s">
        <v>123</v>
      </c>
      <c r="BT52">
        <v>0</v>
      </c>
    </row>
    <row r="53" spans="1:72" x14ac:dyDescent="0.2">
      <c r="A53" t="s">
        <v>591</v>
      </c>
      <c r="B53" t="s">
        <v>1165</v>
      </c>
      <c r="C53" t="s">
        <v>1163</v>
      </c>
      <c r="D53">
        <f>IF(TYPE="R",40,IF(ISNA(INDEX(Categories!D:E,MATCH(GROUPTYPE,Categories!D:D,0),2)),0,INDEX(Categories!D:E,MATCH(GROUPTYPE,Categories!D:D,0),2)))</f>
        <v>13</v>
      </c>
      <c r="E53" t="str">
        <f>IF(TYPE="R","Retained Earnings",IF(ISNA(INDEX(Categories!D:F,MATCH(GLCATCODE,Categories!E:E,0),3)),0,INDEX(Categories!D:F,MATCH(GLCATCODE,Categories!E:E,0),3)))</f>
        <v>Cost and Expenses</v>
      </c>
      <c r="F53" t="s">
        <v>238</v>
      </c>
      <c r="G53" t="s">
        <v>886</v>
      </c>
      <c r="H53" t="s">
        <v>1166</v>
      </c>
      <c r="I53" t="s">
        <v>1139</v>
      </c>
      <c r="J53" t="s">
        <v>1065</v>
      </c>
      <c r="K53" t="s">
        <v>1065</v>
      </c>
      <c r="L53" t="s">
        <v>1065</v>
      </c>
      <c r="M53" t="s">
        <v>1065</v>
      </c>
      <c r="N53" t="s">
        <v>1065</v>
      </c>
      <c r="O53" t="s">
        <v>1065</v>
      </c>
      <c r="P53" t="s">
        <v>1065</v>
      </c>
      <c r="Q53" t="s">
        <v>1066</v>
      </c>
      <c r="R53" t="s">
        <v>1087</v>
      </c>
      <c r="S53">
        <f>VLOOKUP(ACCOUNTEXSEG,Sheet6!$A$2:$C$4000,3,TRUE)</f>
        <v>469.19</v>
      </c>
      <c r="T53">
        <f t="shared" si="1"/>
        <v>0</v>
      </c>
      <c r="U53">
        <v>0</v>
      </c>
      <c r="V53">
        <v>0</v>
      </c>
      <c r="W53">
        <v>0</v>
      </c>
      <c r="X53">
        <v>0</v>
      </c>
      <c r="Y53" s="179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 s="179">
        <v>106.2</v>
      </c>
      <c r="AV53">
        <v>55</v>
      </c>
      <c r="AW53">
        <v>99</v>
      </c>
      <c r="AX53">
        <v>56.2</v>
      </c>
      <c r="AY53">
        <v>57.6</v>
      </c>
      <c r="AZ53">
        <v>229</v>
      </c>
      <c r="BA53">
        <v>0.6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76.584999999999994</v>
      </c>
      <c r="BI53">
        <v>72.644284999999996</v>
      </c>
      <c r="BJ53">
        <v>76.201428000000007</v>
      </c>
      <c r="BK53">
        <v>85.769284999999996</v>
      </c>
      <c r="BL53">
        <v>0</v>
      </c>
      <c r="BM53" t="s">
        <v>1068</v>
      </c>
      <c r="BN53">
        <v>20180701</v>
      </c>
      <c r="BO53">
        <v>0</v>
      </c>
      <c r="BP53" t="s">
        <v>238</v>
      </c>
      <c r="BQ53">
        <v>0.6</v>
      </c>
      <c r="BR53">
        <v>2019</v>
      </c>
      <c r="BS53" t="s">
        <v>123</v>
      </c>
      <c r="BT53">
        <v>0</v>
      </c>
    </row>
    <row r="54" spans="1:72" x14ac:dyDescent="0.2">
      <c r="A54" t="s">
        <v>592</v>
      </c>
      <c r="B54" t="s">
        <v>1167</v>
      </c>
      <c r="C54" t="s">
        <v>1163</v>
      </c>
      <c r="D54">
        <f>IF(TYPE="R",40,IF(ISNA(INDEX(Categories!D:E,MATCH(GROUPTYPE,Categories!D:D,0),2)),0,INDEX(Categories!D:E,MATCH(GROUPTYPE,Categories!D:D,0),2)))</f>
        <v>13</v>
      </c>
      <c r="E54" t="str">
        <f>IF(TYPE="R","Retained Earnings",IF(ISNA(INDEX(Categories!D:F,MATCH(GLCATCODE,Categories!E:E,0),3)),0,INDEX(Categories!D:F,MATCH(GLCATCODE,Categories!E:E,0),3)))</f>
        <v>Cost and Expenses</v>
      </c>
      <c r="F54" t="s">
        <v>238</v>
      </c>
      <c r="G54" t="s">
        <v>887</v>
      </c>
      <c r="H54" t="s">
        <v>1168</v>
      </c>
      <c r="I54" t="s">
        <v>1139</v>
      </c>
      <c r="J54" t="s">
        <v>1065</v>
      </c>
      <c r="K54" t="s">
        <v>1065</v>
      </c>
      <c r="L54" t="s">
        <v>1065</v>
      </c>
      <c r="M54" t="s">
        <v>1065</v>
      </c>
      <c r="N54" t="s">
        <v>1065</v>
      </c>
      <c r="O54" t="s">
        <v>1065</v>
      </c>
      <c r="P54" t="s">
        <v>1065</v>
      </c>
      <c r="Q54" t="s">
        <v>1066</v>
      </c>
      <c r="R54" t="s">
        <v>1087</v>
      </c>
      <c r="S54">
        <f>VLOOKUP(ACCOUNTEXSEG,Sheet6!$A$2:$C$4000,3,TRUE)</f>
        <v>0</v>
      </c>
      <c r="T54">
        <f t="shared" si="1"/>
        <v>0</v>
      </c>
      <c r="U54">
        <v>0</v>
      </c>
      <c r="V54">
        <v>0</v>
      </c>
      <c r="W54">
        <v>0</v>
      </c>
      <c r="X54">
        <v>0</v>
      </c>
      <c r="Y54" s="179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 s="179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111.39357099999999</v>
      </c>
      <c r="BK54">
        <v>110.221428</v>
      </c>
      <c r="BL54">
        <v>0</v>
      </c>
      <c r="BM54" t="s">
        <v>1068</v>
      </c>
      <c r="BN54">
        <v>20180701</v>
      </c>
      <c r="BO54">
        <v>0</v>
      </c>
      <c r="BP54" t="s">
        <v>238</v>
      </c>
      <c r="BQ54">
        <v>0</v>
      </c>
      <c r="BR54">
        <v>2019</v>
      </c>
      <c r="BS54" t="s">
        <v>123</v>
      </c>
      <c r="BT54">
        <v>0</v>
      </c>
    </row>
    <row r="55" spans="1:72" x14ac:dyDescent="0.2">
      <c r="A55" t="s">
        <v>595</v>
      </c>
      <c r="B55" t="s">
        <v>1169</v>
      </c>
      <c r="C55" t="s">
        <v>1163</v>
      </c>
      <c r="D55">
        <f>IF(TYPE="R",40,IF(ISNA(INDEX(Categories!D:E,MATCH(GROUPTYPE,Categories!D:D,0),2)),0,INDEX(Categories!D:E,MATCH(GROUPTYPE,Categories!D:D,0),2)))</f>
        <v>13</v>
      </c>
      <c r="E55" t="str">
        <f>IF(TYPE="R","Retained Earnings",IF(ISNA(INDEX(Categories!D:F,MATCH(GLCATCODE,Categories!E:E,0),3)),0,INDEX(Categories!D:F,MATCH(GLCATCODE,Categories!E:E,0),3)))</f>
        <v>Cost and Expenses</v>
      </c>
      <c r="F55" t="s">
        <v>238</v>
      </c>
      <c r="G55" t="s">
        <v>891</v>
      </c>
      <c r="H55" t="s">
        <v>1170</v>
      </c>
      <c r="I55" t="s">
        <v>1139</v>
      </c>
      <c r="J55" t="s">
        <v>1065</v>
      </c>
      <c r="K55" t="s">
        <v>1065</v>
      </c>
      <c r="L55" t="s">
        <v>1065</v>
      </c>
      <c r="M55" t="s">
        <v>1065</v>
      </c>
      <c r="N55" t="s">
        <v>1065</v>
      </c>
      <c r="O55" t="s">
        <v>1065</v>
      </c>
      <c r="P55" t="s">
        <v>1065</v>
      </c>
      <c r="Q55" t="s">
        <v>1066</v>
      </c>
      <c r="R55" t="s">
        <v>1087</v>
      </c>
      <c r="S55">
        <f>VLOOKUP(ACCOUNTEXSEG,Sheet6!$A$2:$C$4000,3,TRUE)</f>
        <v>0</v>
      </c>
      <c r="T55">
        <f t="shared" si="1"/>
        <v>0</v>
      </c>
      <c r="U55">
        <v>0</v>
      </c>
      <c r="V55">
        <v>0</v>
      </c>
      <c r="W55">
        <v>0</v>
      </c>
      <c r="X55">
        <v>0</v>
      </c>
      <c r="Y55" s="179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 s="179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42.031427999999998</v>
      </c>
      <c r="BL55">
        <v>0</v>
      </c>
      <c r="BM55" t="s">
        <v>1068</v>
      </c>
      <c r="BN55">
        <v>20180701</v>
      </c>
      <c r="BO55">
        <v>0</v>
      </c>
      <c r="BP55" t="s">
        <v>238</v>
      </c>
      <c r="BQ55">
        <v>0</v>
      </c>
      <c r="BR55">
        <v>2019</v>
      </c>
      <c r="BS55" t="s">
        <v>123</v>
      </c>
      <c r="BT55">
        <v>0</v>
      </c>
    </row>
    <row r="56" spans="1:72" x14ac:dyDescent="0.2">
      <c r="A56" t="s">
        <v>596</v>
      </c>
      <c r="B56" t="s">
        <v>1171</v>
      </c>
      <c r="C56" t="s">
        <v>1163</v>
      </c>
      <c r="D56">
        <f>IF(TYPE="R",40,IF(ISNA(INDEX(Categories!D:E,MATCH(GROUPTYPE,Categories!D:D,0),2)),0,INDEX(Categories!D:E,MATCH(GROUPTYPE,Categories!D:D,0),2)))</f>
        <v>13</v>
      </c>
      <c r="E56" t="str">
        <f>IF(TYPE="R","Retained Earnings",IF(ISNA(INDEX(Categories!D:F,MATCH(GLCATCODE,Categories!E:E,0),3)),0,INDEX(Categories!D:F,MATCH(GLCATCODE,Categories!E:E,0),3)))</f>
        <v>Cost and Expenses</v>
      </c>
      <c r="F56" t="s">
        <v>238</v>
      </c>
      <c r="G56" t="s">
        <v>892</v>
      </c>
      <c r="H56" t="s">
        <v>1172</v>
      </c>
      <c r="I56" t="s">
        <v>1139</v>
      </c>
      <c r="J56" t="s">
        <v>1065</v>
      </c>
      <c r="K56" t="s">
        <v>1065</v>
      </c>
      <c r="L56" t="s">
        <v>1065</v>
      </c>
      <c r="M56" t="s">
        <v>1065</v>
      </c>
      <c r="N56" t="s">
        <v>1065</v>
      </c>
      <c r="O56" t="s">
        <v>1065</v>
      </c>
      <c r="P56" t="s">
        <v>1065</v>
      </c>
      <c r="Q56" t="s">
        <v>1066</v>
      </c>
      <c r="R56" t="s">
        <v>1087</v>
      </c>
      <c r="S56">
        <f>VLOOKUP(ACCOUNTEXSEG,Sheet6!$A$2:$C$4000,3,TRUE)</f>
        <v>0</v>
      </c>
      <c r="T56">
        <f t="shared" si="1"/>
        <v>0</v>
      </c>
      <c r="U56">
        <v>0</v>
      </c>
      <c r="V56">
        <v>0</v>
      </c>
      <c r="W56">
        <v>0</v>
      </c>
      <c r="X56">
        <v>0</v>
      </c>
      <c r="Y56" s="179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 s="179">
        <v>0</v>
      </c>
      <c r="AV56">
        <v>0</v>
      </c>
      <c r="AW56">
        <v>0</v>
      </c>
      <c r="AX56">
        <v>254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16.933333000000001</v>
      </c>
      <c r="BI56">
        <v>21.933333000000001</v>
      </c>
      <c r="BJ56">
        <v>16.399999999999999</v>
      </c>
      <c r="BK56">
        <v>16.2</v>
      </c>
      <c r="BL56">
        <v>17.533332999999999</v>
      </c>
      <c r="BM56" t="s">
        <v>1068</v>
      </c>
      <c r="BN56">
        <v>20180701</v>
      </c>
      <c r="BO56">
        <v>0</v>
      </c>
      <c r="BP56" t="s">
        <v>238</v>
      </c>
      <c r="BQ56">
        <v>0</v>
      </c>
      <c r="BR56">
        <v>2019</v>
      </c>
      <c r="BS56" t="s">
        <v>123</v>
      </c>
      <c r="BT56">
        <v>0</v>
      </c>
    </row>
    <row r="57" spans="1:72" x14ac:dyDescent="0.2">
      <c r="A57" t="s">
        <v>597</v>
      </c>
      <c r="B57" t="s">
        <v>1173</v>
      </c>
      <c r="C57" t="s">
        <v>1163</v>
      </c>
      <c r="D57">
        <f>IF(TYPE="R",40,IF(ISNA(INDEX(Categories!D:E,MATCH(GROUPTYPE,Categories!D:D,0),2)),0,INDEX(Categories!D:E,MATCH(GROUPTYPE,Categories!D:D,0),2)))</f>
        <v>13</v>
      </c>
      <c r="E57" t="str">
        <f>IF(TYPE="R","Retained Earnings",IF(ISNA(INDEX(Categories!D:F,MATCH(GLCATCODE,Categories!E:E,0),3)),0,INDEX(Categories!D:F,MATCH(GLCATCODE,Categories!E:E,0),3)))</f>
        <v>Cost and Expenses</v>
      </c>
      <c r="F57" t="s">
        <v>238</v>
      </c>
      <c r="G57" t="s">
        <v>893</v>
      </c>
      <c r="H57" t="s">
        <v>1174</v>
      </c>
      <c r="I57" t="s">
        <v>1139</v>
      </c>
      <c r="J57" t="s">
        <v>1065</v>
      </c>
      <c r="K57" t="s">
        <v>1065</v>
      </c>
      <c r="L57" t="s">
        <v>1065</v>
      </c>
      <c r="M57" t="s">
        <v>1065</v>
      </c>
      <c r="N57" t="s">
        <v>1065</v>
      </c>
      <c r="O57" t="s">
        <v>1065</v>
      </c>
      <c r="P57" t="s">
        <v>1065</v>
      </c>
      <c r="Q57" t="s">
        <v>1066</v>
      </c>
      <c r="R57" t="s">
        <v>1087</v>
      </c>
      <c r="S57">
        <f>VLOOKUP(ACCOUNTEXSEG,Sheet6!$A$2:$C$4000,3,TRUE)</f>
        <v>90.91</v>
      </c>
      <c r="T57">
        <f t="shared" si="1"/>
        <v>0</v>
      </c>
      <c r="U57">
        <v>0</v>
      </c>
      <c r="V57">
        <v>0</v>
      </c>
      <c r="W57">
        <v>0</v>
      </c>
      <c r="X57">
        <v>0</v>
      </c>
      <c r="Y57" s="179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 s="179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6.4935710000000002</v>
      </c>
      <c r="BI57">
        <v>1.2985709999999999</v>
      </c>
      <c r="BJ57">
        <v>0</v>
      </c>
      <c r="BK57">
        <v>0</v>
      </c>
      <c r="BL57">
        <v>0</v>
      </c>
      <c r="BM57" t="s">
        <v>1068</v>
      </c>
      <c r="BN57">
        <v>20180701</v>
      </c>
      <c r="BO57">
        <v>0</v>
      </c>
      <c r="BP57" t="s">
        <v>238</v>
      </c>
      <c r="BQ57">
        <v>0</v>
      </c>
      <c r="BR57">
        <v>2019</v>
      </c>
      <c r="BS57" t="s">
        <v>123</v>
      </c>
      <c r="BT57">
        <v>0</v>
      </c>
    </row>
    <row r="58" spans="1:72" x14ac:dyDescent="0.2">
      <c r="A58" t="s">
        <v>598</v>
      </c>
      <c r="B58" t="s">
        <v>1175</v>
      </c>
      <c r="C58" t="s">
        <v>1163</v>
      </c>
      <c r="D58">
        <f>IF(TYPE="R",40,IF(ISNA(INDEX(Categories!D:E,MATCH(GROUPTYPE,Categories!D:D,0),2)),0,INDEX(Categories!D:E,MATCH(GROUPTYPE,Categories!D:D,0),2)))</f>
        <v>13</v>
      </c>
      <c r="E58" t="str">
        <f>IF(TYPE="R","Retained Earnings",IF(ISNA(INDEX(Categories!D:F,MATCH(GLCATCODE,Categories!E:E,0),3)),0,INDEX(Categories!D:F,MATCH(GLCATCODE,Categories!E:E,0),3)))</f>
        <v>Cost and Expenses</v>
      </c>
      <c r="F58" t="s">
        <v>238</v>
      </c>
      <c r="G58" t="s">
        <v>894</v>
      </c>
      <c r="H58" t="s">
        <v>1176</v>
      </c>
      <c r="I58" t="s">
        <v>1139</v>
      </c>
      <c r="J58" t="s">
        <v>1065</v>
      </c>
      <c r="K58" t="s">
        <v>1065</v>
      </c>
      <c r="L58" t="s">
        <v>1065</v>
      </c>
      <c r="M58" t="s">
        <v>1065</v>
      </c>
      <c r="N58" t="s">
        <v>1065</v>
      </c>
      <c r="O58" t="s">
        <v>1065</v>
      </c>
      <c r="P58" t="s">
        <v>1065</v>
      </c>
      <c r="Q58" t="s">
        <v>1066</v>
      </c>
      <c r="R58" t="s">
        <v>1087</v>
      </c>
      <c r="S58">
        <f>VLOOKUP(ACCOUNTEXSEG,Sheet6!$A$2:$C$4000,3,TRUE)</f>
        <v>0</v>
      </c>
      <c r="T58">
        <f t="shared" si="1"/>
        <v>0</v>
      </c>
      <c r="U58">
        <v>0</v>
      </c>
      <c r="V58">
        <v>0</v>
      </c>
      <c r="W58">
        <v>0</v>
      </c>
      <c r="X58">
        <v>0</v>
      </c>
      <c r="Y58" s="179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4.4621420000000001</v>
      </c>
      <c r="BJ58">
        <v>50.668571</v>
      </c>
      <c r="BK58">
        <v>4.5392849999999996</v>
      </c>
      <c r="BL58">
        <v>0</v>
      </c>
      <c r="BM58" t="s">
        <v>1068</v>
      </c>
      <c r="BN58">
        <v>20180701</v>
      </c>
      <c r="BO58">
        <v>0</v>
      </c>
      <c r="BP58" t="s">
        <v>238</v>
      </c>
      <c r="BQ58">
        <v>0</v>
      </c>
      <c r="BR58">
        <v>2019</v>
      </c>
      <c r="BS58" t="s">
        <v>123</v>
      </c>
      <c r="BT58">
        <v>0</v>
      </c>
    </row>
    <row r="59" spans="1:72" x14ac:dyDescent="0.2">
      <c r="A59" t="s">
        <v>599</v>
      </c>
      <c r="B59" t="s">
        <v>1177</v>
      </c>
      <c r="C59" t="s">
        <v>1163</v>
      </c>
      <c r="D59">
        <f>IF(TYPE="R",40,IF(ISNA(INDEX(Categories!D:E,MATCH(GROUPTYPE,Categories!D:D,0),2)),0,INDEX(Categories!D:E,MATCH(GROUPTYPE,Categories!D:D,0),2)))</f>
        <v>13</v>
      </c>
      <c r="E59" t="str">
        <f>IF(TYPE="R","Retained Earnings",IF(ISNA(INDEX(Categories!D:F,MATCH(GLCATCODE,Categories!E:E,0),3)),0,INDEX(Categories!D:F,MATCH(GLCATCODE,Categories!E:E,0),3)))</f>
        <v>Cost and Expenses</v>
      </c>
      <c r="F59" t="s">
        <v>238</v>
      </c>
      <c r="G59" t="s">
        <v>895</v>
      </c>
      <c r="H59" t="s">
        <v>1178</v>
      </c>
      <c r="I59" t="s">
        <v>1139</v>
      </c>
      <c r="J59" t="s">
        <v>1065</v>
      </c>
      <c r="K59" t="s">
        <v>1065</v>
      </c>
      <c r="L59" t="s">
        <v>1065</v>
      </c>
      <c r="M59" t="s">
        <v>1065</v>
      </c>
      <c r="N59" t="s">
        <v>1065</v>
      </c>
      <c r="O59" t="s">
        <v>1065</v>
      </c>
      <c r="P59" t="s">
        <v>1065</v>
      </c>
      <c r="Q59" t="s">
        <v>1066</v>
      </c>
      <c r="R59" t="s">
        <v>1087</v>
      </c>
      <c r="S59">
        <f>VLOOKUP(ACCOUNTEXSEG,Sheet6!$A$2:$C$4000,3,TRUE)</f>
        <v>0</v>
      </c>
      <c r="T59">
        <f t="shared" si="1"/>
        <v>0</v>
      </c>
      <c r="U59">
        <v>0</v>
      </c>
      <c r="V59">
        <v>0</v>
      </c>
      <c r="W59">
        <v>0</v>
      </c>
      <c r="X59">
        <v>0</v>
      </c>
      <c r="Y59" s="17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 s="17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15.701428</v>
      </c>
      <c r="BK59">
        <v>15.035</v>
      </c>
      <c r="BL59">
        <v>0</v>
      </c>
      <c r="BM59" t="s">
        <v>1068</v>
      </c>
      <c r="BN59">
        <v>20180701</v>
      </c>
      <c r="BO59">
        <v>0</v>
      </c>
      <c r="BP59" t="s">
        <v>238</v>
      </c>
      <c r="BQ59">
        <v>0</v>
      </c>
      <c r="BR59">
        <v>2019</v>
      </c>
      <c r="BS59" t="s">
        <v>123</v>
      </c>
      <c r="BT59">
        <v>0</v>
      </c>
    </row>
    <row r="60" spans="1:72" x14ac:dyDescent="0.2">
      <c r="A60" t="s">
        <v>600</v>
      </c>
      <c r="B60" t="s">
        <v>1179</v>
      </c>
      <c r="C60" t="s">
        <v>1163</v>
      </c>
      <c r="D60">
        <f>IF(TYPE="R",40,IF(ISNA(INDEX(Categories!D:E,MATCH(GROUPTYPE,Categories!D:D,0),2)),0,INDEX(Categories!D:E,MATCH(GROUPTYPE,Categories!D:D,0),2)))</f>
        <v>13</v>
      </c>
      <c r="E60" t="str">
        <f>IF(TYPE="R","Retained Earnings",IF(ISNA(INDEX(Categories!D:F,MATCH(GLCATCODE,Categories!E:E,0),3)),0,INDEX(Categories!D:F,MATCH(GLCATCODE,Categories!E:E,0),3)))</f>
        <v>Cost and Expenses</v>
      </c>
      <c r="F60" t="s">
        <v>238</v>
      </c>
      <c r="G60" t="s">
        <v>896</v>
      </c>
      <c r="H60" t="s">
        <v>1180</v>
      </c>
      <c r="I60" t="s">
        <v>1139</v>
      </c>
      <c r="J60" t="s">
        <v>1065</v>
      </c>
      <c r="K60" t="s">
        <v>1065</v>
      </c>
      <c r="L60" t="s">
        <v>1065</v>
      </c>
      <c r="M60" t="s">
        <v>1065</v>
      </c>
      <c r="N60" t="s">
        <v>1065</v>
      </c>
      <c r="O60" t="s">
        <v>1065</v>
      </c>
      <c r="P60" t="s">
        <v>1065</v>
      </c>
      <c r="Q60" t="s">
        <v>1066</v>
      </c>
      <c r="R60" t="s">
        <v>1087</v>
      </c>
      <c r="S60">
        <f>VLOOKUP(ACCOUNTEXSEG,Sheet6!$A$2:$C$4000,3,TRUE)</f>
        <v>209.1</v>
      </c>
      <c r="T60">
        <f t="shared" si="1"/>
        <v>0</v>
      </c>
      <c r="U60">
        <v>0</v>
      </c>
      <c r="V60">
        <v>0</v>
      </c>
      <c r="W60">
        <v>0</v>
      </c>
      <c r="X60">
        <v>0</v>
      </c>
      <c r="Y60" s="179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14.935714000000001</v>
      </c>
      <c r="BI60">
        <v>3.003571</v>
      </c>
      <c r="BJ60">
        <v>0</v>
      </c>
      <c r="BK60">
        <v>9.0328569999999999</v>
      </c>
      <c r="BL60">
        <v>0</v>
      </c>
      <c r="BM60" t="s">
        <v>1068</v>
      </c>
      <c r="BN60">
        <v>20180701</v>
      </c>
      <c r="BO60">
        <v>0</v>
      </c>
      <c r="BP60" t="s">
        <v>238</v>
      </c>
      <c r="BQ60">
        <v>0</v>
      </c>
      <c r="BR60">
        <v>2019</v>
      </c>
      <c r="BS60" t="s">
        <v>123</v>
      </c>
      <c r="BT60">
        <v>0</v>
      </c>
    </row>
    <row r="61" spans="1:72" x14ac:dyDescent="0.2">
      <c r="A61" t="s">
        <v>602</v>
      </c>
      <c r="B61" t="s">
        <v>1181</v>
      </c>
      <c r="C61" t="s">
        <v>1163</v>
      </c>
      <c r="D61">
        <f>IF(TYPE="R",40,IF(ISNA(INDEX(Categories!D:E,MATCH(GROUPTYPE,Categories!D:D,0),2)),0,INDEX(Categories!D:E,MATCH(GROUPTYPE,Categories!D:D,0),2)))</f>
        <v>13</v>
      </c>
      <c r="E61" t="str">
        <f>IF(TYPE="R","Retained Earnings",IF(ISNA(INDEX(Categories!D:F,MATCH(GLCATCODE,Categories!E:E,0),3)),0,INDEX(Categories!D:F,MATCH(GLCATCODE,Categories!E:E,0),3)))</f>
        <v>Cost and Expenses</v>
      </c>
      <c r="F61" t="s">
        <v>238</v>
      </c>
      <c r="G61" t="s">
        <v>899</v>
      </c>
      <c r="H61" t="s">
        <v>1182</v>
      </c>
      <c r="I61" t="s">
        <v>1139</v>
      </c>
      <c r="J61" t="s">
        <v>1065</v>
      </c>
      <c r="K61" t="s">
        <v>1065</v>
      </c>
      <c r="L61" t="s">
        <v>1065</v>
      </c>
      <c r="M61" t="s">
        <v>1065</v>
      </c>
      <c r="N61" t="s">
        <v>1065</v>
      </c>
      <c r="O61" t="s">
        <v>1065</v>
      </c>
      <c r="P61" t="s">
        <v>1065</v>
      </c>
      <c r="Q61" t="s">
        <v>1066</v>
      </c>
      <c r="R61" t="s">
        <v>1087</v>
      </c>
      <c r="S61">
        <f>VLOOKUP(ACCOUNTEXSEG,Sheet6!$A$2:$C$4000,3,TRUE)</f>
        <v>0</v>
      </c>
      <c r="T61">
        <f t="shared" si="1"/>
        <v>0</v>
      </c>
      <c r="U61">
        <v>0</v>
      </c>
      <c r="V61">
        <v>0</v>
      </c>
      <c r="W61">
        <v>0</v>
      </c>
      <c r="X61">
        <v>0</v>
      </c>
      <c r="Y61" s="179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111.299285</v>
      </c>
      <c r="BJ61">
        <v>512.43499999999995</v>
      </c>
      <c r="BK61">
        <v>61.071427999999997</v>
      </c>
      <c r="BL61">
        <v>0</v>
      </c>
      <c r="BM61" t="s">
        <v>1068</v>
      </c>
      <c r="BN61">
        <v>20180701</v>
      </c>
      <c r="BO61">
        <v>0</v>
      </c>
      <c r="BP61" t="s">
        <v>238</v>
      </c>
      <c r="BQ61">
        <v>0</v>
      </c>
      <c r="BR61">
        <v>2019</v>
      </c>
      <c r="BS61" t="s">
        <v>123</v>
      </c>
      <c r="BT61">
        <v>0</v>
      </c>
    </row>
    <row r="62" spans="1:72" x14ac:dyDescent="0.2">
      <c r="A62" t="s">
        <v>603</v>
      </c>
      <c r="B62" t="s">
        <v>1183</v>
      </c>
      <c r="C62" t="s">
        <v>1163</v>
      </c>
      <c r="D62">
        <f>IF(TYPE="R",40,IF(ISNA(INDEX(Categories!D:E,MATCH(GROUPTYPE,Categories!D:D,0),2)),0,INDEX(Categories!D:E,MATCH(GROUPTYPE,Categories!D:D,0),2)))</f>
        <v>13</v>
      </c>
      <c r="E62" t="str">
        <f>IF(TYPE="R","Retained Earnings",IF(ISNA(INDEX(Categories!D:F,MATCH(GLCATCODE,Categories!E:E,0),3)),0,INDEX(Categories!D:F,MATCH(GLCATCODE,Categories!E:E,0),3)))</f>
        <v>Cost and Expenses</v>
      </c>
      <c r="F62" t="s">
        <v>238</v>
      </c>
      <c r="G62" t="s">
        <v>900</v>
      </c>
      <c r="H62" t="s">
        <v>1184</v>
      </c>
      <c r="I62" t="s">
        <v>1139</v>
      </c>
      <c r="J62" t="s">
        <v>1065</v>
      </c>
      <c r="K62" t="s">
        <v>1065</v>
      </c>
      <c r="L62" t="s">
        <v>1065</v>
      </c>
      <c r="M62" t="s">
        <v>1065</v>
      </c>
      <c r="N62" t="s">
        <v>1065</v>
      </c>
      <c r="O62" t="s">
        <v>1065</v>
      </c>
      <c r="P62" t="s">
        <v>1065</v>
      </c>
      <c r="Q62" t="s">
        <v>1066</v>
      </c>
      <c r="R62" t="s">
        <v>1087</v>
      </c>
      <c r="S62">
        <f>VLOOKUP(ACCOUNTEXSEG,Sheet6!$A$2:$C$4000,3,TRUE)</f>
        <v>479.3</v>
      </c>
      <c r="T62">
        <f t="shared" si="1"/>
        <v>0</v>
      </c>
      <c r="U62">
        <v>0</v>
      </c>
      <c r="V62">
        <v>0</v>
      </c>
      <c r="W62">
        <v>0</v>
      </c>
      <c r="X62">
        <v>0</v>
      </c>
      <c r="Y62" s="179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0</v>
      </c>
      <c r="AV62">
        <v>0</v>
      </c>
      <c r="AW62">
        <v>0</v>
      </c>
      <c r="AX62">
        <v>0</v>
      </c>
      <c r="AY62">
        <v>0</v>
      </c>
      <c r="AZ62">
        <v>458.55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66.989284999999995</v>
      </c>
      <c r="BI62">
        <v>44.452142000000002</v>
      </c>
      <c r="BJ62">
        <v>56.55</v>
      </c>
      <c r="BK62">
        <v>31.358571000000001</v>
      </c>
      <c r="BL62">
        <v>0</v>
      </c>
      <c r="BM62" t="s">
        <v>1068</v>
      </c>
      <c r="BN62">
        <v>20180701</v>
      </c>
      <c r="BO62">
        <v>0</v>
      </c>
      <c r="BP62" t="s">
        <v>238</v>
      </c>
      <c r="BQ62">
        <v>0</v>
      </c>
      <c r="BR62">
        <v>2019</v>
      </c>
      <c r="BS62" t="s">
        <v>123</v>
      </c>
      <c r="BT62">
        <v>0</v>
      </c>
    </row>
    <row r="63" spans="1:72" x14ac:dyDescent="0.2">
      <c r="A63" t="s">
        <v>604</v>
      </c>
      <c r="B63" t="s">
        <v>1185</v>
      </c>
      <c r="C63" t="s">
        <v>1163</v>
      </c>
      <c r="D63">
        <f>IF(TYPE="R",40,IF(ISNA(INDEX(Categories!D:E,MATCH(GROUPTYPE,Categories!D:D,0),2)),0,INDEX(Categories!D:E,MATCH(GROUPTYPE,Categories!D:D,0),2)))</f>
        <v>13</v>
      </c>
      <c r="E63" t="str">
        <f>IF(TYPE="R","Retained Earnings",IF(ISNA(INDEX(Categories!D:F,MATCH(GLCATCODE,Categories!E:E,0),3)),0,INDEX(Categories!D:F,MATCH(GLCATCODE,Categories!E:E,0),3)))</f>
        <v>Cost and Expenses</v>
      </c>
      <c r="F63" t="s">
        <v>238</v>
      </c>
      <c r="G63" t="s">
        <v>901</v>
      </c>
      <c r="H63" t="s">
        <v>1186</v>
      </c>
      <c r="I63" t="s">
        <v>1139</v>
      </c>
      <c r="J63" t="s">
        <v>1065</v>
      </c>
      <c r="K63" t="s">
        <v>1065</v>
      </c>
      <c r="L63" t="s">
        <v>1065</v>
      </c>
      <c r="M63" t="s">
        <v>1065</v>
      </c>
      <c r="N63" t="s">
        <v>1065</v>
      </c>
      <c r="O63" t="s">
        <v>1065</v>
      </c>
      <c r="P63" t="s">
        <v>1065</v>
      </c>
      <c r="Q63" t="s">
        <v>1066</v>
      </c>
      <c r="R63" t="s">
        <v>1087</v>
      </c>
      <c r="S63">
        <f>VLOOKUP(ACCOUNTEXSEG,Sheet6!$A$2:$C$4000,3,TRUE)</f>
        <v>206.35</v>
      </c>
      <c r="T63">
        <f t="shared" si="1"/>
        <v>0</v>
      </c>
      <c r="U63">
        <v>0</v>
      </c>
      <c r="V63">
        <v>0</v>
      </c>
      <c r="W63">
        <v>0</v>
      </c>
      <c r="X63">
        <v>0</v>
      </c>
      <c r="Y63" s="179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14.739285000000001</v>
      </c>
      <c r="BI63">
        <v>49.63</v>
      </c>
      <c r="BJ63">
        <v>218.472857</v>
      </c>
      <c r="BK63">
        <v>174.13428500000001</v>
      </c>
      <c r="BL63">
        <v>0</v>
      </c>
      <c r="BM63" t="s">
        <v>1068</v>
      </c>
      <c r="BN63">
        <v>20180701</v>
      </c>
      <c r="BO63">
        <v>0</v>
      </c>
      <c r="BP63" t="s">
        <v>238</v>
      </c>
      <c r="BQ63">
        <v>0</v>
      </c>
      <c r="BR63">
        <v>2019</v>
      </c>
      <c r="BS63" t="s">
        <v>123</v>
      </c>
      <c r="BT63">
        <v>0</v>
      </c>
    </row>
    <row r="64" spans="1:72" x14ac:dyDescent="0.2">
      <c r="A64" t="s">
        <v>605</v>
      </c>
      <c r="B64" t="s">
        <v>1187</v>
      </c>
      <c r="C64" t="s">
        <v>1163</v>
      </c>
      <c r="D64">
        <f>IF(TYPE="R",40,IF(ISNA(INDEX(Categories!D:E,MATCH(GROUPTYPE,Categories!D:D,0),2)),0,INDEX(Categories!D:E,MATCH(GROUPTYPE,Categories!D:D,0),2)))</f>
        <v>13</v>
      </c>
      <c r="E64" t="str">
        <f>IF(TYPE="R","Retained Earnings",IF(ISNA(INDEX(Categories!D:F,MATCH(GLCATCODE,Categories!E:E,0),3)),0,INDEX(Categories!D:F,MATCH(GLCATCODE,Categories!E:E,0),3)))</f>
        <v>Cost and Expenses</v>
      </c>
      <c r="F64" t="s">
        <v>238</v>
      </c>
      <c r="G64" t="s">
        <v>902</v>
      </c>
      <c r="H64" t="s">
        <v>1188</v>
      </c>
      <c r="I64" t="s">
        <v>1139</v>
      </c>
      <c r="J64" t="s">
        <v>1065</v>
      </c>
      <c r="K64" t="s">
        <v>1065</v>
      </c>
      <c r="L64" t="s">
        <v>1065</v>
      </c>
      <c r="M64" t="s">
        <v>1065</v>
      </c>
      <c r="N64" t="s">
        <v>1065</v>
      </c>
      <c r="O64" t="s">
        <v>1065</v>
      </c>
      <c r="P64" t="s">
        <v>1065</v>
      </c>
      <c r="Q64" t="s">
        <v>1066</v>
      </c>
      <c r="R64" t="s">
        <v>1087</v>
      </c>
      <c r="S64">
        <f>VLOOKUP(ACCOUNTEXSEG,Sheet6!$A$2:$C$4000,3,TRUE)</f>
        <v>0</v>
      </c>
      <c r="T64">
        <f t="shared" si="1"/>
        <v>0</v>
      </c>
      <c r="U64">
        <v>0</v>
      </c>
      <c r="V64">
        <v>0</v>
      </c>
      <c r="W64">
        <v>0</v>
      </c>
      <c r="X64">
        <v>0</v>
      </c>
      <c r="Y64" s="179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6.6557139999999997</v>
      </c>
      <c r="BJ64">
        <v>19.908570999999998</v>
      </c>
      <c r="BK64">
        <v>9.5421420000000001</v>
      </c>
      <c r="BL64">
        <v>0</v>
      </c>
      <c r="BM64" t="s">
        <v>1068</v>
      </c>
      <c r="BN64">
        <v>20180701</v>
      </c>
      <c r="BO64">
        <v>0</v>
      </c>
      <c r="BP64" t="s">
        <v>238</v>
      </c>
      <c r="BQ64">
        <v>0</v>
      </c>
      <c r="BR64">
        <v>2019</v>
      </c>
      <c r="BS64" t="s">
        <v>123</v>
      </c>
      <c r="BT64">
        <v>0</v>
      </c>
    </row>
    <row r="65" spans="1:72" x14ac:dyDescent="0.2">
      <c r="A65" t="s">
        <v>606</v>
      </c>
      <c r="B65" t="s">
        <v>1189</v>
      </c>
      <c r="C65" t="s">
        <v>1163</v>
      </c>
      <c r="D65">
        <f>IF(TYPE="R",40,IF(ISNA(INDEX(Categories!D:E,MATCH(GROUPTYPE,Categories!D:D,0),2)),0,INDEX(Categories!D:E,MATCH(GROUPTYPE,Categories!D:D,0),2)))</f>
        <v>13</v>
      </c>
      <c r="E65" t="str">
        <f>IF(TYPE="R","Retained Earnings",IF(ISNA(INDEX(Categories!D:F,MATCH(GLCATCODE,Categories!E:E,0),3)),0,INDEX(Categories!D:F,MATCH(GLCATCODE,Categories!E:E,0),3)))</f>
        <v>Cost and Expenses</v>
      </c>
      <c r="F65" t="s">
        <v>238</v>
      </c>
      <c r="G65" t="s">
        <v>903</v>
      </c>
      <c r="H65" t="s">
        <v>1190</v>
      </c>
      <c r="I65" t="s">
        <v>1139</v>
      </c>
      <c r="J65" t="s">
        <v>1065</v>
      </c>
      <c r="K65" t="s">
        <v>1065</v>
      </c>
      <c r="L65" t="s">
        <v>1065</v>
      </c>
      <c r="M65" t="s">
        <v>1065</v>
      </c>
      <c r="N65" t="s">
        <v>1065</v>
      </c>
      <c r="O65" t="s">
        <v>1065</v>
      </c>
      <c r="P65" t="s">
        <v>1065</v>
      </c>
      <c r="Q65" t="s">
        <v>1066</v>
      </c>
      <c r="R65" t="s">
        <v>1087</v>
      </c>
      <c r="S65">
        <f>VLOOKUP(ACCOUNTEXSEG,Sheet6!$A$2:$C$4000,3,TRUE)</f>
        <v>15.45</v>
      </c>
      <c r="T65">
        <f t="shared" si="1"/>
        <v>0</v>
      </c>
      <c r="U65">
        <v>0</v>
      </c>
      <c r="V65">
        <v>0</v>
      </c>
      <c r="W65">
        <v>0</v>
      </c>
      <c r="X65">
        <v>0</v>
      </c>
      <c r="Y65" s="179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1.1035710000000001</v>
      </c>
      <c r="BI65">
        <v>30.208570999999999</v>
      </c>
      <c r="BJ65">
        <v>60.260714</v>
      </c>
      <c r="BK65">
        <v>3.2949999999999999</v>
      </c>
      <c r="BL65">
        <v>0</v>
      </c>
      <c r="BM65" t="s">
        <v>1068</v>
      </c>
      <c r="BN65">
        <v>20180701</v>
      </c>
      <c r="BO65">
        <v>0</v>
      </c>
      <c r="BP65" t="s">
        <v>238</v>
      </c>
      <c r="BQ65">
        <v>0</v>
      </c>
      <c r="BR65">
        <v>2019</v>
      </c>
      <c r="BS65" t="s">
        <v>123</v>
      </c>
      <c r="BT65">
        <v>0</v>
      </c>
    </row>
    <row r="66" spans="1:72" x14ac:dyDescent="0.2">
      <c r="A66" t="s">
        <v>607</v>
      </c>
      <c r="B66" t="s">
        <v>1191</v>
      </c>
      <c r="C66" t="s">
        <v>1192</v>
      </c>
      <c r="D66">
        <f>IF(TYPE="R",40,IF(ISNA(INDEX(Categories!D:E,MATCH(GROUPTYPE,Categories!D:D,0),2)),0,INDEX(Categories!D:E,MATCH(GROUPTYPE,Categories!D:D,0),2)))</f>
        <v>13</v>
      </c>
      <c r="E66" t="str">
        <f>IF(TYPE="R","Retained Earnings",IF(ISNA(INDEX(Categories!D:F,MATCH(GLCATCODE,Categories!E:E,0),3)),0,INDEX(Categories!D:F,MATCH(GLCATCODE,Categories!E:E,0),3)))</f>
        <v>Cost and Expenses</v>
      </c>
      <c r="F66" t="s">
        <v>238</v>
      </c>
      <c r="G66" t="s">
        <v>904</v>
      </c>
      <c r="H66" t="s">
        <v>1193</v>
      </c>
      <c r="I66" t="s">
        <v>1139</v>
      </c>
      <c r="J66" t="s">
        <v>1065</v>
      </c>
      <c r="K66" t="s">
        <v>1065</v>
      </c>
      <c r="L66" t="s">
        <v>1065</v>
      </c>
      <c r="M66" t="s">
        <v>1065</v>
      </c>
      <c r="N66" t="s">
        <v>1065</v>
      </c>
      <c r="O66" t="s">
        <v>1065</v>
      </c>
      <c r="P66" t="s">
        <v>1065</v>
      </c>
      <c r="Q66" t="s">
        <v>1066</v>
      </c>
      <c r="R66" t="s">
        <v>1087</v>
      </c>
      <c r="S66">
        <f>VLOOKUP(ACCOUNTEXSEG,Sheet6!$A$2:$C$4000,3,TRUE)</f>
        <v>0</v>
      </c>
      <c r="T66">
        <f t="shared" ref="T66:T97" si="2">IF(ACCTTYPE="I",0,OPENBALN)</f>
        <v>0</v>
      </c>
      <c r="U66">
        <v>0</v>
      </c>
      <c r="V66">
        <v>0</v>
      </c>
      <c r="W66">
        <v>0</v>
      </c>
      <c r="X66">
        <v>0</v>
      </c>
      <c r="Y66" s="179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43.214284999999997</v>
      </c>
      <c r="BJ66">
        <v>0</v>
      </c>
      <c r="BK66">
        <v>368.56714199999999</v>
      </c>
      <c r="BL66">
        <v>0</v>
      </c>
      <c r="BM66" t="s">
        <v>1068</v>
      </c>
      <c r="BN66">
        <v>20180701</v>
      </c>
      <c r="BO66">
        <v>0</v>
      </c>
      <c r="BP66" t="s">
        <v>238</v>
      </c>
      <c r="BQ66">
        <v>0</v>
      </c>
      <c r="BR66">
        <v>2019</v>
      </c>
      <c r="BS66" t="s">
        <v>124</v>
      </c>
      <c r="BT66">
        <v>0</v>
      </c>
    </row>
    <row r="67" spans="1:72" x14ac:dyDescent="0.2">
      <c r="A67" t="s">
        <v>608</v>
      </c>
      <c r="B67" t="s">
        <v>1194</v>
      </c>
      <c r="C67" t="s">
        <v>1192</v>
      </c>
      <c r="D67">
        <f>IF(TYPE="R",40,IF(ISNA(INDEX(Categories!D:E,MATCH(GROUPTYPE,Categories!D:D,0),2)),0,INDEX(Categories!D:E,MATCH(GROUPTYPE,Categories!D:D,0),2)))</f>
        <v>13</v>
      </c>
      <c r="E67" t="str">
        <f>IF(TYPE="R","Retained Earnings",IF(ISNA(INDEX(Categories!D:F,MATCH(GLCATCODE,Categories!E:E,0),3)),0,INDEX(Categories!D:F,MATCH(GLCATCODE,Categories!E:E,0),3)))</f>
        <v>Cost and Expenses</v>
      </c>
      <c r="F67" t="s">
        <v>238</v>
      </c>
      <c r="G67" t="s">
        <v>905</v>
      </c>
      <c r="H67" t="s">
        <v>1195</v>
      </c>
      <c r="I67" t="s">
        <v>1139</v>
      </c>
      <c r="J67" t="s">
        <v>1065</v>
      </c>
      <c r="K67" t="s">
        <v>1065</v>
      </c>
      <c r="L67" t="s">
        <v>1065</v>
      </c>
      <c r="M67" t="s">
        <v>1065</v>
      </c>
      <c r="N67" t="s">
        <v>1065</v>
      </c>
      <c r="O67" t="s">
        <v>1065</v>
      </c>
      <c r="P67" t="s">
        <v>1065</v>
      </c>
      <c r="Q67" t="s">
        <v>1066</v>
      </c>
      <c r="R67" t="s">
        <v>1087</v>
      </c>
      <c r="S67">
        <f>VLOOKUP(ACCOUNTEXSEG,Sheet6!$A$2:$C$4000,3,TRUE)</f>
        <v>1224.3599999999999</v>
      </c>
      <c r="T67">
        <f t="shared" si="2"/>
        <v>0</v>
      </c>
      <c r="U67">
        <v>0</v>
      </c>
      <c r="V67">
        <v>0</v>
      </c>
      <c r="W67">
        <v>0</v>
      </c>
      <c r="X67">
        <v>0</v>
      </c>
      <c r="Y67" s="179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87.454284999999999</v>
      </c>
      <c r="BI67">
        <v>483.93142799999998</v>
      </c>
      <c r="BJ67">
        <v>826.61857099999997</v>
      </c>
      <c r="BK67">
        <v>847.92499999999995</v>
      </c>
      <c r="BL67">
        <v>0</v>
      </c>
      <c r="BM67" t="s">
        <v>1068</v>
      </c>
      <c r="BN67">
        <v>20180701</v>
      </c>
      <c r="BO67">
        <v>0</v>
      </c>
      <c r="BP67" t="s">
        <v>238</v>
      </c>
      <c r="BQ67">
        <v>0</v>
      </c>
      <c r="BR67">
        <v>2019</v>
      </c>
      <c r="BS67" t="s">
        <v>124</v>
      </c>
      <c r="BT67">
        <v>0</v>
      </c>
    </row>
    <row r="68" spans="1:72" x14ac:dyDescent="0.2">
      <c r="A68" t="s">
        <v>609</v>
      </c>
      <c r="B68" t="s">
        <v>1196</v>
      </c>
      <c r="C68" t="s">
        <v>1192</v>
      </c>
      <c r="D68">
        <f>IF(TYPE="R",40,IF(ISNA(INDEX(Categories!D:E,MATCH(GROUPTYPE,Categories!D:D,0),2)),0,INDEX(Categories!D:E,MATCH(GROUPTYPE,Categories!D:D,0),2)))</f>
        <v>13</v>
      </c>
      <c r="E68" t="str">
        <f>IF(TYPE="R","Retained Earnings",IF(ISNA(INDEX(Categories!D:F,MATCH(GLCATCODE,Categories!E:E,0),3)),0,INDEX(Categories!D:F,MATCH(GLCATCODE,Categories!E:E,0),3)))</f>
        <v>Cost and Expenses</v>
      </c>
      <c r="F68" t="s">
        <v>238</v>
      </c>
      <c r="G68" t="s">
        <v>906</v>
      </c>
      <c r="H68" t="s">
        <v>1197</v>
      </c>
      <c r="I68" t="s">
        <v>1139</v>
      </c>
      <c r="J68" t="s">
        <v>1065</v>
      </c>
      <c r="K68" t="s">
        <v>1065</v>
      </c>
      <c r="L68" t="s">
        <v>1065</v>
      </c>
      <c r="M68" t="s">
        <v>1065</v>
      </c>
      <c r="N68" t="s">
        <v>1065</v>
      </c>
      <c r="O68" t="s">
        <v>1065</v>
      </c>
      <c r="P68" t="s">
        <v>1065</v>
      </c>
      <c r="Q68" t="s">
        <v>1066</v>
      </c>
      <c r="R68" t="s">
        <v>1087</v>
      </c>
      <c r="S68">
        <f>VLOOKUP(ACCOUNTEXSEG,Sheet6!$A$2:$C$4000,3,TRUE)</f>
        <v>1774.13</v>
      </c>
      <c r="T68">
        <f t="shared" si="2"/>
        <v>0</v>
      </c>
      <c r="U68">
        <v>0</v>
      </c>
      <c r="V68">
        <v>0</v>
      </c>
      <c r="W68">
        <v>0</v>
      </c>
      <c r="X68">
        <v>0</v>
      </c>
      <c r="Y68" s="179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186.56</v>
      </c>
      <c r="AV68">
        <v>223.58</v>
      </c>
      <c r="AW68">
        <v>209.79</v>
      </c>
      <c r="AX68">
        <v>520.70000000000005</v>
      </c>
      <c r="AY68">
        <v>269.14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227.42142799999999</v>
      </c>
      <c r="BI68">
        <v>306.23214200000001</v>
      </c>
      <c r="BJ68">
        <v>770.01785700000005</v>
      </c>
      <c r="BK68">
        <v>396.61785700000001</v>
      </c>
      <c r="BL68">
        <v>0</v>
      </c>
      <c r="BM68" t="s">
        <v>1068</v>
      </c>
      <c r="BN68">
        <v>20180701</v>
      </c>
      <c r="BO68">
        <v>0</v>
      </c>
      <c r="BP68" t="s">
        <v>238</v>
      </c>
      <c r="BQ68">
        <v>0</v>
      </c>
      <c r="BR68">
        <v>2019</v>
      </c>
      <c r="BS68" t="s">
        <v>124</v>
      </c>
      <c r="BT68">
        <v>0</v>
      </c>
    </row>
    <row r="69" spans="1:72" x14ac:dyDescent="0.2">
      <c r="A69" t="s">
        <v>612</v>
      </c>
      <c r="B69" t="s">
        <v>1198</v>
      </c>
      <c r="C69" t="s">
        <v>1192</v>
      </c>
      <c r="D69">
        <f>IF(TYPE="R",40,IF(ISNA(INDEX(Categories!D:E,MATCH(GROUPTYPE,Categories!D:D,0),2)),0,INDEX(Categories!D:E,MATCH(GROUPTYPE,Categories!D:D,0),2)))</f>
        <v>13</v>
      </c>
      <c r="E69" t="str">
        <f>IF(TYPE="R","Retained Earnings",IF(ISNA(INDEX(Categories!D:F,MATCH(GLCATCODE,Categories!E:E,0),3)),0,INDEX(Categories!D:F,MATCH(GLCATCODE,Categories!E:E,0),3)))</f>
        <v>Cost and Expenses</v>
      </c>
      <c r="F69" t="s">
        <v>238</v>
      </c>
      <c r="G69" t="s">
        <v>911</v>
      </c>
      <c r="H69" t="s">
        <v>1199</v>
      </c>
      <c r="I69" t="s">
        <v>1139</v>
      </c>
      <c r="J69" t="s">
        <v>1065</v>
      </c>
      <c r="K69" t="s">
        <v>1065</v>
      </c>
      <c r="L69" t="s">
        <v>1065</v>
      </c>
      <c r="M69" t="s">
        <v>1065</v>
      </c>
      <c r="N69" t="s">
        <v>1065</v>
      </c>
      <c r="O69" t="s">
        <v>1065</v>
      </c>
      <c r="P69" t="s">
        <v>1065</v>
      </c>
      <c r="Q69" t="s">
        <v>1066</v>
      </c>
      <c r="R69" t="s">
        <v>1087</v>
      </c>
      <c r="S69">
        <f>VLOOKUP(ACCOUNTEXSEG,Sheet6!$A$2:$C$4000,3,TRUE)</f>
        <v>5977.03</v>
      </c>
      <c r="T69">
        <f t="shared" si="2"/>
        <v>0</v>
      </c>
      <c r="U69">
        <v>0</v>
      </c>
      <c r="V69">
        <v>0</v>
      </c>
      <c r="W69">
        <v>0</v>
      </c>
      <c r="X69">
        <v>0</v>
      </c>
      <c r="Y69" s="17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426.93071400000002</v>
      </c>
      <c r="BI69">
        <v>637.51357099999996</v>
      </c>
      <c r="BJ69">
        <v>626.95928500000002</v>
      </c>
      <c r="BK69">
        <v>579.25428499999998</v>
      </c>
      <c r="BL69">
        <v>0</v>
      </c>
      <c r="BM69" t="s">
        <v>1068</v>
      </c>
      <c r="BN69">
        <v>20180701</v>
      </c>
      <c r="BO69">
        <v>0</v>
      </c>
      <c r="BP69" t="s">
        <v>238</v>
      </c>
      <c r="BQ69">
        <v>0</v>
      </c>
      <c r="BR69">
        <v>2019</v>
      </c>
      <c r="BS69" t="s">
        <v>124</v>
      </c>
      <c r="BT69">
        <v>0</v>
      </c>
    </row>
    <row r="70" spans="1:72" x14ac:dyDescent="0.2">
      <c r="A70" t="s">
        <v>613</v>
      </c>
      <c r="B70" t="s">
        <v>1200</v>
      </c>
      <c r="C70" t="s">
        <v>1192</v>
      </c>
      <c r="D70">
        <f>IF(TYPE="R",40,IF(ISNA(INDEX(Categories!D:E,MATCH(GROUPTYPE,Categories!D:D,0),2)),0,INDEX(Categories!D:E,MATCH(GROUPTYPE,Categories!D:D,0),2)))</f>
        <v>13</v>
      </c>
      <c r="E70" t="str">
        <f>IF(TYPE="R","Retained Earnings",IF(ISNA(INDEX(Categories!D:F,MATCH(GLCATCODE,Categories!E:E,0),3)),0,INDEX(Categories!D:F,MATCH(GLCATCODE,Categories!E:E,0),3)))</f>
        <v>Cost and Expenses</v>
      </c>
      <c r="F70" t="s">
        <v>238</v>
      </c>
      <c r="G70" t="s">
        <v>912</v>
      </c>
      <c r="H70" t="s">
        <v>1201</v>
      </c>
      <c r="I70" t="s">
        <v>1139</v>
      </c>
      <c r="J70" t="s">
        <v>1065</v>
      </c>
      <c r="K70" t="s">
        <v>1065</v>
      </c>
      <c r="L70" t="s">
        <v>1065</v>
      </c>
      <c r="M70" t="s">
        <v>1065</v>
      </c>
      <c r="N70" t="s">
        <v>1065</v>
      </c>
      <c r="O70" t="s">
        <v>1065</v>
      </c>
      <c r="P70" t="s">
        <v>1065</v>
      </c>
      <c r="Q70" t="s">
        <v>1066</v>
      </c>
      <c r="R70" t="s">
        <v>1087</v>
      </c>
      <c r="S70">
        <f>VLOOKUP(ACCOUNTEXSEG,Sheet6!$A$2:$C$4000,3,TRUE)</f>
        <v>12267.73</v>
      </c>
      <c r="T70">
        <f t="shared" si="2"/>
        <v>0</v>
      </c>
      <c r="U70">
        <v>0</v>
      </c>
      <c r="V70">
        <v>0</v>
      </c>
      <c r="W70">
        <v>0</v>
      </c>
      <c r="X70">
        <v>0</v>
      </c>
      <c r="Y70" s="179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876.26642800000002</v>
      </c>
      <c r="BI70">
        <v>0</v>
      </c>
      <c r="BJ70">
        <v>37.142856999999999</v>
      </c>
      <c r="BK70">
        <v>0</v>
      </c>
      <c r="BL70">
        <v>0</v>
      </c>
      <c r="BM70" t="s">
        <v>1068</v>
      </c>
      <c r="BN70">
        <v>20180701</v>
      </c>
      <c r="BO70">
        <v>0</v>
      </c>
      <c r="BP70" t="s">
        <v>238</v>
      </c>
      <c r="BQ70">
        <v>0</v>
      </c>
      <c r="BR70">
        <v>2019</v>
      </c>
      <c r="BS70" t="s">
        <v>124</v>
      </c>
      <c r="BT70">
        <v>0</v>
      </c>
    </row>
    <row r="71" spans="1:72" x14ac:dyDescent="0.2">
      <c r="A71" t="s">
        <v>614</v>
      </c>
      <c r="B71" t="s">
        <v>1202</v>
      </c>
      <c r="C71" t="s">
        <v>1192</v>
      </c>
      <c r="D71">
        <f>IF(TYPE="R",40,IF(ISNA(INDEX(Categories!D:E,MATCH(GROUPTYPE,Categories!D:D,0),2)),0,INDEX(Categories!D:E,MATCH(GROUPTYPE,Categories!D:D,0),2)))</f>
        <v>13</v>
      </c>
      <c r="E71" t="str">
        <f>IF(TYPE="R","Retained Earnings",IF(ISNA(INDEX(Categories!D:F,MATCH(GLCATCODE,Categories!E:E,0),3)),0,INDEX(Categories!D:F,MATCH(GLCATCODE,Categories!E:E,0),3)))</f>
        <v>Cost and Expenses</v>
      </c>
      <c r="F71" t="s">
        <v>238</v>
      </c>
      <c r="G71" t="s">
        <v>913</v>
      </c>
      <c r="H71" t="s">
        <v>1203</v>
      </c>
      <c r="I71" t="s">
        <v>1139</v>
      </c>
      <c r="J71" t="s">
        <v>1065</v>
      </c>
      <c r="K71" t="s">
        <v>1065</v>
      </c>
      <c r="L71" t="s">
        <v>1065</v>
      </c>
      <c r="M71" t="s">
        <v>1065</v>
      </c>
      <c r="N71" t="s">
        <v>1065</v>
      </c>
      <c r="O71" t="s">
        <v>1065</v>
      </c>
      <c r="P71" t="s">
        <v>1065</v>
      </c>
      <c r="Q71" t="s">
        <v>1066</v>
      </c>
      <c r="R71" t="s">
        <v>1087</v>
      </c>
      <c r="S71">
        <f>VLOOKUP(ACCOUNTEXSEG,Sheet6!$A$2:$C$4000,3,TRUE)</f>
        <v>531.58000000000004</v>
      </c>
      <c r="T71">
        <f t="shared" si="2"/>
        <v>0</v>
      </c>
      <c r="U71">
        <v>0</v>
      </c>
      <c r="V71">
        <v>0</v>
      </c>
      <c r="W71">
        <v>0</v>
      </c>
      <c r="X71">
        <v>0</v>
      </c>
      <c r="Y71" s="179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0</v>
      </c>
      <c r="AV71">
        <v>0</v>
      </c>
      <c r="AW71">
        <v>0</v>
      </c>
      <c r="AX71">
        <v>0</v>
      </c>
      <c r="AY71">
        <v>162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49.541428000000003</v>
      </c>
      <c r="BI71">
        <v>173.989285</v>
      </c>
      <c r="BJ71">
        <v>2774.0842849999999</v>
      </c>
      <c r="BK71">
        <v>2034.1614279999999</v>
      </c>
      <c r="BL71">
        <v>0</v>
      </c>
      <c r="BM71" t="s">
        <v>1068</v>
      </c>
      <c r="BN71">
        <v>20180701</v>
      </c>
      <c r="BO71">
        <v>0</v>
      </c>
      <c r="BP71" t="s">
        <v>238</v>
      </c>
      <c r="BQ71">
        <v>0</v>
      </c>
      <c r="BR71">
        <v>2019</v>
      </c>
      <c r="BS71" t="s">
        <v>124</v>
      </c>
      <c r="BT71">
        <v>0</v>
      </c>
    </row>
    <row r="72" spans="1:72" x14ac:dyDescent="0.2">
      <c r="A72" t="s">
        <v>615</v>
      </c>
      <c r="B72" t="s">
        <v>1204</v>
      </c>
      <c r="C72" t="s">
        <v>1205</v>
      </c>
      <c r="D72">
        <f>IF(TYPE="R",40,IF(ISNA(INDEX(Categories!D:E,MATCH(GROUPTYPE,Categories!D:D,0),2)),0,INDEX(Categories!D:E,MATCH(GROUPTYPE,Categories!D:D,0),2)))</f>
        <v>13</v>
      </c>
      <c r="E72" t="str">
        <f>IF(TYPE="R","Retained Earnings",IF(ISNA(INDEX(Categories!D:F,MATCH(GLCATCODE,Categories!E:E,0),3)),0,INDEX(Categories!D:F,MATCH(GLCATCODE,Categories!E:E,0),3)))</f>
        <v>Cost and Expenses</v>
      </c>
      <c r="F72" t="s">
        <v>238</v>
      </c>
      <c r="G72" t="s">
        <v>914</v>
      </c>
      <c r="H72" t="s">
        <v>1206</v>
      </c>
      <c r="I72" t="s">
        <v>1139</v>
      </c>
      <c r="J72" t="s">
        <v>1065</v>
      </c>
      <c r="K72" t="s">
        <v>1065</v>
      </c>
      <c r="L72" t="s">
        <v>1065</v>
      </c>
      <c r="M72" t="s">
        <v>1065</v>
      </c>
      <c r="N72" t="s">
        <v>1065</v>
      </c>
      <c r="O72" t="s">
        <v>1065</v>
      </c>
      <c r="P72" t="s">
        <v>1065</v>
      </c>
      <c r="Q72" t="s">
        <v>1066</v>
      </c>
      <c r="R72" t="s">
        <v>1087</v>
      </c>
      <c r="S72">
        <f>VLOOKUP(ACCOUNTEXSEG,Sheet6!$A$2:$C$4000,3,TRUE)</f>
        <v>143.49</v>
      </c>
      <c r="T72">
        <f t="shared" si="2"/>
        <v>0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10.249285</v>
      </c>
      <c r="BI72">
        <v>97.835713999999996</v>
      </c>
      <c r="BJ72">
        <v>187.770714</v>
      </c>
      <c r="BK72">
        <v>158.72357099999999</v>
      </c>
      <c r="BL72">
        <v>0</v>
      </c>
      <c r="BM72" t="s">
        <v>1068</v>
      </c>
      <c r="BN72">
        <v>20180701</v>
      </c>
      <c r="BO72">
        <v>0</v>
      </c>
      <c r="BP72" t="s">
        <v>238</v>
      </c>
      <c r="BQ72">
        <v>0</v>
      </c>
      <c r="BR72">
        <v>2019</v>
      </c>
      <c r="BS72" t="s">
        <v>125</v>
      </c>
      <c r="BT72">
        <v>0</v>
      </c>
    </row>
    <row r="73" spans="1:72" x14ac:dyDescent="0.2">
      <c r="A73" t="s">
        <v>617</v>
      </c>
      <c r="B73" t="s">
        <v>1207</v>
      </c>
      <c r="C73" t="s">
        <v>1205</v>
      </c>
      <c r="D73">
        <f>IF(TYPE="R",40,IF(ISNA(INDEX(Categories!D:E,MATCH(GROUPTYPE,Categories!D:D,0),2)),0,INDEX(Categories!D:E,MATCH(GROUPTYPE,Categories!D:D,0),2)))</f>
        <v>13</v>
      </c>
      <c r="E73" t="str">
        <f>IF(TYPE="R","Retained Earnings",IF(ISNA(INDEX(Categories!D:F,MATCH(GLCATCODE,Categories!E:E,0),3)),0,INDEX(Categories!D:F,MATCH(GLCATCODE,Categories!E:E,0),3)))</f>
        <v>Cost and Expenses</v>
      </c>
      <c r="F73" t="s">
        <v>238</v>
      </c>
      <c r="G73" t="s">
        <v>919</v>
      </c>
      <c r="H73" t="s">
        <v>1208</v>
      </c>
      <c r="I73" t="s">
        <v>1139</v>
      </c>
      <c r="J73" t="s">
        <v>1065</v>
      </c>
      <c r="K73" t="s">
        <v>1065</v>
      </c>
      <c r="L73" t="s">
        <v>1065</v>
      </c>
      <c r="M73" t="s">
        <v>1065</v>
      </c>
      <c r="N73" t="s">
        <v>1065</v>
      </c>
      <c r="O73" t="s">
        <v>1065</v>
      </c>
      <c r="P73" t="s">
        <v>1065</v>
      </c>
      <c r="Q73" t="s">
        <v>1066</v>
      </c>
      <c r="R73" t="s">
        <v>1087</v>
      </c>
      <c r="S73">
        <f>VLOOKUP(ACCOUNTEXSEG,Sheet6!$A$2:$C$4000,3,TRUE)</f>
        <v>0</v>
      </c>
      <c r="T73">
        <f t="shared" si="2"/>
        <v>0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36.704284999999999</v>
      </c>
      <c r="BJ73">
        <v>68.714285000000004</v>
      </c>
      <c r="BK73">
        <v>42.857142000000003</v>
      </c>
      <c r="BL73">
        <v>0</v>
      </c>
      <c r="BM73" t="s">
        <v>1068</v>
      </c>
      <c r="BN73">
        <v>20180701</v>
      </c>
      <c r="BO73">
        <v>0</v>
      </c>
      <c r="BP73" t="s">
        <v>238</v>
      </c>
      <c r="BQ73">
        <v>0</v>
      </c>
      <c r="BR73">
        <v>2019</v>
      </c>
      <c r="BS73" t="s">
        <v>125</v>
      </c>
      <c r="BT73">
        <v>0</v>
      </c>
    </row>
    <row r="74" spans="1:72" x14ac:dyDescent="0.2">
      <c r="A74" t="s">
        <v>618</v>
      </c>
      <c r="B74" t="s">
        <v>1209</v>
      </c>
      <c r="C74" t="s">
        <v>1205</v>
      </c>
      <c r="D74">
        <f>IF(TYPE="R",40,IF(ISNA(INDEX(Categories!D:E,MATCH(GROUPTYPE,Categories!D:D,0),2)),0,INDEX(Categories!D:E,MATCH(GROUPTYPE,Categories!D:D,0),2)))</f>
        <v>13</v>
      </c>
      <c r="E74" t="str">
        <f>IF(TYPE="R","Retained Earnings",IF(ISNA(INDEX(Categories!D:F,MATCH(GLCATCODE,Categories!E:E,0),3)),0,INDEX(Categories!D:F,MATCH(GLCATCODE,Categories!E:E,0),3)))</f>
        <v>Cost and Expenses</v>
      </c>
      <c r="F74" t="s">
        <v>238</v>
      </c>
      <c r="G74" t="s">
        <v>921</v>
      </c>
      <c r="H74" t="s">
        <v>1210</v>
      </c>
      <c r="I74" t="s">
        <v>1139</v>
      </c>
      <c r="J74" t="s">
        <v>1065</v>
      </c>
      <c r="K74" t="s">
        <v>1065</v>
      </c>
      <c r="L74" t="s">
        <v>1065</v>
      </c>
      <c r="M74" t="s">
        <v>1065</v>
      </c>
      <c r="N74" t="s">
        <v>1065</v>
      </c>
      <c r="O74" t="s">
        <v>1065</v>
      </c>
      <c r="P74" t="s">
        <v>1065</v>
      </c>
      <c r="Q74" t="s">
        <v>1066</v>
      </c>
      <c r="R74" t="s">
        <v>1087</v>
      </c>
      <c r="S74">
        <f>VLOOKUP(ACCOUNTEXSEG,Sheet6!$A$2:$C$4000,3,TRUE)</f>
        <v>0</v>
      </c>
      <c r="T74">
        <f t="shared" si="2"/>
        <v>0</v>
      </c>
      <c r="U74">
        <v>0</v>
      </c>
      <c r="V74">
        <v>0</v>
      </c>
      <c r="W74">
        <v>0</v>
      </c>
      <c r="X74">
        <v>0</v>
      </c>
      <c r="Y74" s="179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309.51142800000002</v>
      </c>
      <c r="BK74">
        <v>170.87714199999999</v>
      </c>
      <c r="BL74">
        <v>0</v>
      </c>
      <c r="BM74" t="s">
        <v>1068</v>
      </c>
      <c r="BN74">
        <v>20180701</v>
      </c>
      <c r="BO74">
        <v>0</v>
      </c>
      <c r="BP74" t="s">
        <v>238</v>
      </c>
      <c r="BQ74">
        <v>0</v>
      </c>
      <c r="BR74">
        <v>2019</v>
      </c>
      <c r="BS74" t="s">
        <v>125</v>
      </c>
      <c r="BT74">
        <v>0</v>
      </c>
    </row>
    <row r="75" spans="1:72" x14ac:dyDescent="0.2">
      <c r="A75" t="s">
        <v>619</v>
      </c>
      <c r="B75" t="s">
        <v>1211</v>
      </c>
      <c r="C75" t="s">
        <v>1212</v>
      </c>
      <c r="D75">
        <f>IF(TYPE="R",40,IF(ISNA(INDEX(Categories!D:E,MATCH(GROUPTYPE,Categories!D:D,0),2)),0,INDEX(Categories!D:E,MATCH(GROUPTYPE,Categories!D:D,0),2)))</f>
        <v>13</v>
      </c>
      <c r="E75" t="str">
        <f>IF(TYPE="R","Retained Earnings",IF(ISNA(INDEX(Categories!D:F,MATCH(GLCATCODE,Categories!E:E,0),3)),0,INDEX(Categories!D:F,MATCH(GLCATCODE,Categories!E:E,0),3)))</f>
        <v>Cost and Expenses</v>
      </c>
      <c r="F75" t="s">
        <v>238</v>
      </c>
      <c r="G75" t="s">
        <v>922</v>
      </c>
      <c r="H75" t="s">
        <v>1213</v>
      </c>
      <c r="I75" t="s">
        <v>1083</v>
      </c>
      <c r="J75" t="s">
        <v>1065</v>
      </c>
      <c r="K75" t="s">
        <v>1065</v>
      </c>
      <c r="L75" t="s">
        <v>1065</v>
      </c>
      <c r="M75" t="s">
        <v>1065</v>
      </c>
      <c r="N75" t="s">
        <v>1065</v>
      </c>
      <c r="O75" t="s">
        <v>1065</v>
      </c>
      <c r="P75" t="s">
        <v>1065</v>
      </c>
      <c r="Q75" t="s">
        <v>1066</v>
      </c>
      <c r="R75" t="s">
        <v>1087</v>
      </c>
      <c r="S75">
        <f>VLOOKUP(ACCOUNTEXSEG,Sheet6!$A$2:$C$4000,3,TRUE)</f>
        <v>0</v>
      </c>
      <c r="T75">
        <f t="shared" si="2"/>
        <v>0</v>
      </c>
      <c r="U75">
        <v>0</v>
      </c>
      <c r="V75">
        <v>0</v>
      </c>
      <c r="W75">
        <v>0</v>
      </c>
      <c r="X75">
        <v>0</v>
      </c>
      <c r="Y75" s="179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 s="179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341.78571399999998</v>
      </c>
      <c r="BK75">
        <v>650.80499999999995</v>
      </c>
      <c r="BL75">
        <v>0</v>
      </c>
      <c r="BM75" t="s">
        <v>1068</v>
      </c>
      <c r="BN75">
        <v>20180701</v>
      </c>
      <c r="BO75">
        <v>0</v>
      </c>
      <c r="BP75" t="s">
        <v>238</v>
      </c>
      <c r="BQ75">
        <v>0</v>
      </c>
      <c r="BR75">
        <v>2019</v>
      </c>
      <c r="BS75" t="s">
        <v>126</v>
      </c>
      <c r="BT75">
        <v>0</v>
      </c>
    </row>
    <row r="76" spans="1:72" x14ac:dyDescent="0.2">
      <c r="A76" t="s">
        <v>622</v>
      </c>
      <c r="B76" t="s">
        <v>1214</v>
      </c>
      <c r="C76" t="s">
        <v>1212</v>
      </c>
      <c r="D76">
        <f>IF(TYPE="R",40,IF(ISNA(INDEX(Categories!D:E,MATCH(GROUPTYPE,Categories!D:D,0),2)),0,INDEX(Categories!D:E,MATCH(GROUPTYPE,Categories!D:D,0),2)))</f>
        <v>13</v>
      </c>
      <c r="E76" t="str">
        <f>IF(TYPE="R","Retained Earnings",IF(ISNA(INDEX(Categories!D:F,MATCH(GLCATCODE,Categories!E:E,0),3)),0,INDEX(Categories!D:F,MATCH(GLCATCODE,Categories!E:E,0),3)))</f>
        <v>Cost and Expenses</v>
      </c>
      <c r="F76" t="s">
        <v>238</v>
      </c>
      <c r="G76" t="s">
        <v>925</v>
      </c>
      <c r="H76" t="s">
        <v>1213</v>
      </c>
      <c r="I76" t="s">
        <v>1070</v>
      </c>
      <c r="J76" t="s">
        <v>1065</v>
      </c>
      <c r="K76" t="s">
        <v>1065</v>
      </c>
      <c r="L76" t="s">
        <v>1065</v>
      </c>
      <c r="M76" t="s">
        <v>1065</v>
      </c>
      <c r="N76" t="s">
        <v>1065</v>
      </c>
      <c r="O76" t="s">
        <v>1065</v>
      </c>
      <c r="P76" t="s">
        <v>1065</v>
      </c>
      <c r="Q76" t="s">
        <v>1066</v>
      </c>
      <c r="R76" t="s">
        <v>1087</v>
      </c>
      <c r="S76">
        <f>VLOOKUP(ACCOUNTEXSEG,Sheet6!$A$2:$C$4000,3,TRUE)</f>
        <v>2746.43</v>
      </c>
      <c r="T76">
        <f t="shared" si="2"/>
        <v>0</v>
      </c>
      <c r="U76">
        <v>0</v>
      </c>
      <c r="V76">
        <v>0</v>
      </c>
      <c r="W76">
        <v>0</v>
      </c>
      <c r="X76">
        <v>0</v>
      </c>
      <c r="Y76" s="179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179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196.17357100000001</v>
      </c>
      <c r="BI76">
        <v>253.99</v>
      </c>
      <c r="BJ76">
        <v>107.934285</v>
      </c>
      <c r="BK76">
        <v>5.4285709999999998</v>
      </c>
      <c r="BL76">
        <v>0</v>
      </c>
      <c r="BM76" t="s">
        <v>1068</v>
      </c>
      <c r="BN76">
        <v>20180701</v>
      </c>
      <c r="BO76">
        <v>0</v>
      </c>
      <c r="BP76" t="s">
        <v>238</v>
      </c>
      <c r="BQ76">
        <v>0</v>
      </c>
      <c r="BR76">
        <v>2019</v>
      </c>
      <c r="BS76" t="s">
        <v>126</v>
      </c>
      <c r="BT76">
        <v>0</v>
      </c>
    </row>
    <row r="77" spans="1:72" x14ac:dyDescent="0.2">
      <c r="A77" t="s">
        <v>623</v>
      </c>
      <c r="B77" t="s">
        <v>1215</v>
      </c>
      <c r="C77" t="s">
        <v>1212</v>
      </c>
      <c r="D77">
        <f>IF(TYPE="R",40,IF(ISNA(INDEX(Categories!D:E,MATCH(GROUPTYPE,Categories!D:D,0),2)),0,INDEX(Categories!D:E,MATCH(GROUPTYPE,Categories!D:D,0),2)))</f>
        <v>13</v>
      </c>
      <c r="E77" t="str">
        <f>IF(TYPE="R","Retained Earnings",IF(ISNA(INDEX(Categories!D:F,MATCH(GLCATCODE,Categories!E:E,0),3)),0,INDEX(Categories!D:F,MATCH(GLCATCODE,Categories!E:E,0),3)))</f>
        <v>Cost and Expenses</v>
      </c>
      <c r="F77" t="s">
        <v>238</v>
      </c>
      <c r="G77" t="s">
        <v>926</v>
      </c>
      <c r="H77" t="s">
        <v>1216</v>
      </c>
      <c r="I77" t="s">
        <v>1139</v>
      </c>
      <c r="J77" t="s">
        <v>1065</v>
      </c>
      <c r="K77" t="s">
        <v>1065</v>
      </c>
      <c r="L77" t="s">
        <v>1065</v>
      </c>
      <c r="M77" t="s">
        <v>1065</v>
      </c>
      <c r="N77" t="s">
        <v>1065</v>
      </c>
      <c r="O77" t="s">
        <v>1065</v>
      </c>
      <c r="P77" t="s">
        <v>1065</v>
      </c>
      <c r="Q77" t="s">
        <v>1066</v>
      </c>
      <c r="R77" t="s">
        <v>1087</v>
      </c>
      <c r="S77">
        <f>VLOOKUP(ACCOUNTEXSEG,Sheet6!$A$2:$C$4000,3,TRUE)</f>
        <v>0</v>
      </c>
      <c r="T77">
        <f t="shared" si="2"/>
        <v>0</v>
      </c>
      <c r="U77">
        <v>0</v>
      </c>
      <c r="V77">
        <v>0</v>
      </c>
      <c r="W77">
        <v>0</v>
      </c>
      <c r="X77">
        <v>0</v>
      </c>
      <c r="Y77" s="179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 s="179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35.714284999999997</v>
      </c>
      <c r="BL77">
        <v>0</v>
      </c>
      <c r="BM77" t="s">
        <v>1068</v>
      </c>
      <c r="BN77">
        <v>20180701</v>
      </c>
      <c r="BO77">
        <v>0</v>
      </c>
      <c r="BP77" t="s">
        <v>238</v>
      </c>
      <c r="BQ77">
        <v>0</v>
      </c>
      <c r="BR77">
        <v>2019</v>
      </c>
      <c r="BS77" t="s">
        <v>126</v>
      </c>
      <c r="BT77">
        <v>0</v>
      </c>
    </row>
    <row r="78" spans="1:72" x14ac:dyDescent="0.2">
      <c r="A78" t="s">
        <v>624</v>
      </c>
      <c r="B78" t="s">
        <v>1217</v>
      </c>
      <c r="C78" t="s">
        <v>1212</v>
      </c>
      <c r="D78">
        <f>IF(TYPE="R",40,IF(ISNA(INDEX(Categories!D:E,MATCH(GROUPTYPE,Categories!D:D,0),2)),0,INDEX(Categories!D:E,MATCH(GROUPTYPE,Categories!D:D,0),2)))</f>
        <v>13</v>
      </c>
      <c r="E78" t="str">
        <f>IF(TYPE="R","Retained Earnings",IF(ISNA(INDEX(Categories!D:F,MATCH(GLCATCODE,Categories!E:E,0),3)),0,INDEX(Categories!D:F,MATCH(GLCATCODE,Categories!E:E,0),3)))</f>
        <v>Cost and Expenses</v>
      </c>
      <c r="F78" t="s">
        <v>238</v>
      </c>
      <c r="G78" t="s">
        <v>927</v>
      </c>
      <c r="H78" t="s">
        <v>1218</v>
      </c>
      <c r="I78" t="s">
        <v>1139</v>
      </c>
      <c r="J78" t="s">
        <v>1065</v>
      </c>
      <c r="K78" t="s">
        <v>1065</v>
      </c>
      <c r="L78" t="s">
        <v>1065</v>
      </c>
      <c r="M78" t="s">
        <v>1065</v>
      </c>
      <c r="N78" t="s">
        <v>1065</v>
      </c>
      <c r="O78" t="s">
        <v>1065</v>
      </c>
      <c r="P78" t="s">
        <v>1065</v>
      </c>
      <c r="Q78" t="s">
        <v>1066</v>
      </c>
      <c r="R78" t="s">
        <v>1087</v>
      </c>
      <c r="S78">
        <f>VLOOKUP(ACCOUNTEXSEG,Sheet6!$A$2:$C$4000,3,TRUE)</f>
        <v>72.91</v>
      </c>
      <c r="T78">
        <f t="shared" si="2"/>
        <v>0</v>
      </c>
      <c r="U78">
        <v>0</v>
      </c>
      <c r="V78">
        <v>0</v>
      </c>
      <c r="W78">
        <v>0</v>
      </c>
      <c r="X78">
        <v>0</v>
      </c>
      <c r="Y78" s="179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 s="179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5.2078569999999997</v>
      </c>
      <c r="BI78">
        <v>32.467142000000003</v>
      </c>
      <c r="BJ78">
        <v>85.974284999999995</v>
      </c>
      <c r="BK78">
        <v>19.445</v>
      </c>
      <c r="BL78">
        <v>0</v>
      </c>
      <c r="BM78" t="s">
        <v>1068</v>
      </c>
      <c r="BN78">
        <v>20180701</v>
      </c>
      <c r="BO78">
        <v>0</v>
      </c>
      <c r="BP78" t="s">
        <v>238</v>
      </c>
      <c r="BQ78">
        <v>0</v>
      </c>
      <c r="BR78">
        <v>2019</v>
      </c>
      <c r="BS78" t="s">
        <v>126</v>
      </c>
      <c r="BT78">
        <v>0</v>
      </c>
    </row>
    <row r="79" spans="1:72" x14ac:dyDescent="0.2">
      <c r="A79" t="s">
        <v>625</v>
      </c>
      <c r="B79" t="s">
        <v>1219</v>
      </c>
      <c r="C79" t="s">
        <v>1212</v>
      </c>
      <c r="D79">
        <f>IF(TYPE="R",40,IF(ISNA(INDEX(Categories!D:E,MATCH(GROUPTYPE,Categories!D:D,0),2)),0,INDEX(Categories!D:E,MATCH(GROUPTYPE,Categories!D:D,0),2)))</f>
        <v>13</v>
      </c>
      <c r="E79" t="str">
        <f>IF(TYPE="R","Retained Earnings",IF(ISNA(INDEX(Categories!D:F,MATCH(GLCATCODE,Categories!E:E,0),3)),0,INDEX(Categories!D:F,MATCH(GLCATCODE,Categories!E:E,0),3)))</f>
        <v>Cost and Expenses</v>
      </c>
      <c r="F79" t="s">
        <v>238</v>
      </c>
      <c r="G79" t="s">
        <v>928</v>
      </c>
      <c r="H79" t="s">
        <v>1220</v>
      </c>
      <c r="I79" t="s">
        <v>1139</v>
      </c>
      <c r="J79" t="s">
        <v>1065</v>
      </c>
      <c r="K79" t="s">
        <v>1065</v>
      </c>
      <c r="L79" t="s">
        <v>1065</v>
      </c>
      <c r="M79" t="s">
        <v>1065</v>
      </c>
      <c r="N79" t="s">
        <v>1065</v>
      </c>
      <c r="O79" t="s">
        <v>1065</v>
      </c>
      <c r="P79" t="s">
        <v>1065</v>
      </c>
      <c r="Q79" t="s">
        <v>1066</v>
      </c>
      <c r="R79" t="s">
        <v>1087</v>
      </c>
      <c r="S79">
        <f>VLOOKUP(ACCOUNTEXSEG,Sheet6!$A$2:$C$4000,3,TRUE)</f>
        <v>0</v>
      </c>
      <c r="T79">
        <f t="shared" si="2"/>
        <v>0</v>
      </c>
      <c r="U79">
        <v>0</v>
      </c>
      <c r="V79">
        <v>0</v>
      </c>
      <c r="W79">
        <v>0</v>
      </c>
      <c r="X79">
        <v>0</v>
      </c>
      <c r="Y79" s="1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 s="1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15.162857000000001</v>
      </c>
      <c r="BK79">
        <v>4.2207140000000001</v>
      </c>
      <c r="BL79">
        <v>0</v>
      </c>
      <c r="BM79" t="s">
        <v>1068</v>
      </c>
      <c r="BN79">
        <v>20180701</v>
      </c>
      <c r="BO79">
        <v>0</v>
      </c>
      <c r="BP79" t="s">
        <v>238</v>
      </c>
      <c r="BQ79">
        <v>0</v>
      </c>
      <c r="BR79">
        <v>2019</v>
      </c>
      <c r="BS79" t="s">
        <v>126</v>
      </c>
      <c r="BT79">
        <v>0</v>
      </c>
    </row>
    <row r="80" spans="1:72" x14ac:dyDescent="0.2">
      <c r="A80" t="s">
        <v>626</v>
      </c>
      <c r="B80" t="s">
        <v>1221</v>
      </c>
      <c r="C80" t="s">
        <v>1212</v>
      </c>
      <c r="D80">
        <f>IF(TYPE="R",40,IF(ISNA(INDEX(Categories!D:E,MATCH(GROUPTYPE,Categories!D:D,0),2)),0,INDEX(Categories!D:E,MATCH(GROUPTYPE,Categories!D:D,0),2)))</f>
        <v>13</v>
      </c>
      <c r="E80" t="str">
        <f>IF(TYPE="R","Retained Earnings",IF(ISNA(INDEX(Categories!D:F,MATCH(GLCATCODE,Categories!E:E,0),3)),0,INDEX(Categories!D:F,MATCH(GLCATCODE,Categories!E:E,0),3)))</f>
        <v>Cost and Expenses</v>
      </c>
      <c r="F80" t="s">
        <v>238</v>
      </c>
      <c r="G80" t="s">
        <v>929</v>
      </c>
      <c r="H80" t="s">
        <v>1222</v>
      </c>
      <c r="I80" t="s">
        <v>1139</v>
      </c>
      <c r="J80" t="s">
        <v>1065</v>
      </c>
      <c r="K80" t="s">
        <v>1065</v>
      </c>
      <c r="L80" t="s">
        <v>1065</v>
      </c>
      <c r="M80" t="s">
        <v>1065</v>
      </c>
      <c r="N80" t="s">
        <v>1065</v>
      </c>
      <c r="O80" t="s">
        <v>1065</v>
      </c>
      <c r="P80" t="s">
        <v>1065</v>
      </c>
      <c r="Q80" t="s">
        <v>1066</v>
      </c>
      <c r="R80" t="s">
        <v>1087</v>
      </c>
      <c r="S80">
        <f>VLOOKUP(ACCOUNTEXSEG,Sheet6!$A$2:$C$4000,3,TRUE)</f>
        <v>0</v>
      </c>
      <c r="T80">
        <f t="shared" si="2"/>
        <v>0</v>
      </c>
      <c r="U80">
        <v>0</v>
      </c>
      <c r="V80">
        <v>0</v>
      </c>
      <c r="W80">
        <v>0</v>
      </c>
      <c r="X80">
        <v>0</v>
      </c>
      <c r="Y80" s="179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 s="179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35.714284999999997</v>
      </c>
      <c r="BK80">
        <v>35.714284999999997</v>
      </c>
      <c r="BL80">
        <v>0</v>
      </c>
      <c r="BM80" t="s">
        <v>1068</v>
      </c>
      <c r="BN80">
        <v>20180701</v>
      </c>
      <c r="BO80">
        <v>0</v>
      </c>
      <c r="BP80" t="s">
        <v>238</v>
      </c>
      <c r="BQ80">
        <v>0</v>
      </c>
      <c r="BR80">
        <v>2019</v>
      </c>
      <c r="BS80" t="s">
        <v>126</v>
      </c>
      <c r="BT80">
        <v>0</v>
      </c>
    </row>
    <row r="81" spans="1:72" x14ac:dyDescent="0.2">
      <c r="A81" t="s">
        <v>628</v>
      </c>
      <c r="B81" t="s">
        <v>1223</v>
      </c>
      <c r="C81" t="s">
        <v>1224</v>
      </c>
      <c r="D81">
        <f>IF(TYPE="R",40,IF(ISNA(INDEX(Categories!D:E,MATCH(GROUPTYPE,Categories!D:D,0),2)),0,INDEX(Categories!D:E,MATCH(GROUPTYPE,Categories!D:D,0),2)))</f>
        <v>13</v>
      </c>
      <c r="E81" t="str">
        <f>IF(TYPE="R","Retained Earnings",IF(ISNA(INDEX(Categories!D:F,MATCH(GLCATCODE,Categories!E:E,0),3)),0,INDEX(Categories!D:F,MATCH(GLCATCODE,Categories!E:E,0),3)))</f>
        <v>Cost and Expenses</v>
      </c>
      <c r="F81" t="s">
        <v>238</v>
      </c>
      <c r="G81" t="s">
        <v>931</v>
      </c>
      <c r="H81" t="s">
        <v>1225</v>
      </c>
      <c r="I81" t="s">
        <v>1139</v>
      </c>
      <c r="J81" t="s">
        <v>1065</v>
      </c>
      <c r="K81" t="s">
        <v>1065</v>
      </c>
      <c r="L81" t="s">
        <v>1065</v>
      </c>
      <c r="M81" t="s">
        <v>1065</v>
      </c>
      <c r="N81" t="s">
        <v>1065</v>
      </c>
      <c r="O81" t="s">
        <v>1065</v>
      </c>
      <c r="P81" t="s">
        <v>1065</v>
      </c>
      <c r="Q81" t="s">
        <v>1066</v>
      </c>
      <c r="R81" t="s">
        <v>1087</v>
      </c>
      <c r="S81">
        <f>VLOOKUP(ACCOUNTEXSEG,Sheet6!$A$2:$C$4000,3,TRUE)</f>
        <v>744.49</v>
      </c>
      <c r="T81">
        <f t="shared" si="2"/>
        <v>0</v>
      </c>
      <c r="U81">
        <v>0</v>
      </c>
      <c r="V81">
        <v>0</v>
      </c>
      <c r="W81">
        <v>0</v>
      </c>
      <c r="X81">
        <v>0</v>
      </c>
      <c r="Y81" s="179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 s="179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53.177857000000003</v>
      </c>
      <c r="BI81">
        <v>210.64357100000001</v>
      </c>
      <c r="BJ81">
        <v>236.519285</v>
      </c>
      <c r="BK81">
        <v>220.17500000000001</v>
      </c>
      <c r="BL81">
        <v>0</v>
      </c>
      <c r="BM81" t="s">
        <v>1068</v>
      </c>
      <c r="BN81">
        <v>20180701</v>
      </c>
      <c r="BO81">
        <v>0</v>
      </c>
      <c r="BP81" t="s">
        <v>238</v>
      </c>
      <c r="BQ81">
        <v>0</v>
      </c>
      <c r="BR81">
        <v>2019</v>
      </c>
      <c r="BS81" t="s">
        <v>15</v>
      </c>
      <c r="BT81">
        <v>0</v>
      </c>
    </row>
    <row r="82" spans="1:72" x14ac:dyDescent="0.2">
      <c r="A82" t="s">
        <v>629</v>
      </c>
      <c r="B82" t="s">
        <v>1226</v>
      </c>
      <c r="C82" t="s">
        <v>1224</v>
      </c>
      <c r="D82">
        <f>IF(TYPE="R",40,IF(ISNA(INDEX(Categories!D:E,MATCH(GROUPTYPE,Categories!D:D,0),2)),0,INDEX(Categories!D:E,MATCH(GROUPTYPE,Categories!D:D,0),2)))</f>
        <v>13</v>
      </c>
      <c r="E82" t="str">
        <f>IF(TYPE="R","Retained Earnings",IF(ISNA(INDEX(Categories!D:F,MATCH(GLCATCODE,Categories!E:E,0),3)),0,INDEX(Categories!D:F,MATCH(GLCATCODE,Categories!E:E,0),3)))</f>
        <v>Cost and Expenses</v>
      </c>
      <c r="F82" t="s">
        <v>238</v>
      </c>
      <c r="G82" t="s">
        <v>932</v>
      </c>
      <c r="H82" t="s">
        <v>1227</v>
      </c>
      <c r="I82" t="s">
        <v>1139</v>
      </c>
      <c r="J82" t="s">
        <v>1065</v>
      </c>
      <c r="K82" t="s">
        <v>1065</v>
      </c>
      <c r="L82" t="s">
        <v>1065</v>
      </c>
      <c r="M82" t="s">
        <v>1065</v>
      </c>
      <c r="N82" t="s">
        <v>1065</v>
      </c>
      <c r="O82" t="s">
        <v>1065</v>
      </c>
      <c r="P82" t="s">
        <v>1065</v>
      </c>
      <c r="Q82" t="s">
        <v>1066</v>
      </c>
      <c r="R82" t="s">
        <v>1087</v>
      </c>
      <c r="S82">
        <f>VLOOKUP(ACCOUNTEXSEG,Sheet6!$A$2:$C$4000,3,TRUE)</f>
        <v>0</v>
      </c>
      <c r="T82">
        <f t="shared" si="2"/>
        <v>0</v>
      </c>
      <c r="U82">
        <v>0</v>
      </c>
      <c r="V82">
        <v>0</v>
      </c>
      <c r="W82">
        <v>0</v>
      </c>
      <c r="X82">
        <v>0</v>
      </c>
      <c r="Y82" s="179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 s="179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493.93142799999998</v>
      </c>
      <c r="BJ82">
        <v>473.700714</v>
      </c>
      <c r="BK82">
        <v>621.10857099999998</v>
      </c>
      <c r="BL82">
        <v>0</v>
      </c>
      <c r="BM82" t="s">
        <v>1068</v>
      </c>
      <c r="BN82">
        <v>20180701</v>
      </c>
      <c r="BO82">
        <v>0</v>
      </c>
      <c r="BP82" t="s">
        <v>238</v>
      </c>
      <c r="BQ82">
        <v>0</v>
      </c>
      <c r="BR82">
        <v>2019</v>
      </c>
      <c r="BS82" t="s">
        <v>15</v>
      </c>
      <c r="BT82">
        <v>0</v>
      </c>
    </row>
    <row r="83" spans="1:72" x14ac:dyDescent="0.2">
      <c r="A83" t="s">
        <v>630</v>
      </c>
      <c r="B83" t="s">
        <v>1228</v>
      </c>
      <c r="C83" t="s">
        <v>1224</v>
      </c>
      <c r="D83">
        <f>IF(TYPE="R",40,IF(ISNA(INDEX(Categories!D:E,MATCH(GROUPTYPE,Categories!D:D,0),2)),0,INDEX(Categories!D:E,MATCH(GROUPTYPE,Categories!D:D,0),2)))</f>
        <v>13</v>
      </c>
      <c r="E83" t="str">
        <f>IF(TYPE="R","Retained Earnings",IF(ISNA(INDEX(Categories!D:F,MATCH(GLCATCODE,Categories!E:E,0),3)),0,INDEX(Categories!D:F,MATCH(GLCATCODE,Categories!E:E,0),3)))</f>
        <v>Cost and Expenses</v>
      </c>
      <c r="F83" t="s">
        <v>238</v>
      </c>
      <c r="G83" t="s">
        <v>933</v>
      </c>
      <c r="H83" t="s">
        <v>1229</v>
      </c>
      <c r="I83" t="s">
        <v>1139</v>
      </c>
      <c r="J83" t="s">
        <v>1065</v>
      </c>
      <c r="K83" t="s">
        <v>1065</v>
      </c>
      <c r="L83" t="s">
        <v>1065</v>
      </c>
      <c r="M83" t="s">
        <v>1065</v>
      </c>
      <c r="N83" t="s">
        <v>1065</v>
      </c>
      <c r="O83" t="s">
        <v>1065</v>
      </c>
      <c r="P83" t="s">
        <v>1065</v>
      </c>
      <c r="Q83" t="s">
        <v>1066</v>
      </c>
      <c r="R83" t="s">
        <v>1087</v>
      </c>
      <c r="S83">
        <f>VLOOKUP(ACCOUNTEXSEG,Sheet6!$A$2:$C$4000,3,TRUE)</f>
        <v>1250.01</v>
      </c>
      <c r="T83">
        <f t="shared" si="2"/>
        <v>0</v>
      </c>
      <c r="U83">
        <v>0</v>
      </c>
      <c r="V83">
        <v>0</v>
      </c>
      <c r="W83">
        <v>0</v>
      </c>
      <c r="X83">
        <v>0</v>
      </c>
      <c r="Y83" s="179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 s="179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89.286428000000001</v>
      </c>
      <c r="BI83">
        <v>357.145714</v>
      </c>
      <c r="BJ83">
        <v>714.28285700000004</v>
      </c>
      <c r="BK83">
        <v>714.28285700000004</v>
      </c>
      <c r="BL83">
        <v>0</v>
      </c>
      <c r="BM83" t="s">
        <v>1068</v>
      </c>
      <c r="BN83">
        <v>20180701</v>
      </c>
      <c r="BO83">
        <v>0</v>
      </c>
      <c r="BP83" t="s">
        <v>238</v>
      </c>
      <c r="BQ83">
        <v>0</v>
      </c>
      <c r="BR83">
        <v>2019</v>
      </c>
      <c r="BS83" t="s">
        <v>15</v>
      </c>
      <c r="BT83">
        <v>0</v>
      </c>
    </row>
    <row r="84" spans="1:72" x14ac:dyDescent="0.2">
      <c r="A84" t="s">
        <v>631</v>
      </c>
      <c r="B84" t="s">
        <v>1230</v>
      </c>
      <c r="C84" t="s">
        <v>1231</v>
      </c>
      <c r="D84">
        <f>IF(TYPE="R",40,IF(ISNA(INDEX(Categories!D:E,MATCH(GROUPTYPE,Categories!D:D,0),2)),0,INDEX(Categories!D:E,MATCH(GROUPTYPE,Categories!D:D,0),2)))</f>
        <v>13</v>
      </c>
      <c r="E84" t="str">
        <f>IF(TYPE="R","Retained Earnings",IF(ISNA(INDEX(Categories!D:F,MATCH(GLCATCODE,Categories!E:E,0),3)),0,INDEX(Categories!D:F,MATCH(GLCATCODE,Categories!E:E,0),3)))</f>
        <v>Cost and Expenses</v>
      </c>
      <c r="F84" t="s">
        <v>238</v>
      </c>
      <c r="G84" t="s">
        <v>935</v>
      </c>
      <c r="H84" t="s">
        <v>1232</v>
      </c>
      <c r="I84" t="s">
        <v>1139</v>
      </c>
      <c r="J84" t="s">
        <v>1065</v>
      </c>
      <c r="K84" t="s">
        <v>1065</v>
      </c>
      <c r="L84" t="s">
        <v>1065</v>
      </c>
      <c r="M84" t="s">
        <v>1065</v>
      </c>
      <c r="N84" t="s">
        <v>1065</v>
      </c>
      <c r="O84" t="s">
        <v>1065</v>
      </c>
      <c r="P84" t="s">
        <v>1065</v>
      </c>
      <c r="Q84" t="s">
        <v>1066</v>
      </c>
      <c r="R84" t="s">
        <v>1087</v>
      </c>
      <c r="S84">
        <f>VLOOKUP(ACCOUNTEXSEG,Sheet6!$A$2:$C$4000,3,TRUE)</f>
        <v>18568.09</v>
      </c>
      <c r="T84">
        <f t="shared" si="2"/>
        <v>0</v>
      </c>
      <c r="U84">
        <v>0</v>
      </c>
      <c r="V84">
        <v>0</v>
      </c>
      <c r="W84">
        <v>0</v>
      </c>
      <c r="X84">
        <v>0</v>
      </c>
      <c r="Y84" s="179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 s="179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1326.292142</v>
      </c>
      <c r="BI84">
        <v>2260.385714</v>
      </c>
      <c r="BJ84">
        <v>1469.27</v>
      </c>
      <c r="BK84">
        <v>922.11142800000005</v>
      </c>
      <c r="BL84">
        <v>0</v>
      </c>
      <c r="BM84" t="s">
        <v>1068</v>
      </c>
      <c r="BN84">
        <v>20180701</v>
      </c>
      <c r="BO84">
        <v>0</v>
      </c>
      <c r="BP84" t="s">
        <v>238</v>
      </c>
      <c r="BQ84">
        <v>0</v>
      </c>
      <c r="BR84">
        <v>2019</v>
      </c>
      <c r="BS84" t="s">
        <v>16</v>
      </c>
      <c r="BT84">
        <v>0</v>
      </c>
    </row>
    <row r="85" spans="1:72" x14ac:dyDescent="0.2">
      <c r="A85" t="s">
        <v>632</v>
      </c>
      <c r="B85" t="s">
        <v>1233</v>
      </c>
      <c r="C85" t="s">
        <v>1231</v>
      </c>
      <c r="D85">
        <f>IF(TYPE="R",40,IF(ISNA(INDEX(Categories!D:E,MATCH(GROUPTYPE,Categories!D:D,0),2)),0,INDEX(Categories!D:E,MATCH(GROUPTYPE,Categories!D:D,0),2)))</f>
        <v>13</v>
      </c>
      <c r="E85" t="str">
        <f>IF(TYPE="R","Retained Earnings",IF(ISNA(INDEX(Categories!D:F,MATCH(GLCATCODE,Categories!E:E,0),3)),0,INDEX(Categories!D:F,MATCH(GLCATCODE,Categories!E:E,0),3)))</f>
        <v>Cost and Expenses</v>
      </c>
      <c r="F85" t="s">
        <v>238</v>
      </c>
      <c r="G85" t="s">
        <v>936</v>
      </c>
      <c r="H85" t="s">
        <v>1234</v>
      </c>
      <c r="I85" t="s">
        <v>1139</v>
      </c>
      <c r="J85" t="s">
        <v>1065</v>
      </c>
      <c r="K85" t="s">
        <v>1065</v>
      </c>
      <c r="L85" t="s">
        <v>1065</v>
      </c>
      <c r="M85" t="s">
        <v>1065</v>
      </c>
      <c r="N85" t="s">
        <v>1065</v>
      </c>
      <c r="O85" t="s">
        <v>1065</v>
      </c>
      <c r="P85" t="s">
        <v>1065</v>
      </c>
      <c r="Q85" t="s">
        <v>1066</v>
      </c>
      <c r="R85" t="s">
        <v>1087</v>
      </c>
      <c r="S85">
        <f>VLOOKUP(ACCOUNTEXSEG,Sheet6!$A$2:$C$4000,3,TRUE)</f>
        <v>641.96</v>
      </c>
      <c r="T85">
        <f t="shared" si="2"/>
        <v>0</v>
      </c>
      <c r="U85">
        <v>0</v>
      </c>
      <c r="V85">
        <v>0</v>
      </c>
      <c r="W85">
        <v>0</v>
      </c>
      <c r="X85">
        <v>0</v>
      </c>
      <c r="Y85" s="179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 s="179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45.854284999999997</v>
      </c>
      <c r="BI85">
        <v>49.256428</v>
      </c>
      <c r="BJ85">
        <v>56.481428000000001</v>
      </c>
      <c r="BK85">
        <v>44.417141999999998</v>
      </c>
      <c r="BL85">
        <v>0</v>
      </c>
      <c r="BM85" t="s">
        <v>1068</v>
      </c>
      <c r="BN85">
        <v>20180701</v>
      </c>
      <c r="BO85">
        <v>0</v>
      </c>
      <c r="BP85" t="s">
        <v>238</v>
      </c>
      <c r="BQ85">
        <v>0</v>
      </c>
      <c r="BR85">
        <v>2019</v>
      </c>
      <c r="BS85" t="s">
        <v>16</v>
      </c>
      <c r="BT85">
        <v>0</v>
      </c>
    </row>
    <row r="86" spans="1:72" x14ac:dyDescent="0.2">
      <c r="A86" t="s">
        <v>734</v>
      </c>
      <c r="B86" t="s">
        <v>1235</v>
      </c>
      <c r="C86" t="s">
        <v>1236</v>
      </c>
      <c r="D86">
        <f>IF(TYPE="R",40,IF(ISNA(INDEX(Categories!D:E,MATCH(GROUPTYPE,Categories!D:D,0),2)),0,INDEX(Categories!D:E,MATCH(GROUPTYPE,Categories!D:D,0),2)))</f>
        <v>13</v>
      </c>
      <c r="E86" t="str">
        <f>IF(TYPE="R","Retained Earnings",IF(ISNA(INDEX(Categories!D:F,MATCH(GLCATCODE,Categories!E:E,0),3)),0,INDEX(Categories!D:F,MATCH(GLCATCODE,Categories!E:E,0),3)))</f>
        <v>Cost and Expenses</v>
      </c>
      <c r="F86" t="s">
        <v>238</v>
      </c>
      <c r="G86" t="s">
        <v>939</v>
      </c>
      <c r="H86" t="s">
        <v>1237</v>
      </c>
      <c r="I86" t="s">
        <v>1139</v>
      </c>
      <c r="J86" t="s">
        <v>1065</v>
      </c>
      <c r="K86" t="s">
        <v>1065</v>
      </c>
      <c r="L86" t="s">
        <v>1065</v>
      </c>
      <c r="M86" t="s">
        <v>1065</v>
      </c>
      <c r="N86" t="s">
        <v>1065</v>
      </c>
      <c r="O86" t="s">
        <v>1065</v>
      </c>
      <c r="P86" t="s">
        <v>1065</v>
      </c>
      <c r="Q86" t="s">
        <v>1066</v>
      </c>
      <c r="R86" t="s">
        <v>1087</v>
      </c>
      <c r="S86">
        <f>VLOOKUP(ACCOUNTEXSEG,Sheet6!$A$2:$C$4000,3,TRUE)</f>
        <v>0</v>
      </c>
      <c r="T86">
        <f t="shared" si="2"/>
        <v>0</v>
      </c>
      <c r="U86">
        <v>0</v>
      </c>
      <c r="V86">
        <v>-3621019.69</v>
      </c>
      <c r="W86">
        <v>0</v>
      </c>
      <c r="X86">
        <v>0</v>
      </c>
      <c r="Y86" s="179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 s="179">
        <v>0</v>
      </c>
      <c r="AV86">
        <v>0</v>
      </c>
      <c r="AW86">
        <v>0</v>
      </c>
      <c r="AX86">
        <v>0</v>
      </c>
      <c r="AY86">
        <v>0</v>
      </c>
      <c r="AZ86">
        <v>507412.05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56379.116666000002</v>
      </c>
      <c r="BI86">
        <v>55555.555554999999</v>
      </c>
      <c r="BJ86">
        <v>55555.555554999999</v>
      </c>
      <c r="BK86">
        <v>0</v>
      </c>
      <c r="BL86">
        <v>0</v>
      </c>
      <c r="BM86" t="s">
        <v>1068</v>
      </c>
      <c r="BN86">
        <v>20180701</v>
      </c>
      <c r="BO86">
        <v>0</v>
      </c>
      <c r="BP86" t="s">
        <v>238</v>
      </c>
      <c r="BQ86">
        <v>0</v>
      </c>
      <c r="BR86">
        <v>2019</v>
      </c>
      <c r="BS86" t="s">
        <v>278</v>
      </c>
      <c r="BT86">
        <v>0</v>
      </c>
    </row>
    <row r="87" spans="1:72" x14ac:dyDescent="0.2">
      <c r="A87" t="s">
        <v>634</v>
      </c>
      <c r="B87" t="s">
        <v>1238</v>
      </c>
      <c r="C87" t="s">
        <v>1239</v>
      </c>
      <c r="D87">
        <f>IF(TYPE="R",40,IF(ISNA(INDEX(Categories!D:E,MATCH(GROUPTYPE,Categories!D:D,0),2)),0,INDEX(Categories!D:E,MATCH(GROUPTYPE,Categories!D:D,0),2)))</f>
        <v>20</v>
      </c>
      <c r="E87" t="str">
        <f>IF(TYPE="R","Retained Earnings",IF(ISNA(INDEX(Categories!D:F,MATCH(GLCATCODE,Categories!E:E,0),3)),0,INDEX(Categories!D:F,MATCH(GLCATCODE,Categories!E:E,0),3)))</f>
        <v>Current Assets</v>
      </c>
      <c r="F87" t="s">
        <v>239</v>
      </c>
      <c r="G87" t="s">
        <v>942</v>
      </c>
      <c r="H87" t="s">
        <v>1240</v>
      </c>
      <c r="I87" t="s">
        <v>1139</v>
      </c>
      <c r="J87" t="s">
        <v>1065</v>
      </c>
      <c r="K87" t="s">
        <v>1065</v>
      </c>
      <c r="L87" t="s">
        <v>1065</v>
      </c>
      <c r="M87" t="s">
        <v>1065</v>
      </c>
      <c r="N87" t="s">
        <v>1065</v>
      </c>
      <c r="O87" t="s">
        <v>1065</v>
      </c>
      <c r="P87" t="s">
        <v>1065</v>
      </c>
      <c r="Q87" t="s">
        <v>1066</v>
      </c>
      <c r="R87" t="s">
        <v>1087</v>
      </c>
      <c r="S87">
        <f>VLOOKUP(ACCOUNTEXSEG,Sheet6!$A$2:$C$4000,3,TRUE)</f>
        <v>52919.7</v>
      </c>
      <c r="T87">
        <f t="shared" si="2"/>
        <v>0</v>
      </c>
      <c r="U87">
        <v>0</v>
      </c>
      <c r="V87">
        <v>0</v>
      </c>
      <c r="W87">
        <v>0</v>
      </c>
      <c r="X87">
        <v>0</v>
      </c>
      <c r="Y87" s="179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 s="179">
        <v>-1547.45</v>
      </c>
      <c r="AV87">
        <v>-2845.5</v>
      </c>
      <c r="AW87">
        <v>1698.8</v>
      </c>
      <c r="AX87">
        <v>-1697.38</v>
      </c>
      <c r="AY87">
        <v>-2088.0500000000002</v>
      </c>
      <c r="AZ87">
        <v>-853.72</v>
      </c>
      <c r="BA87">
        <v>-39180.57</v>
      </c>
      <c r="BB87">
        <v>5029.2</v>
      </c>
      <c r="BC87">
        <v>5775</v>
      </c>
      <c r="BD87">
        <v>-15000</v>
      </c>
      <c r="BE87">
        <v>0</v>
      </c>
      <c r="BF87">
        <v>-2210.0300000000002</v>
      </c>
      <c r="BG87">
        <v>-2210.0300000000002</v>
      </c>
      <c r="BH87">
        <v>5698.3</v>
      </c>
      <c r="BI87">
        <v>6823.6462499999998</v>
      </c>
      <c r="BJ87">
        <v>9876.3887500000001</v>
      </c>
      <c r="BK87">
        <v>1873.6487500000001</v>
      </c>
      <c r="BL87">
        <v>0</v>
      </c>
      <c r="BM87" t="s">
        <v>1068</v>
      </c>
      <c r="BN87">
        <v>20180701</v>
      </c>
      <c r="BO87">
        <v>0</v>
      </c>
      <c r="BP87" t="s">
        <v>239</v>
      </c>
      <c r="BQ87">
        <v>0</v>
      </c>
      <c r="BR87">
        <v>2019</v>
      </c>
      <c r="BS87" t="s">
        <v>357</v>
      </c>
      <c r="BT87">
        <v>0</v>
      </c>
    </row>
    <row r="88" spans="1:72" x14ac:dyDescent="0.2">
      <c r="A88" t="s">
        <v>636</v>
      </c>
      <c r="B88" t="s">
        <v>1241</v>
      </c>
      <c r="C88" t="s">
        <v>1239</v>
      </c>
      <c r="D88">
        <f>IF(TYPE="R",40,IF(ISNA(INDEX(Categories!D:E,MATCH(GROUPTYPE,Categories!D:D,0),2)),0,INDEX(Categories!D:E,MATCH(GROUPTYPE,Categories!D:D,0),2)))</f>
        <v>20</v>
      </c>
      <c r="E88" t="str">
        <f>IF(TYPE="R","Retained Earnings",IF(ISNA(INDEX(Categories!D:F,MATCH(GLCATCODE,Categories!E:E,0),3)),0,INDEX(Categories!D:F,MATCH(GLCATCODE,Categories!E:E,0),3)))</f>
        <v>Current Assets</v>
      </c>
      <c r="F88" t="s">
        <v>239</v>
      </c>
      <c r="G88" t="s">
        <v>945</v>
      </c>
      <c r="H88" t="s">
        <v>1242</v>
      </c>
      <c r="I88" t="s">
        <v>1139</v>
      </c>
      <c r="J88" t="s">
        <v>1065</v>
      </c>
      <c r="K88" t="s">
        <v>1065</v>
      </c>
      <c r="L88" t="s">
        <v>1065</v>
      </c>
      <c r="M88" t="s">
        <v>1065</v>
      </c>
      <c r="N88" t="s">
        <v>1065</v>
      </c>
      <c r="O88" t="s">
        <v>1065</v>
      </c>
      <c r="P88" t="s">
        <v>1065</v>
      </c>
      <c r="Q88" t="s">
        <v>1066</v>
      </c>
      <c r="R88" t="s">
        <v>1087</v>
      </c>
      <c r="S88">
        <f>VLOOKUP(ACCOUNTEXSEG,Sheet6!$A$2:$C$4000,3,TRUE)</f>
        <v>0</v>
      </c>
      <c r="T88">
        <f t="shared" si="2"/>
        <v>0</v>
      </c>
      <c r="U88">
        <v>0</v>
      </c>
      <c r="V88">
        <v>0</v>
      </c>
      <c r="W88">
        <v>0</v>
      </c>
      <c r="X88">
        <v>0</v>
      </c>
      <c r="Y88" s="179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 s="179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 t="s">
        <v>1068</v>
      </c>
      <c r="BN88">
        <v>20180701</v>
      </c>
      <c r="BO88">
        <v>0</v>
      </c>
      <c r="BP88" t="s">
        <v>239</v>
      </c>
      <c r="BQ88">
        <v>0</v>
      </c>
      <c r="BR88">
        <v>2019</v>
      </c>
      <c r="BS88" t="s">
        <v>357</v>
      </c>
      <c r="BT88">
        <v>0</v>
      </c>
    </row>
    <row r="89" spans="1:72" x14ac:dyDescent="0.2">
      <c r="A89" t="s">
        <v>637</v>
      </c>
      <c r="B89" t="s">
        <v>1243</v>
      </c>
      <c r="C89" t="s">
        <v>1239</v>
      </c>
      <c r="D89">
        <f>IF(TYPE="R",40,IF(ISNA(INDEX(Categories!D:E,MATCH(GROUPTYPE,Categories!D:D,0),2)),0,INDEX(Categories!D:E,MATCH(GROUPTYPE,Categories!D:D,0),2)))</f>
        <v>20</v>
      </c>
      <c r="E89" t="str">
        <f>IF(TYPE="R","Retained Earnings",IF(ISNA(INDEX(Categories!D:F,MATCH(GLCATCODE,Categories!E:E,0),3)),0,INDEX(Categories!D:F,MATCH(GLCATCODE,Categories!E:E,0),3)))</f>
        <v>Current Assets</v>
      </c>
      <c r="F89" t="s">
        <v>239</v>
      </c>
      <c r="G89" t="s">
        <v>946</v>
      </c>
      <c r="H89" t="s">
        <v>1244</v>
      </c>
      <c r="I89" t="s">
        <v>1139</v>
      </c>
      <c r="J89" t="s">
        <v>1065</v>
      </c>
      <c r="K89" t="s">
        <v>1065</v>
      </c>
      <c r="L89" t="s">
        <v>1065</v>
      </c>
      <c r="M89" t="s">
        <v>1065</v>
      </c>
      <c r="N89" t="s">
        <v>1065</v>
      </c>
      <c r="O89" t="s">
        <v>1065</v>
      </c>
      <c r="P89" t="s">
        <v>1065</v>
      </c>
      <c r="Q89" t="s">
        <v>1066</v>
      </c>
      <c r="R89" t="s">
        <v>1087</v>
      </c>
      <c r="S89">
        <f>VLOOKUP(ACCOUNTEXSEG,Sheet6!$A$2:$C$4000,3,TRUE)</f>
        <v>0</v>
      </c>
      <c r="T89">
        <f t="shared" si="2"/>
        <v>0</v>
      </c>
      <c r="U89">
        <v>0</v>
      </c>
      <c r="V89">
        <v>0</v>
      </c>
      <c r="W89">
        <v>0</v>
      </c>
      <c r="X89">
        <v>0</v>
      </c>
      <c r="Y89" s="17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 s="17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-1016</v>
      </c>
      <c r="BK89">
        <v>0</v>
      </c>
      <c r="BL89">
        <v>0</v>
      </c>
      <c r="BM89" t="s">
        <v>1068</v>
      </c>
      <c r="BN89">
        <v>20180701</v>
      </c>
      <c r="BO89">
        <v>0</v>
      </c>
      <c r="BP89" t="s">
        <v>239</v>
      </c>
      <c r="BQ89">
        <v>0</v>
      </c>
      <c r="BR89">
        <v>2019</v>
      </c>
      <c r="BS89" t="s">
        <v>357</v>
      </c>
      <c r="BT89">
        <v>0</v>
      </c>
    </row>
    <row r="90" spans="1:72" x14ac:dyDescent="0.2">
      <c r="A90" t="s">
        <v>638</v>
      </c>
      <c r="B90" t="s">
        <v>1245</v>
      </c>
      <c r="C90" t="s">
        <v>1246</v>
      </c>
      <c r="D90">
        <f>IF(TYPE="R",40,IF(ISNA(INDEX(Categories!D:E,MATCH(GROUPTYPE,Categories!D:D,0),2)),0,INDEX(Categories!D:E,MATCH(GROUPTYPE,Categories!D:D,0),2)))</f>
        <v>20</v>
      </c>
      <c r="E90" t="str">
        <f>IF(TYPE="R","Retained Earnings",IF(ISNA(INDEX(Categories!D:F,MATCH(GLCATCODE,Categories!E:E,0),3)),0,INDEX(Categories!D:F,MATCH(GLCATCODE,Categories!E:E,0),3)))</f>
        <v>Current Assets</v>
      </c>
      <c r="F90" t="s">
        <v>239</v>
      </c>
      <c r="G90" t="s">
        <v>947</v>
      </c>
      <c r="H90" t="s">
        <v>1247</v>
      </c>
      <c r="I90" t="s">
        <v>1139</v>
      </c>
      <c r="J90" t="s">
        <v>1065</v>
      </c>
      <c r="K90" t="s">
        <v>1065</v>
      </c>
      <c r="L90" t="s">
        <v>1065</v>
      </c>
      <c r="M90" t="s">
        <v>1065</v>
      </c>
      <c r="N90" t="s">
        <v>1065</v>
      </c>
      <c r="O90" t="s">
        <v>1065</v>
      </c>
      <c r="P90" t="s">
        <v>1065</v>
      </c>
      <c r="Q90" t="s">
        <v>1066</v>
      </c>
      <c r="R90" t="s">
        <v>1087</v>
      </c>
      <c r="S90">
        <f>VLOOKUP(ACCOUNTEXSEG,Sheet6!$A$2:$C$4000,3,TRUE)</f>
        <v>21264.1</v>
      </c>
      <c r="T90">
        <f t="shared" si="2"/>
        <v>0</v>
      </c>
      <c r="U90">
        <v>0</v>
      </c>
      <c r="V90">
        <v>0</v>
      </c>
      <c r="W90">
        <v>0</v>
      </c>
      <c r="X90">
        <v>0</v>
      </c>
      <c r="Y90" s="179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 s="179">
        <v>-1324.4</v>
      </c>
      <c r="AV90">
        <v>4326.3</v>
      </c>
      <c r="AW90">
        <v>-9293.35</v>
      </c>
      <c r="AX90">
        <v>-8702.1</v>
      </c>
      <c r="AY90">
        <v>5269</v>
      </c>
      <c r="AZ90">
        <v>-73.400000000000006</v>
      </c>
      <c r="BA90">
        <v>-661.95</v>
      </c>
      <c r="BB90">
        <v>-5029.2</v>
      </c>
      <c r="BC90">
        <v>-5775</v>
      </c>
      <c r="BD90">
        <v>0</v>
      </c>
      <c r="BE90">
        <v>0</v>
      </c>
      <c r="BF90">
        <v>0</v>
      </c>
      <c r="BG90">
        <v>0</v>
      </c>
      <c r="BH90">
        <v>1433.26875</v>
      </c>
      <c r="BI90">
        <v>11956.466249999999</v>
      </c>
      <c r="BJ90">
        <v>13226.588750000001</v>
      </c>
      <c r="BK90">
        <v>9422.9974999999995</v>
      </c>
      <c r="BL90">
        <v>0</v>
      </c>
      <c r="BM90" t="s">
        <v>1068</v>
      </c>
      <c r="BN90">
        <v>20180701</v>
      </c>
      <c r="BO90">
        <v>0</v>
      </c>
      <c r="BP90" t="s">
        <v>239</v>
      </c>
      <c r="BQ90">
        <v>0</v>
      </c>
      <c r="BR90">
        <v>2019</v>
      </c>
      <c r="BS90" t="s">
        <v>358</v>
      </c>
      <c r="BT90">
        <v>0</v>
      </c>
    </row>
    <row r="91" spans="1:72" x14ac:dyDescent="0.2">
      <c r="A91" t="s">
        <v>640</v>
      </c>
      <c r="B91" t="s">
        <v>1248</v>
      </c>
      <c r="C91" t="s">
        <v>1249</v>
      </c>
      <c r="D91">
        <f>IF(TYPE="R",40,IF(ISNA(INDEX(Categories!D:E,MATCH(GROUPTYPE,Categories!D:D,0),2)),0,INDEX(Categories!D:E,MATCH(GROUPTYPE,Categories!D:D,0),2)))</f>
        <v>20</v>
      </c>
      <c r="E91" t="str">
        <f>IF(TYPE="R","Retained Earnings",IF(ISNA(INDEX(Categories!D:F,MATCH(GLCATCODE,Categories!E:E,0),3)),0,INDEX(Categories!D:F,MATCH(GLCATCODE,Categories!E:E,0),3)))</f>
        <v>Current Assets</v>
      </c>
      <c r="F91" t="s">
        <v>239</v>
      </c>
      <c r="G91" t="s">
        <v>949</v>
      </c>
      <c r="H91" t="s">
        <v>1250</v>
      </c>
      <c r="I91" t="s">
        <v>1251</v>
      </c>
      <c r="J91" t="s">
        <v>1065</v>
      </c>
      <c r="K91" t="s">
        <v>1065</v>
      </c>
      <c r="L91" t="s">
        <v>1065</v>
      </c>
      <c r="M91" t="s">
        <v>1065</v>
      </c>
      <c r="N91" t="s">
        <v>1065</v>
      </c>
      <c r="O91" t="s">
        <v>1065</v>
      </c>
      <c r="P91" t="s">
        <v>1065</v>
      </c>
      <c r="Q91" t="s">
        <v>1066</v>
      </c>
      <c r="R91" t="s">
        <v>1087</v>
      </c>
      <c r="S91">
        <f>VLOOKUP(ACCOUNTEXSEG,Sheet6!$A$2:$C$4000,3,TRUE)</f>
        <v>0</v>
      </c>
      <c r="T91">
        <f t="shared" si="2"/>
        <v>0</v>
      </c>
      <c r="U91">
        <v>0</v>
      </c>
      <c r="V91">
        <v>0</v>
      </c>
      <c r="W91">
        <v>0</v>
      </c>
      <c r="X91">
        <v>0</v>
      </c>
      <c r="Y91" s="179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 s="179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294.60000000000002</v>
      </c>
      <c r="BK91">
        <v>294.60000000000002</v>
      </c>
      <c r="BL91">
        <v>0</v>
      </c>
      <c r="BM91" t="s">
        <v>1068</v>
      </c>
      <c r="BN91">
        <v>20180701</v>
      </c>
      <c r="BO91">
        <v>0</v>
      </c>
      <c r="BP91" t="s">
        <v>239</v>
      </c>
      <c r="BQ91">
        <v>0</v>
      </c>
      <c r="BR91">
        <v>2019</v>
      </c>
      <c r="BS91" t="s">
        <v>359</v>
      </c>
      <c r="BT91">
        <v>0</v>
      </c>
    </row>
    <row r="92" spans="1:72" x14ac:dyDescent="0.2">
      <c r="A92" t="s">
        <v>641</v>
      </c>
      <c r="B92" t="s">
        <v>1252</v>
      </c>
      <c r="C92" t="s">
        <v>1249</v>
      </c>
      <c r="D92">
        <f>IF(TYPE="R",40,IF(ISNA(INDEX(Categories!D:E,MATCH(GROUPTYPE,Categories!D:D,0),2)),0,INDEX(Categories!D:E,MATCH(GROUPTYPE,Categories!D:D,0),2)))</f>
        <v>20</v>
      </c>
      <c r="E92" t="str">
        <f>IF(TYPE="R","Retained Earnings",IF(ISNA(INDEX(Categories!D:F,MATCH(GLCATCODE,Categories!E:E,0),3)),0,INDEX(Categories!D:F,MATCH(GLCATCODE,Categories!E:E,0),3)))</f>
        <v>Current Assets</v>
      </c>
      <c r="F92" t="s">
        <v>239</v>
      </c>
      <c r="G92" t="s">
        <v>950</v>
      </c>
      <c r="H92" t="s">
        <v>1253</v>
      </c>
      <c r="I92" t="s">
        <v>1139</v>
      </c>
      <c r="J92" t="s">
        <v>1065</v>
      </c>
      <c r="K92" t="s">
        <v>1065</v>
      </c>
      <c r="L92" t="s">
        <v>1065</v>
      </c>
      <c r="M92" t="s">
        <v>1065</v>
      </c>
      <c r="N92" t="s">
        <v>1065</v>
      </c>
      <c r="O92" t="s">
        <v>1065</v>
      </c>
      <c r="P92" t="s">
        <v>1065</v>
      </c>
      <c r="Q92" t="s">
        <v>1066</v>
      </c>
      <c r="R92" t="s">
        <v>1087</v>
      </c>
      <c r="S92">
        <f>VLOOKUP(ACCOUNTEXSEG,Sheet6!$A$2:$C$4000,3,TRUE)</f>
        <v>300</v>
      </c>
      <c r="T92">
        <f t="shared" si="2"/>
        <v>0</v>
      </c>
      <c r="U92">
        <v>0</v>
      </c>
      <c r="V92">
        <v>0</v>
      </c>
      <c r="W92">
        <v>0</v>
      </c>
      <c r="X92">
        <v>0</v>
      </c>
      <c r="Y92" s="179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 s="179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-300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37.5</v>
      </c>
      <c r="BI92">
        <v>37.5</v>
      </c>
      <c r="BJ92">
        <v>37.5</v>
      </c>
      <c r="BK92">
        <v>37.5</v>
      </c>
      <c r="BL92">
        <v>0</v>
      </c>
      <c r="BM92" t="s">
        <v>1068</v>
      </c>
      <c r="BN92">
        <v>20180701</v>
      </c>
      <c r="BO92">
        <v>0</v>
      </c>
      <c r="BP92" t="s">
        <v>239</v>
      </c>
      <c r="BQ92">
        <v>0</v>
      </c>
      <c r="BR92">
        <v>2019</v>
      </c>
      <c r="BS92" t="s">
        <v>359</v>
      </c>
      <c r="BT92">
        <v>0</v>
      </c>
    </row>
    <row r="93" spans="1:72" x14ac:dyDescent="0.2">
      <c r="A93" t="s">
        <v>772</v>
      </c>
      <c r="B93" t="s">
        <v>1254</v>
      </c>
      <c r="C93" t="s">
        <v>1249</v>
      </c>
      <c r="D93">
        <f>IF(TYPE="R",40,IF(ISNA(INDEX(Categories!D:E,MATCH(GROUPTYPE,Categories!D:D,0),2)),0,INDEX(Categories!D:E,MATCH(GROUPTYPE,Categories!D:D,0),2)))</f>
        <v>20</v>
      </c>
      <c r="E93" t="str">
        <f>IF(TYPE="R","Retained Earnings",IF(ISNA(INDEX(Categories!D:F,MATCH(GLCATCODE,Categories!E:E,0),3)),0,INDEX(Categories!D:F,MATCH(GLCATCODE,Categories!E:E,0),3)))</f>
        <v>Current Assets</v>
      </c>
      <c r="F93" t="s">
        <v>239</v>
      </c>
      <c r="G93" t="s">
        <v>951</v>
      </c>
      <c r="H93" t="s">
        <v>1255</v>
      </c>
      <c r="I93" t="s">
        <v>1070</v>
      </c>
      <c r="J93" t="s">
        <v>1065</v>
      </c>
      <c r="K93" t="s">
        <v>1065</v>
      </c>
      <c r="L93" t="s">
        <v>1065</v>
      </c>
      <c r="M93" t="s">
        <v>1065</v>
      </c>
      <c r="N93" t="s">
        <v>1065</v>
      </c>
      <c r="O93" t="s">
        <v>1065</v>
      </c>
      <c r="P93" t="s">
        <v>1065</v>
      </c>
      <c r="Q93" t="s">
        <v>1066</v>
      </c>
      <c r="R93" t="s">
        <v>1087</v>
      </c>
      <c r="S93">
        <f>VLOOKUP(ACCOUNTEXSEG,Sheet6!$A$2:$C$4000,3,TRUE)</f>
        <v>0</v>
      </c>
      <c r="T93">
        <f t="shared" si="2"/>
        <v>0</v>
      </c>
      <c r="U93">
        <v>0</v>
      </c>
      <c r="V93">
        <v>0</v>
      </c>
      <c r="W93">
        <v>0</v>
      </c>
      <c r="X93">
        <v>0</v>
      </c>
      <c r="Y93" s="179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 s="179">
        <v>0</v>
      </c>
      <c r="AV93">
        <v>0</v>
      </c>
      <c r="AW93">
        <v>0</v>
      </c>
      <c r="AX93">
        <v>0</v>
      </c>
      <c r="AY93">
        <v>260</v>
      </c>
      <c r="AZ93">
        <v>-260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21.375</v>
      </c>
      <c r="BK93">
        <v>0</v>
      </c>
      <c r="BL93">
        <v>0</v>
      </c>
      <c r="BM93" t="s">
        <v>1068</v>
      </c>
      <c r="BN93">
        <v>20180701</v>
      </c>
      <c r="BO93">
        <v>0</v>
      </c>
      <c r="BP93" t="s">
        <v>239</v>
      </c>
      <c r="BQ93">
        <v>0</v>
      </c>
      <c r="BR93">
        <v>2019</v>
      </c>
      <c r="BS93" t="s">
        <v>359</v>
      </c>
      <c r="BT93">
        <v>0</v>
      </c>
    </row>
    <row r="94" spans="1:72" x14ac:dyDescent="0.2">
      <c r="A94" t="s">
        <v>773</v>
      </c>
      <c r="B94" t="s">
        <v>1256</v>
      </c>
      <c r="C94" t="s">
        <v>1249</v>
      </c>
      <c r="D94">
        <f>IF(TYPE="R",40,IF(ISNA(INDEX(Categories!D:E,MATCH(GROUPTYPE,Categories!D:D,0),2)),0,INDEX(Categories!D:E,MATCH(GROUPTYPE,Categories!D:D,0),2)))</f>
        <v>20</v>
      </c>
      <c r="E94" t="str">
        <f>IF(TYPE="R","Retained Earnings",IF(ISNA(INDEX(Categories!D:F,MATCH(GLCATCODE,Categories!E:E,0),3)),0,INDEX(Categories!D:F,MATCH(GLCATCODE,Categories!E:E,0),3)))</f>
        <v>Current Assets</v>
      </c>
      <c r="F94" t="s">
        <v>239</v>
      </c>
      <c r="G94" t="s">
        <v>952</v>
      </c>
      <c r="H94" t="s">
        <v>1255</v>
      </c>
      <c r="I94" t="s">
        <v>1079</v>
      </c>
      <c r="J94" t="s">
        <v>1065</v>
      </c>
      <c r="K94" t="s">
        <v>1065</v>
      </c>
      <c r="L94" t="s">
        <v>1065</v>
      </c>
      <c r="M94" t="s">
        <v>1065</v>
      </c>
      <c r="N94" t="s">
        <v>1065</v>
      </c>
      <c r="O94" t="s">
        <v>1065</v>
      </c>
      <c r="P94" t="s">
        <v>1065</v>
      </c>
      <c r="Q94" t="s">
        <v>1066</v>
      </c>
      <c r="R94" t="s">
        <v>1087</v>
      </c>
      <c r="S94">
        <f>VLOOKUP(ACCOUNTEXSEG,Sheet6!$A$2:$C$4000,3,TRUE)</f>
        <v>0</v>
      </c>
      <c r="T94">
        <f t="shared" si="2"/>
        <v>0</v>
      </c>
      <c r="U94">
        <v>0</v>
      </c>
      <c r="V94">
        <v>0</v>
      </c>
      <c r="W94">
        <v>0</v>
      </c>
      <c r="X94">
        <v>0</v>
      </c>
      <c r="Y94" s="179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 s="179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254.83</v>
      </c>
      <c r="BK94">
        <v>0</v>
      </c>
      <c r="BL94">
        <v>0</v>
      </c>
      <c r="BM94" t="s">
        <v>1068</v>
      </c>
      <c r="BN94">
        <v>20180701</v>
      </c>
      <c r="BO94">
        <v>0</v>
      </c>
      <c r="BP94" t="s">
        <v>239</v>
      </c>
      <c r="BQ94">
        <v>0</v>
      </c>
      <c r="BR94">
        <v>2019</v>
      </c>
      <c r="BS94" t="s">
        <v>359</v>
      </c>
      <c r="BT94">
        <v>0</v>
      </c>
    </row>
    <row r="95" spans="1:72" x14ac:dyDescent="0.2">
      <c r="A95" t="s">
        <v>642</v>
      </c>
      <c r="B95" t="s">
        <v>1257</v>
      </c>
      <c r="C95" t="s">
        <v>1249</v>
      </c>
      <c r="D95">
        <f>IF(TYPE="R",40,IF(ISNA(INDEX(Categories!D:E,MATCH(GROUPTYPE,Categories!D:D,0),2)),0,INDEX(Categories!D:E,MATCH(GROUPTYPE,Categories!D:D,0),2)))</f>
        <v>20</v>
      </c>
      <c r="E95" t="str">
        <f>IF(TYPE="R","Retained Earnings",IF(ISNA(INDEX(Categories!D:F,MATCH(GLCATCODE,Categories!E:E,0),3)),0,INDEX(Categories!D:F,MATCH(GLCATCODE,Categories!E:E,0),3)))</f>
        <v>Current Assets</v>
      </c>
      <c r="F95" t="s">
        <v>239</v>
      </c>
      <c r="G95" t="s">
        <v>953</v>
      </c>
      <c r="H95" t="s">
        <v>1255</v>
      </c>
      <c r="I95" t="s">
        <v>1139</v>
      </c>
      <c r="J95" t="s">
        <v>1065</v>
      </c>
      <c r="K95" t="s">
        <v>1065</v>
      </c>
      <c r="L95" t="s">
        <v>1065</v>
      </c>
      <c r="M95" t="s">
        <v>1065</v>
      </c>
      <c r="N95" t="s">
        <v>1065</v>
      </c>
      <c r="O95" t="s">
        <v>1065</v>
      </c>
      <c r="P95" t="s">
        <v>1065</v>
      </c>
      <c r="Q95" t="s">
        <v>1066</v>
      </c>
      <c r="R95" t="s">
        <v>1087</v>
      </c>
      <c r="S95">
        <f>VLOOKUP(ACCOUNTEXSEG,Sheet6!$A$2:$C$4000,3,TRUE)</f>
        <v>0</v>
      </c>
      <c r="T95">
        <f t="shared" si="2"/>
        <v>0</v>
      </c>
      <c r="U95">
        <v>0</v>
      </c>
      <c r="V95">
        <v>0</v>
      </c>
      <c r="W95">
        <v>0</v>
      </c>
      <c r="X95">
        <v>0</v>
      </c>
      <c r="Y95" s="179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 s="179">
        <v>0</v>
      </c>
      <c r="AV95">
        <v>0</v>
      </c>
      <c r="AW95">
        <v>641.82000000000005</v>
      </c>
      <c r="AX95">
        <v>0</v>
      </c>
      <c r="AY95">
        <v>0</v>
      </c>
      <c r="AZ95">
        <v>-641.82000000000005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365.63125000000002</v>
      </c>
      <c r="BJ95">
        <v>346.97250000000003</v>
      </c>
      <c r="BK95">
        <v>405.09249999999997</v>
      </c>
      <c r="BL95">
        <v>0</v>
      </c>
      <c r="BM95" t="s">
        <v>1068</v>
      </c>
      <c r="BN95">
        <v>20180701</v>
      </c>
      <c r="BO95">
        <v>0</v>
      </c>
      <c r="BP95" t="s">
        <v>239</v>
      </c>
      <c r="BQ95">
        <v>0</v>
      </c>
      <c r="BR95">
        <v>2019</v>
      </c>
      <c r="BS95" t="s">
        <v>359</v>
      </c>
      <c r="BT95">
        <v>0</v>
      </c>
    </row>
    <row r="96" spans="1:72" x14ac:dyDescent="0.2">
      <c r="A96" t="s">
        <v>643</v>
      </c>
      <c r="B96" t="s">
        <v>1258</v>
      </c>
      <c r="C96" t="s">
        <v>1249</v>
      </c>
      <c r="D96">
        <f>IF(TYPE="R",40,IF(ISNA(INDEX(Categories!D:E,MATCH(GROUPTYPE,Categories!D:D,0),2)),0,INDEX(Categories!D:E,MATCH(GROUPTYPE,Categories!D:D,0),2)))</f>
        <v>20</v>
      </c>
      <c r="E96" t="str">
        <f>IF(TYPE="R","Retained Earnings",IF(ISNA(INDEX(Categories!D:F,MATCH(GLCATCODE,Categories!E:E,0),3)),0,INDEX(Categories!D:F,MATCH(GLCATCODE,Categories!E:E,0),3)))</f>
        <v>Current Assets</v>
      </c>
      <c r="F96" t="s">
        <v>239</v>
      </c>
      <c r="G96" t="s">
        <v>955</v>
      </c>
      <c r="H96" t="s">
        <v>1259</v>
      </c>
      <c r="I96" t="s">
        <v>1139</v>
      </c>
      <c r="J96" t="s">
        <v>1065</v>
      </c>
      <c r="K96" t="s">
        <v>1065</v>
      </c>
      <c r="L96" t="s">
        <v>1065</v>
      </c>
      <c r="M96" t="s">
        <v>1065</v>
      </c>
      <c r="N96" t="s">
        <v>1065</v>
      </c>
      <c r="O96" t="s">
        <v>1065</v>
      </c>
      <c r="P96" t="s">
        <v>1065</v>
      </c>
      <c r="Q96" t="s">
        <v>1066</v>
      </c>
      <c r="R96" t="s">
        <v>1087</v>
      </c>
      <c r="S96">
        <f>VLOOKUP(ACCOUNTEXSEG,Sheet6!$A$2:$C$4000,3,TRUE)</f>
        <v>0</v>
      </c>
      <c r="T96">
        <f t="shared" si="2"/>
        <v>0</v>
      </c>
      <c r="U96">
        <v>0</v>
      </c>
      <c r="V96">
        <v>0</v>
      </c>
      <c r="W96">
        <v>0</v>
      </c>
      <c r="X96">
        <v>0</v>
      </c>
      <c r="Y96" s="179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 s="179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-212.5</v>
      </c>
      <c r="BL96">
        <v>0</v>
      </c>
      <c r="BM96" t="s">
        <v>1068</v>
      </c>
      <c r="BN96">
        <v>20180701</v>
      </c>
      <c r="BO96">
        <v>0</v>
      </c>
      <c r="BP96" t="s">
        <v>239</v>
      </c>
      <c r="BQ96">
        <v>0</v>
      </c>
      <c r="BR96">
        <v>2019</v>
      </c>
      <c r="BS96" t="s">
        <v>359</v>
      </c>
      <c r="BT96">
        <v>0</v>
      </c>
    </row>
    <row r="97" spans="1:72" x14ac:dyDescent="0.2">
      <c r="A97" t="s">
        <v>433</v>
      </c>
      <c r="B97" t="s">
        <v>1260</v>
      </c>
      <c r="C97" t="s">
        <v>1249</v>
      </c>
      <c r="D97">
        <f>IF(TYPE="R",40,IF(ISNA(INDEX(Categories!D:E,MATCH(GROUPTYPE,Categories!D:D,0),2)),0,INDEX(Categories!D:E,MATCH(GROUPTYPE,Categories!D:D,0),2)))</f>
        <v>20</v>
      </c>
      <c r="E97" t="str">
        <f>IF(TYPE="R","Retained Earnings",IF(ISNA(INDEX(Categories!D:F,MATCH(GLCATCODE,Categories!E:E,0),3)),0,INDEX(Categories!D:F,MATCH(GLCATCODE,Categories!E:E,0),3)))</f>
        <v>Current Assets</v>
      </c>
      <c r="F97" t="s">
        <v>239</v>
      </c>
      <c r="G97" t="s">
        <v>958</v>
      </c>
      <c r="H97" t="s">
        <v>1259</v>
      </c>
      <c r="I97" t="s">
        <v>1261</v>
      </c>
      <c r="J97" t="s">
        <v>1065</v>
      </c>
      <c r="K97" t="s">
        <v>1065</v>
      </c>
      <c r="L97" t="s">
        <v>1065</v>
      </c>
      <c r="M97" t="s">
        <v>1065</v>
      </c>
      <c r="N97" t="s">
        <v>1065</v>
      </c>
      <c r="O97" t="s">
        <v>1065</v>
      </c>
      <c r="P97" t="s">
        <v>1065</v>
      </c>
      <c r="Q97" t="s">
        <v>1066</v>
      </c>
      <c r="R97" t="s">
        <v>1087</v>
      </c>
      <c r="S97">
        <f>VLOOKUP(ACCOUNTEXSEG,Sheet6!$A$2:$C$4000,3,TRUE)</f>
        <v>0</v>
      </c>
      <c r="T97">
        <f t="shared" si="2"/>
        <v>0</v>
      </c>
      <c r="U97">
        <v>0</v>
      </c>
      <c r="V97">
        <v>0</v>
      </c>
      <c r="W97">
        <v>0</v>
      </c>
      <c r="X97">
        <v>0</v>
      </c>
      <c r="Y97" s="179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 s="179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985.5</v>
      </c>
      <c r="BK97">
        <v>0</v>
      </c>
      <c r="BL97">
        <v>0</v>
      </c>
      <c r="BM97" t="s">
        <v>1068</v>
      </c>
      <c r="BN97">
        <v>20180701</v>
      </c>
      <c r="BO97">
        <v>0</v>
      </c>
      <c r="BP97" t="s">
        <v>239</v>
      </c>
      <c r="BQ97">
        <v>0</v>
      </c>
      <c r="BR97">
        <v>2019</v>
      </c>
      <c r="BS97" t="s">
        <v>359</v>
      </c>
      <c r="BT97">
        <v>0</v>
      </c>
    </row>
    <row r="98" spans="1:72" x14ac:dyDescent="0.2">
      <c r="A98" t="s">
        <v>644</v>
      </c>
      <c r="B98" t="s">
        <v>1262</v>
      </c>
      <c r="C98" t="s">
        <v>1249</v>
      </c>
      <c r="D98">
        <f>IF(TYPE="R",40,IF(ISNA(INDEX(Categories!D:E,MATCH(GROUPTYPE,Categories!D:D,0),2)),0,INDEX(Categories!D:E,MATCH(GROUPTYPE,Categories!D:D,0),2)))</f>
        <v>20</v>
      </c>
      <c r="E98" t="str">
        <f>IF(TYPE="R","Retained Earnings",IF(ISNA(INDEX(Categories!D:F,MATCH(GLCATCODE,Categories!E:E,0),3)),0,INDEX(Categories!D:F,MATCH(GLCATCODE,Categories!E:E,0),3)))</f>
        <v>Current Assets</v>
      </c>
      <c r="F98" t="s">
        <v>239</v>
      </c>
      <c r="G98" t="s">
        <v>959</v>
      </c>
      <c r="H98" t="s">
        <v>1259</v>
      </c>
      <c r="I98" t="s">
        <v>1263</v>
      </c>
      <c r="J98" t="s">
        <v>1065</v>
      </c>
      <c r="K98" t="s">
        <v>1065</v>
      </c>
      <c r="L98" t="s">
        <v>1065</v>
      </c>
      <c r="M98" t="s">
        <v>1065</v>
      </c>
      <c r="N98" t="s">
        <v>1065</v>
      </c>
      <c r="O98" t="s">
        <v>1065</v>
      </c>
      <c r="P98" t="s">
        <v>1065</v>
      </c>
      <c r="Q98" t="s">
        <v>1066</v>
      </c>
      <c r="R98" t="s">
        <v>1087</v>
      </c>
      <c r="S98">
        <f>VLOOKUP(ACCOUNTEXSEG,Sheet6!$A$2:$C$4000,3,TRUE)</f>
        <v>0</v>
      </c>
      <c r="T98">
        <f t="shared" ref="T98:T129" si="3">IF(ACCTTYPE="I",0,OPENBALN)</f>
        <v>0</v>
      </c>
      <c r="U98">
        <v>0</v>
      </c>
      <c r="V98">
        <v>0</v>
      </c>
      <c r="W98">
        <v>0</v>
      </c>
      <c r="X98">
        <v>0</v>
      </c>
      <c r="Y98" s="179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 s="179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48.25</v>
      </c>
      <c r="BK98">
        <v>0</v>
      </c>
      <c r="BL98">
        <v>0</v>
      </c>
      <c r="BM98" t="s">
        <v>1068</v>
      </c>
      <c r="BN98">
        <v>20180701</v>
      </c>
      <c r="BO98">
        <v>0</v>
      </c>
      <c r="BP98" t="s">
        <v>239</v>
      </c>
      <c r="BQ98">
        <v>0</v>
      </c>
      <c r="BR98">
        <v>2019</v>
      </c>
      <c r="BS98" t="s">
        <v>359</v>
      </c>
      <c r="BT98">
        <v>0</v>
      </c>
    </row>
    <row r="99" spans="1:72" x14ac:dyDescent="0.2">
      <c r="A99" t="s">
        <v>645</v>
      </c>
      <c r="B99" t="s">
        <v>1264</v>
      </c>
      <c r="C99" t="s">
        <v>1249</v>
      </c>
      <c r="D99">
        <f>IF(TYPE="R",40,IF(ISNA(INDEX(Categories!D:E,MATCH(GROUPTYPE,Categories!D:D,0),2)),0,INDEX(Categories!D:E,MATCH(GROUPTYPE,Categories!D:D,0),2)))</f>
        <v>20</v>
      </c>
      <c r="E99" t="str">
        <f>IF(TYPE="R","Retained Earnings",IF(ISNA(INDEX(Categories!D:F,MATCH(GLCATCODE,Categories!E:E,0),3)),0,INDEX(Categories!D:F,MATCH(GLCATCODE,Categories!E:E,0),3)))</f>
        <v>Current Assets</v>
      </c>
      <c r="F99" t="s">
        <v>239</v>
      </c>
      <c r="G99" t="s">
        <v>960</v>
      </c>
      <c r="H99" t="s">
        <v>1265</v>
      </c>
      <c r="I99" t="s">
        <v>1139</v>
      </c>
      <c r="J99" t="s">
        <v>1065</v>
      </c>
      <c r="K99" t="s">
        <v>1065</v>
      </c>
      <c r="L99" t="s">
        <v>1065</v>
      </c>
      <c r="M99" t="s">
        <v>1065</v>
      </c>
      <c r="N99" t="s">
        <v>1065</v>
      </c>
      <c r="O99" t="s">
        <v>1065</v>
      </c>
      <c r="P99" t="s">
        <v>1065</v>
      </c>
      <c r="Q99" t="s">
        <v>1066</v>
      </c>
      <c r="R99" t="s">
        <v>1087</v>
      </c>
      <c r="S99">
        <f>VLOOKUP(ACCOUNTEXSEG,Sheet6!$A$2:$C$4000,3,TRUE)</f>
        <v>0</v>
      </c>
      <c r="T99">
        <f t="shared" si="3"/>
        <v>0</v>
      </c>
      <c r="U99">
        <v>0</v>
      </c>
      <c r="V99">
        <v>0</v>
      </c>
      <c r="W99">
        <v>0</v>
      </c>
      <c r="X99">
        <v>0</v>
      </c>
      <c r="Y99" s="17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 s="17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1533.4662499999999</v>
      </c>
      <c r="BJ99">
        <v>1533.4662499999999</v>
      </c>
      <c r="BK99">
        <v>1533.4662499999999</v>
      </c>
      <c r="BL99">
        <v>0</v>
      </c>
      <c r="BM99" t="s">
        <v>1068</v>
      </c>
      <c r="BN99">
        <v>20180701</v>
      </c>
      <c r="BO99">
        <v>0</v>
      </c>
      <c r="BP99" t="s">
        <v>239</v>
      </c>
      <c r="BQ99">
        <v>0</v>
      </c>
      <c r="BR99">
        <v>2019</v>
      </c>
      <c r="BS99" t="s">
        <v>359</v>
      </c>
      <c r="BT99">
        <v>0</v>
      </c>
    </row>
    <row r="100" spans="1:72" x14ac:dyDescent="0.2">
      <c r="A100" t="s">
        <v>646</v>
      </c>
      <c r="B100" t="s">
        <v>1266</v>
      </c>
      <c r="C100" t="s">
        <v>1267</v>
      </c>
      <c r="D100">
        <f>IF(TYPE="R",40,IF(ISNA(INDEX(Categories!D:E,MATCH(GROUPTYPE,Categories!D:D,0),2)),0,INDEX(Categories!D:E,MATCH(GROUPTYPE,Categories!D:D,0),2)))</f>
        <v>24</v>
      </c>
      <c r="E100" t="str">
        <f>IF(TYPE="R","Retained Earnings",IF(ISNA(INDEX(Categories!D:F,MATCH(GLCATCODE,Categories!E:E,0),3)),0,INDEX(Categories!D:F,MATCH(GLCATCODE,Categories!E:E,0),3)))</f>
        <v>Fixed Assets</v>
      </c>
      <c r="F100" t="s">
        <v>239</v>
      </c>
      <c r="G100" t="s">
        <v>961</v>
      </c>
      <c r="H100" t="s">
        <v>1268</v>
      </c>
      <c r="I100" t="s">
        <v>1139</v>
      </c>
      <c r="J100" t="s">
        <v>1065</v>
      </c>
      <c r="K100" t="s">
        <v>1065</v>
      </c>
      <c r="L100" t="s">
        <v>1065</v>
      </c>
      <c r="M100" t="s">
        <v>1065</v>
      </c>
      <c r="N100" t="s">
        <v>1065</v>
      </c>
      <c r="O100" t="s">
        <v>1065</v>
      </c>
      <c r="P100" t="s">
        <v>1065</v>
      </c>
      <c r="Q100" t="s">
        <v>1066</v>
      </c>
      <c r="R100" t="s">
        <v>1087</v>
      </c>
      <c r="S100">
        <f>VLOOKUP(ACCOUNTEXSEG,Sheet6!$A$2:$C$4000,3,TRUE)</f>
        <v>167150.42000000001</v>
      </c>
      <c r="T100">
        <f t="shared" si="3"/>
        <v>167150.42000000001</v>
      </c>
      <c r="U100">
        <v>0</v>
      </c>
      <c r="V100">
        <v>-167150.42000000001</v>
      </c>
      <c r="W100">
        <v>0</v>
      </c>
      <c r="X100">
        <v>0</v>
      </c>
      <c r="Y100" s="179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 s="179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20893.802500000002</v>
      </c>
      <c r="BI100">
        <v>20893.802500000002</v>
      </c>
      <c r="BJ100">
        <v>20768.32</v>
      </c>
      <c r="BK100">
        <v>15358.081249999999</v>
      </c>
      <c r="BL100">
        <v>0</v>
      </c>
      <c r="BM100" t="s">
        <v>1068</v>
      </c>
      <c r="BN100">
        <v>20180701</v>
      </c>
      <c r="BO100">
        <v>0</v>
      </c>
      <c r="BP100" t="s">
        <v>239</v>
      </c>
      <c r="BQ100">
        <v>167150.42000000001</v>
      </c>
      <c r="BR100">
        <v>2019</v>
      </c>
      <c r="BS100" t="s">
        <v>360</v>
      </c>
      <c r="BT100">
        <v>0</v>
      </c>
    </row>
    <row r="101" spans="1:72" x14ac:dyDescent="0.2">
      <c r="A101" t="s">
        <v>647</v>
      </c>
      <c r="B101" t="s">
        <v>1269</v>
      </c>
      <c r="C101" t="s">
        <v>1267</v>
      </c>
      <c r="D101">
        <f>IF(TYPE="R",40,IF(ISNA(INDEX(Categories!D:E,MATCH(GROUPTYPE,Categories!D:D,0),2)),0,INDEX(Categories!D:E,MATCH(GROUPTYPE,Categories!D:D,0),2)))</f>
        <v>24</v>
      </c>
      <c r="E101" t="str">
        <f>IF(TYPE="R","Retained Earnings",IF(ISNA(INDEX(Categories!D:F,MATCH(GLCATCODE,Categories!E:E,0),3)),0,INDEX(Categories!D:F,MATCH(GLCATCODE,Categories!E:E,0),3)))</f>
        <v>Fixed Assets</v>
      </c>
      <c r="F101" t="s">
        <v>239</v>
      </c>
      <c r="G101" t="s">
        <v>962</v>
      </c>
      <c r="H101" t="s">
        <v>1270</v>
      </c>
      <c r="I101" t="s">
        <v>1139</v>
      </c>
      <c r="J101" t="s">
        <v>1065</v>
      </c>
      <c r="K101" t="s">
        <v>1065</v>
      </c>
      <c r="L101" t="s">
        <v>1065</v>
      </c>
      <c r="M101" t="s">
        <v>1065</v>
      </c>
      <c r="N101" t="s">
        <v>1065</v>
      </c>
      <c r="O101" t="s">
        <v>1065</v>
      </c>
      <c r="P101" t="s">
        <v>1065</v>
      </c>
      <c r="Q101" t="s">
        <v>1066</v>
      </c>
      <c r="R101" t="s">
        <v>1087</v>
      </c>
      <c r="S101">
        <f>VLOOKUP(ACCOUNTEXSEG,Sheet6!$A$2:$C$4000,3,TRUE)</f>
        <v>2031.82</v>
      </c>
      <c r="T101">
        <f t="shared" si="3"/>
        <v>2031.82</v>
      </c>
      <c r="U101">
        <v>0</v>
      </c>
      <c r="V101">
        <v>-2031.82</v>
      </c>
      <c r="W101">
        <v>0</v>
      </c>
      <c r="X101">
        <v>0</v>
      </c>
      <c r="Y101" s="179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 s="179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253.97749999999999</v>
      </c>
      <c r="BI101">
        <v>253.97749999999999</v>
      </c>
      <c r="BJ101">
        <v>253.97749999999999</v>
      </c>
      <c r="BK101">
        <v>253.97749999999999</v>
      </c>
      <c r="BL101">
        <v>0</v>
      </c>
      <c r="BM101" t="s">
        <v>1068</v>
      </c>
      <c r="BN101">
        <v>20180701</v>
      </c>
      <c r="BO101">
        <v>0</v>
      </c>
      <c r="BP101" t="s">
        <v>239</v>
      </c>
      <c r="BQ101">
        <v>2031.82</v>
      </c>
      <c r="BR101">
        <v>2019</v>
      </c>
      <c r="BS101" t="s">
        <v>360</v>
      </c>
      <c r="BT101">
        <v>0</v>
      </c>
    </row>
    <row r="102" spans="1:72" x14ac:dyDescent="0.2">
      <c r="A102" t="s">
        <v>648</v>
      </c>
      <c r="B102" t="s">
        <v>1271</v>
      </c>
      <c r="C102" t="s">
        <v>1267</v>
      </c>
      <c r="D102">
        <f>IF(TYPE="R",40,IF(ISNA(INDEX(Categories!D:E,MATCH(GROUPTYPE,Categories!D:D,0),2)),0,INDEX(Categories!D:E,MATCH(GROUPTYPE,Categories!D:D,0),2)))</f>
        <v>24</v>
      </c>
      <c r="E102" t="str">
        <f>IF(TYPE="R","Retained Earnings",IF(ISNA(INDEX(Categories!D:F,MATCH(GLCATCODE,Categories!E:E,0),3)),0,INDEX(Categories!D:F,MATCH(GLCATCODE,Categories!E:E,0),3)))</f>
        <v>Fixed Assets</v>
      </c>
      <c r="F102" t="s">
        <v>239</v>
      </c>
      <c r="G102" t="s">
        <v>963</v>
      </c>
      <c r="H102" t="s">
        <v>1272</v>
      </c>
      <c r="I102" t="s">
        <v>1139</v>
      </c>
      <c r="J102" t="s">
        <v>1065</v>
      </c>
      <c r="K102" t="s">
        <v>1065</v>
      </c>
      <c r="L102" t="s">
        <v>1065</v>
      </c>
      <c r="M102" t="s">
        <v>1065</v>
      </c>
      <c r="N102" t="s">
        <v>1065</v>
      </c>
      <c r="O102" t="s">
        <v>1065</v>
      </c>
      <c r="P102" t="s">
        <v>1065</v>
      </c>
      <c r="Q102" t="s">
        <v>1066</v>
      </c>
      <c r="R102" t="s">
        <v>1087</v>
      </c>
      <c r="S102">
        <f>VLOOKUP(ACCOUNTEXSEG,Sheet6!$A$2:$C$4000,3,TRUE)</f>
        <v>31088.12</v>
      </c>
      <c r="T102">
        <f t="shared" si="3"/>
        <v>31088.12</v>
      </c>
      <c r="U102">
        <v>0</v>
      </c>
      <c r="V102">
        <v>-31088.12</v>
      </c>
      <c r="W102">
        <v>0</v>
      </c>
      <c r="X102">
        <v>0</v>
      </c>
      <c r="Y102" s="179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 s="179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3886.0149999999999</v>
      </c>
      <c r="BI102">
        <v>3886.0149999999999</v>
      </c>
      <c r="BJ102">
        <v>3886.0149999999999</v>
      </c>
      <c r="BK102">
        <v>3886.0149999999999</v>
      </c>
      <c r="BL102">
        <v>0</v>
      </c>
      <c r="BM102" t="s">
        <v>1068</v>
      </c>
      <c r="BN102">
        <v>20180701</v>
      </c>
      <c r="BO102">
        <v>0</v>
      </c>
      <c r="BP102" t="s">
        <v>239</v>
      </c>
      <c r="BQ102">
        <v>31088.12</v>
      </c>
      <c r="BR102">
        <v>2019</v>
      </c>
      <c r="BS102" t="s">
        <v>360</v>
      </c>
      <c r="BT102">
        <v>0</v>
      </c>
    </row>
    <row r="103" spans="1:72" x14ac:dyDescent="0.2">
      <c r="A103" t="s">
        <v>739</v>
      </c>
      <c r="B103" t="s">
        <v>1273</v>
      </c>
      <c r="C103" t="s">
        <v>1267</v>
      </c>
      <c r="D103">
        <f>IF(TYPE="R",40,IF(ISNA(INDEX(Categories!D:E,MATCH(GROUPTYPE,Categories!D:D,0),2)),0,INDEX(Categories!D:E,MATCH(GROUPTYPE,Categories!D:D,0),2)))</f>
        <v>24</v>
      </c>
      <c r="E103" t="str">
        <f>IF(TYPE="R","Retained Earnings",IF(ISNA(INDEX(Categories!D:F,MATCH(GLCATCODE,Categories!E:E,0),3)),0,INDEX(Categories!D:F,MATCH(GLCATCODE,Categories!E:E,0),3)))</f>
        <v>Fixed Assets</v>
      </c>
      <c r="F103" t="s">
        <v>239</v>
      </c>
      <c r="G103" t="s">
        <v>964</v>
      </c>
      <c r="H103" t="s">
        <v>1274</v>
      </c>
      <c r="I103" t="s">
        <v>1139</v>
      </c>
      <c r="J103" t="s">
        <v>1065</v>
      </c>
      <c r="K103" t="s">
        <v>1065</v>
      </c>
      <c r="L103" t="s">
        <v>1065</v>
      </c>
      <c r="M103" t="s">
        <v>1065</v>
      </c>
      <c r="N103" t="s">
        <v>1065</v>
      </c>
      <c r="O103" t="s">
        <v>1065</v>
      </c>
      <c r="P103" t="s">
        <v>1065</v>
      </c>
      <c r="Q103" t="s">
        <v>1066</v>
      </c>
      <c r="R103" t="s">
        <v>1087</v>
      </c>
      <c r="S103">
        <f>VLOOKUP(ACCOUNTEXSEG,Sheet6!$A$2:$C$4000,3,TRUE)</f>
        <v>1013.64</v>
      </c>
      <c r="T103">
        <f t="shared" si="3"/>
        <v>1013.64</v>
      </c>
      <c r="U103">
        <v>0</v>
      </c>
      <c r="V103">
        <v>-1013.64</v>
      </c>
      <c r="W103">
        <v>0</v>
      </c>
      <c r="X103">
        <v>0</v>
      </c>
      <c r="Y103" s="179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 s="179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126.705</v>
      </c>
      <c r="BI103">
        <v>126.705</v>
      </c>
      <c r="BJ103">
        <v>126.705</v>
      </c>
      <c r="BK103">
        <v>0</v>
      </c>
      <c r="BL103">
        <v>0</v>
      </c>
      <c r="BM103" t="s">
        <v>1068</v>
      </c>
      <c r="BN103">
        <v>20180701</v>
      </c>
      <c r="BO103">
        <v>0</v>
      </c>
      <c r="BP103" t="s">
        <v>239</v>
      </c>
      <c r="BQ103">
        <v>1013.64</v>
      </c>
      <c r="BR103">
        <v>2019</v>
      </c>
      <c r="BS103" t="s">
        <v>360</v>
      </c>
      <c r="BT103">
        <v>0</v>
      </c>
    </row>
    <row r="104" spans="1:72" x14ac:dyDescent="0.2">
      <c r="A104" t="s">
        <v>649</v>
      </c>
      <c r="B104" t="s">
        <v>1275</v>
      </c>
      <c r="C104" t="s">
        <v>1267</v>
      </c>
      <c r="D104">
        <f>IF(TYPE="R",40,IF(ISNA(INDEX(Categories!D:E,MATCH(GROUPTYPE,Categories!D:D,0),2)),0,INDEX(Categories!D:E,MATCH(GROUPTYPE,Categories!D:D,0),2)))</f>
        <v>24</v>
      </c>
      <c r="E104" t="str">
        <f>IF(TYPE="R","Retained Earnings",IF(ISNA(INDEX(Categories!D:F,MATCH(GLCATCODE,Categories!E:E,0),3)),0,INDEX(Categories!D:F,MATCH(GLCATCODE,Categories!E:E,0),3)))</f>
        <v>Fixed Assets</v>
      </c>
      <c r="F104" t="s">
        <v>239</v>
      </c>
      <c r="G104" t="s">
        <v>967</v>
      </c>
      <c r="H104" t="s">
        <v>1276</v>
      </c>
      <c r="I104" t="s">
        <v>1139</v>
      </c>
      <c r="J104" t="s">
        <v>1065</v>
      </c>
      <c r="K104" t="s">
        <v>1065</v>
      </c>
      <c r="L104" t="s">
        <v>1065</v>
      </c>
      <c r="M104" t="s">
        <v>1065</v>
      </c>
      <c r="N104" t="s">
        <v>1065</v>
      </c>
      <c r="O104" t="s">
        <v>1065</v>
      </c>
      <c r="P104" t="s">
        <v>1065</v>
      </c>
      <c r="Q104" t="s">
        <v>1066</v>
      </c>
      <c r="R104" t="s">
        <v>1087</v>
      </c>
      <c r="S104">
        <f>VLOOKUP(ACCOUNTEXSEG,Sheet6!$A$2:$C$4000,3,TRUE)</f>
        <v>-35417.370000000003</v>
      </c>
      <c r="T104">
        <f t="shared" si="3"/>
        <v>-35417.370000000003</v>
      </c>
      <c r="U104">
        <v>0</v>
      </c>
      <c r="V104">
        <v>35417.370000000003</v>
      </c>
      <c r="W104">
        <v>0</v>
      </c>
      <c r="X104">
        <v>0</v>
      </c>
      <c r="Y104" s="179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 s="179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-4427.1712500000003</v>
      </c>
      <c r="BI104">
        <v>-4427.1712500000003</v>
      </c>
      <c r="BJ104">
        <v>-4427.1712500000003</v>
      </c>
      <c r="BK104">
        <v>-4427.1712500000003</v>
      </c>
      <c r="BL104">
        <v>0</v>
      </c>
      <c r="BM104" t="s">
        <v>1068</v>
      </c>
      <c r="BN104">
        <v>20180701</v>
      </c>
      <c r="BO104">
        <v>0</v>
      </c>
      <c r="BP104" t="s">
        <v>239</v>
      </c>
      <c r="BQ104">
        <v>-35417.370000000003</v>
      </c>
      <c r="BR104">
        <v>2019</v>
      </c>
      <c r="BS104" t="s">
        <v>360</v>
      </c>
      <c r="BT104">
        <v>0</v>
      </c>
    </row>
    <row r="105" spans="1:72" x14ac:dyDescent="0.2">
      <c r="A105" t="s">
        <v>650</v>
      </c>
      <c r="B105" t="s">
        <v>1277</v>
      </c>
      <c r="C105" t="s">
        <v>1267</v>
      </c>
      <c r="D105">
        <f>IF(TYPE="R",40,IF(ISNA(INDEX(Categories!D:E,MATCH(GROUPTYPE,Categories!D:D,0),2)),0,INDEX(Categories!D:E,MATCH(GROUPTYPE,Categories!D:D,0),2)))</f>
        <v>24</v>
      </c>
      <c r="E105" t="str">
        <f>IF(TYPE="R","Retained Earnings",IF(ISNA(INDEX(Categories!D:F,MATCH(GLCATCODE,Categories!E:E,0),3)),0,INDEX(Categories!D:F,MATCH(GLCATCODE,Categories!E:E,0),3)))</f>
        <v>Fixed Assets</v>
      </c>
      <c r="F105" t="s">
        <v>239</v>
      </c>
      <c r="G105" t="s">
        <v>968</v>
      </c>
      <c r="H105" t="s">
        <v>1278</v>
      </c>
      <c r="I105" t="s">
        <v>1139</v>
      </c>
      <c r="J105" t="s">
        <v>1065</v>
      </c>
      <c r="K105" t="s">
        <v>1065</v>
      </c>
      <c r="L105" t="s">
        <v>1065</v>
      </c>
      <c r="M105" t="s">
        <v>1065</v>
      </c>
      <c r="N105" t="s">
        <v>1065</v>
      </c>
      <c r="O105" t="s">
        <v>1065</v>
      </c>
      <c r="P105" t="s">
        <v>1065</v>
      </c>
      <c r="Q105" t="s">
        <v>1066</v>
      </c>
      <c r="R105" t="s">
        <v>1087</v>
      </c>
      <c r="S105">
        <f>VLOOKUP(ACCOUNTEXSEG,Sheet6!$A$2:$C$4000,3,TRUE)</f>
        <v>-149645.42000000001</v>
      </c>
      <c r="T105">
        <f t="shared" si="3"/>
        <v>-149645.42000000001</v>
      </c>
      <c r="U105">
        <v>0</v>
      </c>
      <c r="V105">
        <v>149645.42000000001</v>
      </c>
      <c r="W105">
        <v>0</v>
      </c>
      <c r="X105">
        <v>0</v>
      </c>
      <c r="Y105" s="179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 s="179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-18705.677500000002</v>
      </c>
      <c r="BI105">
        <v>-16384.666249999998</v>
      </c>
      <c r="BJ105">
        <v>-12938.991249999999</v>
      </c>
      <c r="BK105">
        <v>-10367.768749999999</v>
      </c>
      <c r="BL105">
        <v>0</v>
      </c>
      <c r="BM105" t="s">
        <v>1068</v>
      </c>
      <c r="BN105">
        <v>20180701</v>
      </c>
      <c r="BO105">
        <v>0</v>
      </c>
      <c r="BP105" t="s">
        <v>239</v>
      </c>
      <c r="BQ105">
        <v>-149645.42000000001</v>
      </c>
      <c r="BR105">
        <v>2019</v>
      </c>
      <c r="BS105" t="s">
        <v>360</v>
      </c>
      <c r="BT105">
        <v>0</v>
      </c>
    </row>
    <row r="106" spans="1:72" x14ac:dyDescent="0.2">
      <c r="A106" t="s">
        <v>651</v>
      </c>
      <c r="B106" t="s">
        <v>1279</v>
      </c>
      <c r="C106" t="s">
        <v>1267</v>
      </c>
      <c r="D106">
        <f>IF(TYPE="R",40,IF(ISNA(INDEX(Categories!D:E,MATCH(GROUPTYPE,Categories!D:D,0),2)),0,INDEX(Categories!D:E,MATCH(GROUPTYPE,Categories!D:D,0),2)))</f>
        <v>24</v>
      </c>
      <c r="E106" t="str">
        <f>IF(TYPE="R","Retained Earnings",IF(ISNA(INDEX(Categories!D:F,MATCH(GLCATCODE,Categories!E:E,0),3)),0,INDEX(Categories!D:F,MATCH(GLCATCODE,Categories!E:E,0),3)))</f>
        <v>Fixed Assets</v>
      </c>
      <c r="F106" t="s">
        <v>239</v>
      </c>
      <c r="G106" t="s">
        <v>971</v>
      </c>
      <c r="H106" t="s">
        <v>1280</v>
      </c>
      <c r="I106" t="s">
        <v>1139</v>
      </c>
      <c r="J106" t="s">
        <v>1065</v>
      </c>
      <c r="K106" t="s">
        <v>1065</v>
      </c>
      <c r="L106" t="s">
        <v>1065</v>
      </c>
      <c r="M106" t="s">
        <v>1065</v>
      </c>
      <c r="N106" t="s">
        <v>1065</v>
      </c>
      <c r="O106" t="s">
        <v>1065</v>
      </c>
      <c r="P106" t="s">
        <v>1065</v>
      </c>
      <c r="Q106" t="s">
        <v>1066</v>
      </c>
      <c r="R106" t="s">
        <v>1087</v>
      </c>
      <c r="S106">
        <f>VLOOKUP(ACCOUNTEXSEG,Sheet6!$A$2:$C$4000,3,TRUE)</f>
        <v>-7876.78</v>
      </c>
      <c r="T106">
        <f t="shared" si="3"/>
        <v>-7876.78</v>
      </c>
      <c r="U106">
        <v>0</v>
      </c>
      <c r="V106">
        <v>7876.78</v>
      </c>
      <c r="W106">
        <v>0</v>
      </c>
      <c r="X106">
        <v>0</v>
      </c>
      <c r="Y106" s="179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 s="179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-984.59749999999997</v>
      </c>
      <c r="BI106">
        <v>-904.35249999999996</v>
      </c>
      <c r="BJ106">
        <v>-818.15374999999995</v>
      </c>
      <c r="BK106">
        <v>-719.31124999999997</v>
      </c>
      <c r="BL106">
        <v>0</v>
      </c>
      <c r="BM106" t="s">
        <v>1068</v>
      </c>
      <c r="BN106">
        <v>20180701</v>
      </c>
      <c r="BO106">
        <v>0</v>
      </c>
      <c r="BP106" t="s">
        <v>239</v>
      </c>
      <c r="BQ106">
        <v>-7876.78</v>
      </c>
      <c r="BR106">
        <v>2019</v>
      </c>
      <c r="BS106" t="s">
        <v>360</v>
      </c>
      <c r="BT106">
        <v>0</v>
      </c>
    </row>
    <row r="107" spans="1:72" x14ac:dyDescent="0.2">
      <c r="A107" t="s">
        <v>652</v>
      </c>
      <c r="B107" t="s">
        <v>1281</v>
      </c>
      <c r="C107" t="s">
        <v>1267</v>
      </c>
      <c r="D107">
        <f>IF(TYPE="R",40,IF(ISNA(INDEX(Categories!D:E,MATCH(GROUPTYPE,Categories!D:D,0),2)),0,INDEX(Categories!D:E,MATCH(GROUPTYPE,Categories!D:D,0),2)))</f>
        <v>24</v>
      </c>
      <c r="E107" t="str">
        <f>IF(TYPE="R","Retained Earnings",IF(ISNA(INDEX(Categories!D:F,MATCH(GLCATCODE,Categories!E:E,0),3)),0,INDEX(Categories!D:F,MATCH(GLCATCODE,Categories!E:E,0),3)))</f>
        <v>Fixed Assets</v>
      </c>
      <c r="F107" t="s">
        <v>239</v>
      </c>
      <c r="G107" t="s">
        <v>972</v>
      </c>
      <c r="H107" t="s">
        <v>1282</v>
      </c>
      <c r="I107" t="s">
        <v>1139</v>
      </c>
      <c r="J107" t="s">
        <v>1065</v>
      </c>
      <c r="K107" t="s">
        <v>1065</v>
      </c>
      <c r="L107" t="s">
        <v>1065</v>
      </c>
      <c r="M107" t="s">
        <v>1065</v>
      </c>
      <c r="N107" t="s">
        <v>1065</v>
      </c>
      <c r="O107" t="s">
        <v>1065</v>
      </c>
      <c r="P107" t="s">
        <v>1065</v>
      </c>
      <c r="Q107" t="s">
        <v>1066</v>
      </c>
      <c r="R107" t="s">
        <v>1087</v>
      </c>
      <c r="S107">
        <f>VLOOKUP(ACCOUNTEXSEG,Sheet6!$A$2:$C$4000,3,TRUE)</f>
        <v>-8344.43</v>
      </c>
      <c r="T107">
        <f t="shared" si="3"/>
        <v>-8344.43</v>
      </c>
      <c r="U107">
        <v>0</v>
      </c>
      <c r="V107">
        <v>8344.43</v>
      </c>
      <c r="W107">
        <v>0</v>
      </c>
      <c r="X107">
        <v>0</v>
      </c>
      <c r="Y107" s="179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 s="179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-1043.05375</v>
      </c>
      <c r="BI107">
        <v>-1043.05375</v>
      </c>
      <c r="BJ107">
        <v>-1043.05375</v>
      </c>
      <c r="BK107">
        <v>-1043.05375</v>
      </c>
      <c r="BL107">
        <v>0</v>
      </c>
      <c r="BM107" t="s">
        <v>1068</v>
      </c>
      <c r="BN107">
        <v>20180701</v>
      </c>
      <c r="BO107">
        <v>0</v>
      </c>
      <c r="BP107" t="s">
        <v>239</v>
      </c>
      <c r="BQ107">
        <v>-8344.43</v>
      </c>
      <c r="BR107">
        <v>2019</v>
      </c>
      <c r="BS107" t="s">
        <v>360</v>
      </c>
      <c r="BT107">
        <v>0</v>
      </c>
    </row>
    <row r="108" spans="1:72" x14ac:dyDescent="0.2">
      <c r="A108" t="s">
        <v>486</v>
      </c>
      <c r="B108" t="s">
        <v>1283</v>
      </c>
      <c r="C108" t="s">
        <v>1284</v>
      </c>
      <c r="D108">
        <f>IF(TYPE="R",40,IF(ISNA(INDEX(Categories!D:E,MATCH(GROUPTYPE,Categories!D:D,0),2)),0,INDEX(Categories!D:E,MATCH(GROUPTYPE,Categories!D:D,0),2)))</f>
        <v>26</v>
      </c>
      <c r="E108" t="str">
        <f>IF(TYPE="R","Retained Earnings",IF(ISNA(INDEX(Categories!D:F,MATCH(GLCATCODE,Categories!E:E,0),3)),0,INDEX(Categories!D:F,MATCH(GLCATCODE,Categories!E:E,0),3)))</f>
        <v>Other Assets</v>
      </c>
      <c r="F108" t="s">
        <v>239</v>
      </c>
      <c r="G108" t="s">
        <v>975</v>
      </c>
      <c r="H108" t="s">
        <v>1285</v>
      </c>
      <c r="I108" t="s">
        <v>1286</v>
      </c>
      <c r="J108" t="s">
        <v>1065</v>
      </c>
      <c r="K108" t="s">
        <v>1065</v>
      </c>
      <c r="L108" t="s">
        <v>1065</v>
      </c>
      <c r="M108" t="s">
        <v>1065</v>
      </c>
      <c r="N108" t="s">
        <v>1065</v>
      </c>
      <c r="O108" t="s">
        <v>1065</v>
      </c>
      <c r="P108" t="s">
        <v>1065</v>
      </c>
      <c r="Q108" t="s">
        <v>1066</v>
      </c>
      <c r="R108" t="s">
        <v>1087</v>
      </c>
      <c r="S108">
        <f>VLOOKUP(ACCOUNTEXSEG,Sheet6!$A$2:$C$4000,3,TRUE)</f>
        <v>2</v>
      </c>
      <c r="T108">
        <f t="shared" si="3"/>
        <v>0</v>
      </c>
      <c r="U108">
        <v>0</v>
      </c>
      <c r="V108">
        <v>0</v>
      </c>
      <c r="W108">
        <v>0</v>
      </c>
      <c r="X108">
        <v>0</v>
      </c>
      <c r="Y108" s="179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 s="179">
        <v>0</v>
      </c>
      <c r="AV108">
        <v>0</v>
      </c>
      <c r="AW108">
        <v>0</v>
      </c>
      <c r="AX108">
        <v>0</v>
      </c>
      <c r="AY108">
        <v>-2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0.25</v>
      </c>
      <c r="BJ108">
        <v>0.25</v>
      </c>
      <c r="BK108">
        <v>0.25</v>
      </c>
      <c r="BL108">
        <v>0</v>
      </c>
      <c r="BM108" t="s">
        <v>1068</v>
      </c>
      <c r="BN108">
        <v>20180701</v>
      </c>
      <c r="BO108">
        <v>0</v>
      </c>
      <c r="BP108" t="s">
        <v>239</v>
      </c>
      <c r="BQ108">
        <v>0</v>
      </c>
      <c r="BR108">
        <v>2019</v>
      </c>
      <c r="BS108" t="s">
        <v>361</v>
      </c>
      <c r="BT108">
        <v>0</v>
      </c>
    </row>
    <row r="109" spans="1:72" x14ac:dyDescent="0.2">
      <c r="A109" t="s">
        <v>451</v>
      </c>
      <c r="B109" t="s">
        <v>1287</v>
      </c>
      <c r="C109" t="s">
        <v>1284</v>
      </c>
      <c r="D109">
        <f>IF(TYPE="R",40,IF(ISNA(INDEX(Categories!D:E,MATCH(GROUPTYPE,Categories!D:D,0),2)),0,INDEX(Categories!D:E,MATCH(GROUPTYPE,Categories!D:D,0),2)))</f>
        <v>26</v>
      </c>
      <c r="E109" t="str">
        <f>IF(TYPE="R","Retained Earnings",IF(ISNA(INDEX(Categories!D:F,MATCH(GLCATCODE,Categories!E:E,0),3)),0,INDEX(Categories!D:F,MATCH(GLCATCODE,Categories!E:E,0),3)))</f>
        <v>Other Assets</v>
      </c>
      <c r="F109" t="s">
        <v>239</v>
      </c>
      <c r="G109" t="s">
        <v>977</v>
      </c>
      <c r="H109" t="s">
        <v>1285</v>
      </c>
      <c r="I109" t="s">
        <v>1288</v>
      </c>
      <c r="J109" t="s">
        <v>1065</v>
      </c>
      <c r="K109" t="s">
        <v>1065</v>
      </c>
      <c r="L109" t="s">
        <v>1065</v>
      </c>
      <c r="M109" t="s">
        <v>1065</v>
      </c>
      <c r="N109" t="s">
        <v>1065</v>
      </c>
      <c r="O109" t="s">
        <v>1065</v>
      </c>
      <c r="P109" t="s">
        <v>1065</v>
      </c>
      <c r="Q109" t="s">
        <v>1066</v>
      </c>
      <c r="R109" t="s">
        <v>1087</v>
      </c>
      <c r="S109">
        <f>VLOOKUP(ACCOUNTEXSEG,Sheet6!$A$2:$C$4000,3,TRUE)</f>
        <v>1403.48</v>
      </c>
      <c r="T109">
        <f t="shared" si="3"/>
        <v>17210.03</v>
      </c>
      <c r="U109">
        <v>0</v>
      </c>
      <c r="V109">
        <v>-17210.03</v>
      </c>
      <c r="W109">
        <v>0</v>
      </c>
      <c r="X109">
        <v>0</v>
      </c>
      <c r="Y109" s="17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 s="179">
        <v>43.83</v>
      </c>
      <c r="AV109">
        <v>39.9</v>
      </c>
      <c r="AW109">
        <v>41.48</v>
      </c>
      <c r="AX109">
        <v>45.02</v>
      </c>
      <c r="AY109">
        <v>-1530.69</v>
      </c>
      <c r="AZ109">
        <v>-43.02</v>
      </c>
      <c r="BA109">
        <v>0</v>
      </c>
      <c r="BB109">
        <v>0</v>
      </c>
      <c r="BC109">
        <v>0</v>
      </c>
      <c r="BD109">
        <v>15000</v>
      </c>
      <c r="BE109">
        <v>0</v>
      </c>
      <c r="BF109">
        <v>2210.0300000000002</v>
      </c>
      <c r="BG109">
        <v>2210.0300000000002</v>
      </c>
      <c r="BH109">
        <v>0</v>
      </c>
      <c r="BI109">
        <v>0</v>
      </c>
      <c r="BJ109">
        <v>-3.7499999999999999E-2</v>
      </c>
      <c r="BK109">
        <v>10033.126249999999</v>
      </c>
      <c r="BL109">
        <v>0</v>
      </c>
      <c r="BM109" t="s">
        <v>1068</v>
      </c>
      <c r="BN109">
        <v>20180701</v>
      </c>
      <c r="BO109">
        <v>0</v>
      </c>
      <c r="BP109" t="s">
        <v>239</v>
      </c>
      <c r="BQ109">
        <v>17210.03</v>
      </c>
      <c r="BR109">
        <v>2019</v>
      </c>
      <c r="BS109" t="s">
        <v>361</v>
      </c>
      <c r="BT109">
        <v>0</v>
      </c>
    </row>
    <row r="110" spans="1:72" x14ac:dyDescent="0.2">
      <c r="A110" t="s">
        <v>434</v>
      </c>
      <c r="B110" t="s">
        <v>1289</v>
      </c>
      <c r="C110" t="s">
        <v>1284</v>
      </c>
      <c r="D110">
        <f>IF(TYPE="R",40,IF(ISNA(INDEX(Categories!D:E,MATCH(GROUPTYPE,Categories!D:D,0),2)),0,INDEX(Categories!D:E,MATCH(GROUPTYPE,Categories!D:D,0),2)))</f>
        <v>26</v>
      </c>
      <c r="E110" t="str">
        <f>IF(TYPE="R","Retained Earnings",IF(ISNA(INDEX(Categories!D:F,MATCH(GLCATCODE,Categories!E:E,0),3)),0,INDEX(Categories!D:F,MATCH(GLCATCODE,Categories!E:E,0),3)))</f>
        <v>Other Assets</v>
      </c>
      <c r="F110" t="s">
        <v>239</v>
      </c>
      <c r="G110" t="s">
        <v>978</v>
      </c>
      <c r="H110" t="s">
        <v>1285</v>
      </c>
      <c r="I110" t="s">
        <v>1290</v>
      </c>
      <c r="J110" t="s">
        <v>1065</v>
      </c>
      <c r="K110" t="s">
        <v>1065</v>
      </c>
      <c r="L110" t="s">
        <v>1065</v>
      </c>
      <c r="M110" t="s">
        <v>1065</v>
      </c>
      <c r="N110" t="s">
        <v>1065</v>
      </c>
      <c r="O110" t="s">
        <v>1065</v>
      </c>
      <c r="P110" t="s">
        <v>1065</v>
      </c>
      <c r="Q110" t="s">
        <v>1066</v>
      </c>
      <c r="R110" t="s">
        <v>1087</v>
      </c>
      <c r="S110">
        <f>VLOOKUP(ACCOUNTEXSEG,Sheet6!$A$2:$C$4000,3,TRUE)</f>
        <v>20000</v>
      </c>
      <c r="T110">
        <f t="shared" si="3"/>
        <v>0</v>
      </c>
      <c r="U110">
        <v>0</v>
      </c>
      <c r="V110">
        <v>0</v>
      </c>
      <c r="W110">
        <v>0</v>
      </c>
      <c r="X110">
        <v>0</v>
      </c>
      <c r="Y110" s="179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 s="179">
        <v>0</v>
      </c>
      <c r="AV110">
        <v>0</v>
      </c>
      <c r="AW110">
        <v>0</v>
      </c>
      <c r="AX110">
        <v>0</v>
      </c>
      <c r="AY110">
        <v>-20000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2500</v>
      </c>
      <c r="BJ110">
        <v>2500</v>
      </c>
      <c r="BK110">
        <v>2500</v>
      </c>
      <c r="BL110">
        <v>0</v>
      </c>
      <c r="BM110" t="s">
        <v>1068</v>
      </c>
      <c r="BN110">
        <v>20180701</v>
      </c>
      <c r="BO110">
        <v>0</v>
      </c>
      <c r="BP110" t="s">
        <v>239</v>
      </c>
      <c r="BQ110">
        <v>0</v>
      </c>
      <c r="BR110">
        <v>2019</v>
      </c>
      <c r="BS110" t="s">
        <v>361</v>
      </c>
      <c r="BT110">
        <v>0</v>
      </c>
    </row>
    <row r="111" spans="1:72" x14ac:dyDescent="0.2">
      <c r="A111" t="s">
        <v>709</v>
      </c>
      <c r="B111" t="s">
        <v>1291</v>
      </c>
      <c r="C111" t="s">
        <v>1284</v>
      </c>
      <c r="D111">
        <f>IF(TYPE="R",40,IF(ISNA(INDEX(Categories!D:E,MATCH(GROUPTYPE,Categories!D:D,0),2)),0,INDEX(Categories!D:E,MATCH(GROUPTYPE,Categories!D:D,0),2)))</f>
        <v>26</v>
      </c>
      <c r="E111" t="str">
        <f>IF(TYPE="R","Retained Earnings",IF(ISNA(INDEX(Categories!D:F,MATCH(GLCATCODE,Categories!E:E,0),3)),0,INDEX(Categories!D:F,MATCH(GLCATCODE,Categories!E:E,0),3)))</f>
        <v>Other Assets</v>
      </c>
      <c r="F111" t="s">
        <v>239</v>
      </c>
      <c r="G111" t="s">
        <v>979</v>
      </c>
      <c r="H111" t="s">
        <v>1285</v>
      </c>
      <c r="I111" t="s">
        <v>1292</v>
      </c>
      <c r="J111" t="s">
        <v>1065</v>
      </c>
      <c r="K111" t="s">
        <v>1065</v>
      </c>
      <c r="L111" t="s">
        <v>1065</v>
      </c>
      <c r="M111" t="s">
        <v>1065</v>
      </c>
      <c r="N111" t="s">
        <v>1065</v>
      </c>
      <c r="O111" t="s">
        <v>1065</v>
      </c>
      <c r="P111" t="s">
        <v>1065</v>
      </c>
      <c r="Q111" t="s">
        <v>1066</v>
      </c>
      <c r="R111" t="s">
        <v>1087</v>
      </c>
      <c r="S111">
        <f>VLOOKUP(ACCOUNTEXSEG,Sheet6!$A$2:$C$4000,3,TRUE)</f>
        <v>0</v>
      </c>
      <c r="T111">
        <f t="shared" si="3"/>
        <v>0</v>
      </c>
      <c r="U111">
        <v>0</v>
      </c>
      <c r="V111">
        <v>0</v>
      </c>
      <c r="W111">
        <v>0</v>
      </c>
      <c r="X111">
        <v>0</v>
      </c>
      <c r="Y111" s="179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 s="179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 t="s">
        <v>1068</v>
      </c>
      <c r="BN111">
        <v>20180701</v>
      </c>
      <c r="BO111">
        <v>0</v>
      </c>
      <c r="BP111" t="s">
        <v>239</v>
      </c>
      <c r="BQ111">
        <v>0</v>
      </c>
      <c r="BR111">
        <v>2019</v>
      </c>
      <c r="BS111" t="s">
        <v>361</v>
      </c>
      <c r="BT111">
        <v>0</v>
      </c>
    </row>
    <row r="112" spans="1:72" x14ac:dyDescent="0.2">
      <c r="A112" t="s">
        <v>435</v>
      </c>
      <c r="B112" t="s">
        <v>1293</v>
      </c>
      <c r="C112" t="s">
        <v>1284</v>
      </c>
      <c r="D112">
        <f>IF(TYPE="R",40,IF(ISNA(INDEX(Categories!D:E,MATCH(GROUPTYPE,Categories!D:D,0),2)),0,INDEX(Categories!D:E,MATCH(GROUPTYPE,Categories!D:D,0),2)))</f>
        <v>26</v>
      </c>
      <c r="E112" t="str">
        <f>IF(TYPE="R","Retained Earnings",IF(ISNA(INDEX(Categories!D:F,MATCH(GLCATCODE,Categories!E:E,0),3)),0,INDEX(Categories!D:F,MATCH(GLCATCODE,Categories!E:E,0),3)))</f>
        <v>Other Assets</v>
      </c>
      <c r="F112" t="s">
        <v>239</v>
      </c>
      <c r="G112" t="s">
        <v>981</v>
      </c>
      <c r="H112" t="s">
        <v>1285</v>
      </c>
      <c r="I112" t="s">
        <v>1294</v>
      </c>
      <c r="J112" t="s">
        <v>1065</v>
      </c>
      <c r="K112" t="s">
        <v>1065</v>
      </c>
      <c r="L112" t="s">
        <v>1065</v>
      </c>
      <c r="M112" t="s">
        <v>1065</v>
      </c>
      <c r="N112" t="s">
        <v>1065</v>
      </c>
      <c r="O112" t="s">
        <v>1065</v>
      </c>
      <c r="P112" t="s">
        <v>1065</v>
      </c>
      <c r="Q112" t="s">
        <v>1066</v>
      </c>
      <c r="R112" t="s">
        <v>1087</v>
      </c>
      <c r="S112">
        <f>VLOOKUP(ACCOUNTEXSEG,Sheet6!$A$2:$C$4000,3,TRUE)</f>
        <v>20000</v>
      </c>
      <c r="T112">
        <f t="shared" si="3"/>
        <v>0</v>
      </c>
      <c r="U112">
        <v>0</v>
      </c>
      <c r="V112">
        <v>0</v>
      </c>
      <c r="W112">
        <v>0</v>
      </c>
      <c r="X112">
        <v>0</v>
      </c>
      <c r="Y112" s="179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 s="179">
        <v>0</v>
      </c>
      <c r="AV112">
        <v>0</v>
      </c>
      <c r="AW112">
        <v>0</v>
      </c>
      <c r="AX112">
        <v>0</v>
      </c>
      <c r="AY112">
        <v>-20000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2500</v>
      </c>
      <c r="BJ112">
        <v>2500</v>
      </c>
      <c r="BK112">
        <v>2500</v>
      </c>
      <c r="BL112">
        <v>0</v>
      </c>
      <c r="BM112" t="s">
        <v>1068</v>
      </c>
      <c r="BN112">
        <v>20180701</v>
      </c>
      <c r="BO112">
        <v>0</v>
      </c>
      <c r="BP112" t="s">
        <v>239</v>
      </c>
      <c r="BQ112">
        <v>0</v>
      </c>
      <c r="BR112">
        <v>2019</v>
      </c>
      <c r="BS112" t="s">
        <v>361</v>
      </c>
      <c r="BT112">
        <v>0</v>
      </c>
    </row>
    <row r="113" spans="1:72" x14ac:dyDescent="0.2">
      <c r="A113" t="s">
        <v>436</v>
      </c>
      <c r="B113" t="s">
        <v>1295</v>
      </c>
      <c r="C113" t="s">
        <v>1284</v>
      </c>
      <c r="D113">
        <f>IF(TYPE="R",40,IF(ISNA(INDEX(Categories!D:E,MATCH(GROUPTYPE,Categories!D:D,0),2)),0,INDEX(Categories!D:E,MATCH(GROUPTYPE,Categories!D:D,0),2)))</f>
        <v>26</v>
      </c>
      <c r="E113" t="str">
        <f>IF(TYPE="R","Retained Earnings",IF(ISNA(INDEX(Categories!D:F,MATCH(GLCATCODE,Categories!E:E,0),3)),0,INDEX(Categories!D:F,MATCH(GLCATCODE,Categories!E:E,0),3)))</f>
        <v>Other Assets</v>
      </c>
      <c r="F113" t="s">
        <v>239</v>
      </c>
      <c r="G113" t="s">
        <v>983</v>
      </c>
      <c r="H113" t="s">
        <v>1285</v>
      </c>
      <c r="I113" t="s">
        <v>1296</v>
      </c>
      <c r="J113" t="s">
        <v>1065</v>
      </c>
      <c r="K113" t="s">
        <v>1065</v>
      </c>
      <c r="L113" t="s">
        <v>1065</v>
      </c>
      <c r="M113" t="s">
        <v>1065</v>
      </c>
      <c r="N113" t="s">
        <v>1065</v>
      </c>
      <c r="O113" t="s">
        <v>1065</v>
      </c>
      <c r="P113" t="s">
        <v>1065</v>
      </c>
      <c r="Q113" t="s">
        <v>1066</v>
      </c>
      <c r="R113" t="s">
        <v>1087</v>
      </c>
      <c r="S113">
        <f>VLOOKUP(ACCOUNTEXSEG,Sheet6!$A$2:$C$4000,3,TRUE)</f>
        <v>397078.99</v>
      </c>
      <c r="T113">
        <f t="shared" si="3"/>
        <v>0</v>
      </c>
      <c r="U113">
        <v>0</v>
      </c>
      <c r="V113">
        <v>0</v>
      </c>
      <c r="W113">
        <v>0</v>
      </c>
      <c r="X113">
        <v>0</v>
      </c>
      <c r="Y113" s="179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 s="179">
        <v>0</v>
      </c>
      <c r="AV113">
        <v>0</v>
      </c>
      <c r="AW113">
        <v>0</v>
      </c>
      <c r="AX113">
        <v>0</v>
      </c>
      <c r="AY113">
        <v>-397078.99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48687.342499999999</v>
      </c>
      <c r="BJ113">
        <v>41374.182500000003</v>
      </c>
      <c r="BK113">
        <v>38864.168749999997</v>
      </c>
      <c r="BL113">
        <v>0</v>
      </c>
      <c r="BM113" t="s">
        <v>1068</v>
      </c>
      <c r="BN113">
        <v>20180701</v>
      </c>
      <c r="BO113">
        <v>0</v>
      </c>
      <c r="BP113" t="s">
        <v>239</v>
      </c>
      <c r="BQ113">
        <v>0</v>
      </c>
      <c r="BR113">
        <v>2019</v>
      </c>
      <c r="BS113" t="s">
        <v>361</v>
      </c>
      <c r="BT113">
        <v>0</v>
      </c>
    </row>
    <row r="114" spans="1:72" x14ac:dyDescent="0.2">
      <c r="A114" t="s">
        <v>437</v>
      </c>
      <c r="B114" t="s">
        <v>1297</v>
      </c>
      <c r="C114" t="s">
        <v>1284</v>
      </c>
      <c r="D114">
        <f>IF(TYPE="R",40,IF(ISNA(INDEX(Categories!D:E,MATCH(GROUPTYPE,Categories!D:D,0),2)),0,INDEX(Categories!D:E,MATCH(GROUPTYPE,Categories!D:D,0),2)))</f>
        <v>26</v>
      </c>
      <c r="E114" t="str">
        <f>IF(TYPE="R","Retained Earnings",IF(ISNA(INDEX(Categories!D:F,MATCH(GLCATCODE,Categories!E:E,0),3)),0,INDEX(Categories!D:F,MATCH(GLCATCODE,Categories!E:E,0),3)))</f>
        <v>Other Assets</v>
      </c>
      <c r="F114" t="s">
        <v>239</v>
      </c>
      <c r="G114" t="s">
        <v>986</v>
      </c>
      <c r="H114" t="s">
        <v>1285</v>
      </c>
      <c r="I114" t="s">
        <v>1298</v>
      </c>
      <c r="J114" t="s">
        <v>1065</v>
      </c>
      <c r="K114" t="s">
        <v>1065</v>
      </c>
      <c r="L114" t="s">
        <v>1065</v>
      </c>
      <c r="M114" t="s">
        <v>1065</v>
      </c>
      <c r="N114" t="s">
        <v>1065</v>
      </c>
      <c r="O114" t="s">
        <v>1065</v>
      </c>
      <c r="P114" t="s">
        <v>1065</v>
      </c>
      <c r="Q114" t="s">
        <v>1066</v>
      </c>
      <c r="R114" t="s">
        <v>1087</v>
      </c>
      <c r="S114">
        <f>VLOOKUP(ACCOUNTEXSEG,Sheet6!$A$2:$C$4000,3,TRUE)</f>
        <v>0</v>
      </c>
      <c r="T114">
        <f t="shared" si="3"/>
        <v>0</v>
      </c>
      <c r="U114">
        <v>0</v>
      </c>
      <c r="V114">
        <v>0</v>
      </c>
      <c r="W114">
        <v>0</v>
      </c>
      <c r="X114">
        <v>0</v>
      </c>
      <c r="Y114" s="179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 s="179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-5402.5325000000003</v>
      </c>
      <c r="BL114">
        <v>0</v>
      </c>
      <c r="BM114" t="s">
        <v>1068</v>
      </c>
      <c r="BN114">
        <v>20180701</v>
      </c>
      <c r="BO114">
        <v>0</v>
      </c>
      <c r="BP114" t="s">
        <v>239</v>
      </c>
      <c r="BQ114">
        <v>0</v>
      </c>
      <c r="BR114">
        <v>2019</v>
      </c>
      <c r="BS114" t="s">
        <v>361</v>
      </c>
      <c r="BT114">
        <v>0</v>
      </c>
    </row>
    <row r="115" spans="1:72" x14ac:dyDescent="0.2">
      <c r="A115" t="s">
        <v>654</v>
      </c>
      <c r="B115" t="s">
        <v>1299</v>
      </c>
      <c r="C115" t="s">
        <v>1300</v>
      </c>
      <c r="D115">
        <f>IF(TYPE="R",40,IF(ISNA(INDEX(Categories!D:E,MATCH(GROUPTYPE,Categories!D:D,0),2)),0,INDEX(Categories!D:E,MATCH(GROUPTYPE,Categories!D:D,0),2)))</f>
        <v>26</v>
      </c>
      <c r="E115" t="str">
        <f>IF(TYPE="R","Retained Earnings",IF(ISNA(INDEX(Categories!D:F,MATCH(GLCATCODE,Categories!E:E,0),3)),0,INDEX(Categories!D:F,MATCH(GLCATCODE,Categories!E:E,0),3)))</f>
        <v>Other Assets</v>
      </c>
      <c r="F115" t="s">
        <v>239</v>
      </c>
      <c r="G115" t="s">
        <v>988</v>
      </c>
      <c r="H115" t="s">
        <v>1301</v>
      </c>
      <c r="I115" t="s">
        <v>1139</v>
      </c>
      <c r="J115" t="s">
        <v>1065</v>
      </c>
      <c r="K115" t="s">
        <v>1065</v>
      </c>
      <c r="L115" t="s">
        <v>1065</v>
      </c>
      <c r="M115" t="s">
        <v>1065</v>
      </c>
      <c r="N115" t="s">
        <v>1065</v>
      </c>
      <c r="O115" t="s">
        <v>1065</v>
      </c>
      <c r="P115" t="s">
        <v>1065</v>
      </c>
      <c r="Q115" t="s">
        <v>1066</v>
      </c>
      <c r="R115" t="s">
        <v>1087</v>
      </c>
      <c r="S115">
        <f>VLOOKUP(ACCOUNTEXSEG,Sheet6!$A$2:$C$4000,3,TRUE)</f>
        <v>0</v>
      </c>
      <c r="T115">
        <f t="shared" si="3"/>
        <v>0</v>
      </c>
      <c r="U115">
        <v>0</v>
      </c>
      <c r="V115">
        <v>0</v>
      </c>
      <c r="W115">
        <v>0</v>
      </c>
      <c r="X115">
        <v>0</v>
      </c>
      <c r="Y115" s="179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 s="179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22101.672500000001</v>
      </c>
      <c r="BL115">
        <v>0</v>
      </c>
      <c r="BM115" t="s">
        <v>1068</v>
      </c>
      <c r="BN115">
        <v>20180701</v>
      </c>
      <c r="BO115">
        <v>0</v>
      </c>
      <c r="BP115" t="s">
        <v>239</v>
      </c>
      <c r="BQ115">
        <v>0</v>
      </c>
      <c r="BR115">
        <v>2019</v>
      </c>
      <c r="BS115" t="s">
        <v>362</v>
      </c>
      <c r="BT115">
        <v>0</v>
      </c>
    </row>
    <row r="116" spans="1:72" x14ac:dyDescent="0.2">
      <c r="A116" t="s">
        <v>655</v>
      </c>
      <c r="B116" t="s">
        <v>1302</v>
      </c>
      <c r="C116" t="s">
        <v>1300</v>
      </c>
      <c r="D116">
        <f>IF(TYPE="R",40,IF(ISNA(INDEX(Categories!D:E,MATCH(GROUPTYPE,Categories!D:D,0),2)),0,INDEX(Categories!D:E,MATCH(GROUPTYPE,Categories!D:D,0),2)))</f>
        <v>26</v>
      </c>
      <c r="E116" t="str">
        <f>IF(TYPE="R","Retained Earnings",IF(ISNA(INDEX(Categories!D:F,MATCH(GLCATCODE,Categories!E:E,0),3)),0,INDEX(Categories!D:F,MATCH(GLCATCODE,Categories!E:E,0),3)))</f>
        <v>Other Assets</v>
      </c>
      <c r="F116" t="s">
        <v>239</v>
      </c>
      <c r="G116" t="s">
        <v>990</v>
      </c>
      <c r="H116" t="s">
        <v>1303</v>
      </c>
      <c r="I116" t="s">
        <v>1304</v>
      </c>
      <c r="J116" t="s">
        <v>1065</v>
      </c>
      <c r="K116" t="s">
        <v>1065</v>
      </c>
      <c r="L116" t="s">
        <v>1065</v>
      </c>
      <c r="M116" t="s">
        <v>1065</v>
      </c>
      <c r="N116" t="s">
        <v>1065</v>
      </c>
      <c r="O116" t="s">
        <v>1065</v>
      </c>
      <c r="P116" t="s">
        <v>1065</v>
      </c>
      <c r="Q116" t="s">
        <v>1066</v>
      </c>
      <c r="R116" t="s">
        <v>1087</v>
      </c>
      <c r="S116">
        <f>VLOOKUP(ACCOUNTEXSEG,Sheet6!$A$2:$C$4000,3,TRUE)</f>
        <v>507412.05</v>
      </c>
      <c r="T116">
        <f t="shared" si="3"/>
        <v>0</v>
      </c>
      <c r="U116">
        <v>0</v>
      </c>
      <c r="V116">
        <v>0</v>
      </c>
      <c r="W116">
        <v>0</v>
      </c>
      <c r="X116">
        <v>0</v>
      </c>
      <c r="Y116" s="179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 s="179">
        <v>0</v>
      </c>
      <c r="AV116">
        <v>0</v>
      </c>
      <c r="AW116">
        <v>0</v>
      </c>
      <c r="AX116">
        <v>0</v>
      </c>
      <c r="AY116">
        <v>0</v>
      </c>
      <c r="AZ116">
        <v>-507412.05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63426.506249999999</v>
      </c>
      <c r="BJ116">
        <v>125926.50625000001</v>
      </c>
      <c r="BK116">
        <v>166324.83374999999</v>
      </c>
      <c r="BL116">
        <v>0</v>
      </c>
      <c r="BM116" t="s">
        <v>1068</v>
      </c>
      <c r="BN116">
        <v>20180701</v>
      </c>
      <c r="BO116">
        <v>0</v>
      </c>
      <c r="BP116" t="s">
        <v>239</v>
      </c>
      <c r="BQ116">
        <v>0</v>
      </c>
      <c r="BR116">
        <v>2019</v>
      </c>
      <c r="BS116" t="s">
        <v>362</v>
      </c>
      <c r="BT116">
        <v>0</v>
      </c>
    </row>
    <row r="117" spans="1:72" x14ac:dyDescent="0.2">
      <c r="A117" t="s">
        <v>656</v>
      </c>
      <c r="B117" t="s">
        <v>1305</v>
      </c>
      <c r="C117" t="s">
        <v>1306</v>
      </c>
      <c r="D117">
        <f>IF(TYPE="R",40,IF(ISNA(INDEX(Categories!D:E,MATCH(GROUPTYPE,Categories!D:D,0),2)),0,INDEX(Categories!D:E,MATCH(GROUPTYPE,Categories!D:D,0),2)))</f>
        <v>28</v>
      </c>
      <c r="E117" t="str">
        <f>IF(TYPE="R","Retained Earnings",IF(ISNA(INDEX(Categories!D:F,MATCH(GLCATCODE,Categories!E:E,0),3)),0,INDEX(Categories!D:F,MATCH(GLCATCODE,Categories!E:E,0),3)))</f>
        <v>Current Liabilities</v>
      </c>
      <c r="F117" t="s">
        <v>239</v>
      </c>
      <c r="G117" t="s">
        <v>1006</v>
      </c>
      <c r="H117" t="s">
        <v>1307</v>
      </c>
      <c r="I117" t="s">
        <v>1139</v>
      </c>
      <c r="J117" t="s">
        <v>1065</v>
      </c>
      <c r="K117" t="s">
        <v>1065</v>
      </c>
      <c r="L117" t="s">
        <v>1065</v>
      </c>
      <c r="M117" t="s">
        <v>1065</v>
      </c>
      <c r="N117" t="s">
        <v>1065</v>
      </c>
      <c r="O117" t="s">
        <v>1065</v>
      </c>
      <c r="P117" t="s">
        <v>1065</v>
      </c>
      <c r="Q117" t="s">
        <v>1066</v>
      </c>
      <c r="R117" t="s">
        <v>1067</v>
      </c>
      <c r="S117">
        <f>VLOOKUP(ACCOUNTEXSEG,Sheet6!$A$2:$C$4000,3,TRUE)</f>
        <v>-779.46</v>
      </c>
      <c r="T117">
        <f t="shared" si="3"/>
        <v>0</v>
      </c>
      <c r="U117">
        <v>0</v>
      </c>
      <c r="V117">
        <v>0</v>
      </c>
      <c r="W117">
        <v>0</v>
      </c>
      <c r="X117">
        <v>0</v>
      </c>
      <c r="Y117" s="179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 s="179">
        <v>-392.56</v>
      </c>
      <c r="AV117">
        <v>330.94</v>
      </c>
      <c r="AW117">
        <v>-499.88</v>
      </c>
      <c r="AX117">
        <v>92.1</v>
      </c>
      <c r="AY117">
        <v>-770.09</v>
      </c>
      <c r="AZ117">
        <v>1747.93</v>
      </c>
      <c r="BA117">
        <v>271.02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-33.877499999999998</v>
      </c>
      <c r="BI117">
        <v>-584.70124999999996</v>
      </c>
      <c r="BJ117">
        <v>-4331.3074999999999</v>
      </c>
      <c r="BK117">
        <v>-1041.385</v>
      </c>
      <c r="BL117">
        <v>0</v>
      </c>
      <c r="BM117" t="s">
        <v>1068</v>
      </c>
      <c r="BN117">
        <v>20180701</v>
      </c>
      <c r="BO117">
        <v>0</v>
      </c>
      <c r="BP117" t="s">
        <v>239</v>
      </c>
      <c r="BQ117">
        <v>0</v>
      </c>
      <c r="BR117">
        <v>2019</v>
      </c>
      <c r="BS117" t="s">
        <v>363</v>
      </c>
      <c r="BT117">
        <v>0</v>
      </c>
    </row>
    <row r="118" spans="1:72" x14ac:dyDescent="0.2">
      <c r="A118" t="s">
        <v>657</v>
      </c>
      <c r="B118" t="s">
        <v>1308</v>
      </c>
      <c r="C118" t="s">
        <v>1309</v>
      </c>
      <c r="D118">
        <f>IF(TYPE="R",40,IF(ISNA(INDEX(Categories!D:E,MATCH(GROUPTYPE,Categories!D:D,0),2)),0,INDEX(Categories!D:E,MATCH(GROUPTYPE,Categories!D:D,0),2)))</f>
        <v>28</v>
      </c>
      <c r="E118" t="str">
        <f>IF(TYPE="R","Retained Earnings",IF(ISNA(INDEX(Categories!D:F,MATCH(GLCATCODE,Categories!E:E,0),3)),0,INDEX(Categories!D:F,MATCH(GLCATCODE,Categories!E:E,0),3)))</f>
        <v>Current Liabilities</v>
      </c>
      <c r="F118" t="s">
        <v>239</v>
      </c>
      <c r="G118" t="s">
        <v>1007</v>
      </c>
      <c r="H118" t="s">
        <v>1310</v>
      </c>
      <c r="I118" t="s">
        <v>1139</v>
      </c>
      <c r="J118" t="s">
        <v>1065</v>
      </c>
      <c r="K118" t="s">
        <v>1065</v>
      </c>
      <c r="L118" t="s">
        <v>1065</v>
      </c>
      <c r="M118" t="s">
        <v>1065</v>
      </c>
      <c r="N118" t="s">
        <v>1065</v>
      </c>
      <c r="O118" t="s">
        <v>1065</v>
      </c>
      <c r="P118" t="s">
        <v>1065</v>
      </c>
      <c r="Q118" t="s">
        <v>1066</v>
      </c>
      <c r="R118" t="s">
        <v>1067</v>
      </c>
      <c r="S118">
        <f>VLOOKUP(ACCOUNTEXSEG,Sheet6!$A$2:$C$4000,3,TRUE)</f>
        <v>0</v>
      </c>
      <c r="T118">
        <f t="shared" si="3"/>
        <v>0</v>
      </c>
      <c r="U118">
        <v>0</v>
      </c>
      <c r="V118">
        <v>0</v>
      </c>
      <c r="W118">
        <v>0</v>
      </c>
      <c r="X118">
        <v>0</v>
      </c>
      <c r="Y118" s="179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 s="179">
        <v>0</v>
      </c>
      <c r="AV118">
        <v>0</v>
      </c>
      <c r="AW118">
        <v>0</v>
      </c>
      <c r="AX118">
        <v>0</v>
      </c>
      <c r="AY118">
        <v>0</v>
      </c>
      <c r="AZ118">
        <v>-278.8</v>
      </c>
      <c r="BA118">
        <v>278.8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-34.85</v>
      </c>
      <c r="BI118">
        <v>0</v>
      </c>
      <c r="BJ118">
        <v>-1232.41625</v>
      </c>
      <c r="BK118">
        <v>-706.37874999999997</v>
      </c>
      <c r="BL118">
        <v>0</v>
      </c>
      <c r="BM118" t="s">
        <v>1068</v>
      </c>
      <c r="BN118">
        <v>20180701</v>
      </c>
      <c r="BO118">
        <v>0</v>
      </c>
      <c r="BP118" t="s">
        <v>239</v>
      </c>
      <c r="BQ118">
        <v>0</v>
      </c>
      <c r="BR118">
        <v>2019</v>
      </c>
      <c r="BS118" t="s">
        <v>364</v>
      </c>
      <c r="BT118">
        <v>0</v>
      </c>
    </row>
    <row r="119" spans="1:72" x14ac:dyDescent="0.2">
      <c r="A119" t="s">
        <v>658</v>
      </c>
      <c r="B119" t="s">
        <v>1311</v>
      </c>
      <c r="C119" t="s">
        <v>1309</v>
      </c>
      <c r="D119">
        <f>IF(TYPE="R",40,IF(ISNA(INDEX(Categories!D:E,MATCH(GROUPTYPE,Categories!D:D,0),2)),0,INDEX(Categories!D:E,MATCH(GROUPTYPE,Categories!D:D,0),2)))</f>
        <v>28</v>
      </c>
      <c r="E119" t="str">
        <f>IF(TYPE="R","Retained Earnings",IF(ISNA(INDEX(Categories!D:F,MATCH(GLCATCODE,Categories!E:E,0),3)),0,INDEX(Categories!D:F,MATCH(GLCATCODE,Categories!E:E,0),3)))</f>
        <v>Current Liabilities</v>
      </c>
      <c r="F119" t="s">
        <v>239</v>
      </c>
      <c r="G119" t="s">
        <v>1008</v>
      </c>
      <c r="H119" t="s">
        <v>1312</v>
      </c>
      <c r="I119" t="s">
        <v>1139</v>
      </c>
      <c r="J119" t="s">
        <v>1065</v>
      </c>
      <c r="K119" t="s">
        <v>1065</v>
      </c>
      <c r="L119" t="s">
        <v>1065</v>
      </c>
      <c r="M119" t="s">
        <v>1065</v>
      </c>
      <c r="N119" t="s">
        <v>1065</v>
      </c>
      <c r="O119" t="s">
        <v>1065</v>
      </c>
      <c r="P119" t="s">
        <v>1065</v>
      </c>
      <c r="Q119" t="s">
        <v>1066</v>
      </c>
      <c r="R119" t="s">
        <v>1067</v>
      </c>
      <c r="S119">
        <f>VLOOKUP(ACCOUNTEXSEG,Sheet6!$A$2:$C$4000,3,TRUE)</f>
        <v>27479.35</v>
      </c>
      <c r="T119">
        <f t="shared" si="3"/>
        <v>27699.03</v>
      </c>
      <c r="U119">
        <v>-27699.03</v>
      </c>
      <c r="V119">
        <v>0</v>
      </c>
      <c r="W119">
        <v>0</v>
      </c>
      <c r="X119">
        <v>0</v>
      </c>
      <c r="Y119" s="17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 s="179">
        <v>25.65</v>
      </c>
      <c r="AV119">
        <v>25.65</v>
      </c>
      <c r="AW119">
        <v>90.88</v>
      </c>
      <c r="AX119">
        <v>24.6</v>
      </c>
      <c r="AY119">
        <v>52.9</v>
      </c>
      <c r="AZ119">
        <v>-27699.03</v>
      </c>
      <c r="BA119">
        <v>27699.03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3183.9637499999999</v>
      </c>
      <c r="BJ119">
        <v>4551.8237499999996</v>
      </c>
      <c r="BK119">
        <v>1112.6087500000001</v>
      </c>
      <c r="BL119">
        <v>0</v>
      </c>
      <c r="BM119" t="s">
        <v>1068</v>
      </c>
      <c r="BN119">
        <v>20180701</v>
      </c>
      <c r="BO119">
        <v>0</v>
      </c>
      <c r="BP119" t="s">
        <v>239</v>
      </c>
      <c r="BQ119">
        <v>27699.03</v>
      </c>
      <c r="BR119">
        <v>2019</v>
      </c>
      <c r="BS119" t="s">
        <v>364</v>
      </c>
      <c r="BT119">
        <v>0</v>
      </c>
    </row>
    <row r="120" spans="1:72" x14ac:dyDescent="0.2">
      <c r="A120" t="s">
        <v>659</v>
      </c>
      <c r="B120" t="s">
        <v>1313</v>
      </c>
      <c r="C120" t="s">
        <v>1309</v>
      </c>
      <c r="D120">
        <f>IF(TYPE="R",40,IF(ISNA(INDEX(Categories!D:E,MATCH(GROUPTYPE,Categories!D:D,0),2)),0,INDEX(Categories!D:E,MATCH(GROUPTYPE,Categories!D:D,0),2)))</f>
        <v>28</v>
      </c>
      <c r="E120" t="str">
        <f>IF(TYPE="R","Retained Earnings",IF(ISNA(INDEX(Categories!D:F,MATCH(GLCATCODE,Categories!E:E,0),3)),0,INDEX(Categories!D:F,MATCH(GLCATCODE,Categories!E:E,0),3)))</f>
        <v>Current Liabilities</v>
      </c>
      <c r="F120" t="s">
        <v>239</v>
      </c>
      <c r="G120" t="s">
        <v>1009</v>
      </c>
      <c r="H120" t="s">
        <v>1314</v>
      </c>
      <c r="I120" t="s">
        <v>1139</v>
      </c>
      <c r="J120" t="s">
        <v>1065</v>
      </c>
      <c r="K120" t="s">
        <v>1065</v>
      </c>
      <c r="L120" t="s">
        <v>1065</v>
      </c>
      <c r="M120" t="s">
        <v>1065</v>
      </c>
      <c r="N120" t="s">
        <v>1065</v>
      </c>
      <c r="O120" t="s">
        <v>1065</v>
      </c>
      <c r="P120" t="s">
        <v>1065</v>
      </c>
      <c r="Q120" t="s">
        <v>1066</v>
      </c>
      <c r="R120" t="s">
        <v>1067</v>
      </c>
      <c r="S120">
        <f>VLOOKUP(ACCOUNTEXSEG,Sheet6!$A$2:$C$4000,3,TRUE)</f>
        <v>-75594.8</v>
      </c>
      <c r="T120">
        <f t="shared" si="3"/>
        <v>-78127.649999999994</v>
      </c>
      <c r="U120">
        <v>78127.649999999994</v>
      </c>
      <c r="V120">
        <v>0</v>
      </c>
      <c r="W120">
        <v>0</v>
      </c>
      <c r="X120">
        <v>0</v>
      </c>
      <c r="Y120" s="179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 s="179">
        <v>-231.1</v>
      </c>
      <c r="AV120">
        <v>-543.29999999999995</v>
      </c>
      <c r="AW120">
        <v>-196.65</v>
      </c>
      <c r="AX120">
        <v>-214.1</v>
      </c>
      <c r="AY120">
        <v>-765.1</v>
      </c>
      <c r="AZ120">
        <v>77545.05</v>
      </c>
      <c r="BA120">
        <v>-78127.649999999994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-8443.4037499999995</v>
      </c>
      <c r="BJ120">
        <v>-8580.2212500000005</v>
      </c>
      <c r="BK120">
        <v>-2046.1025</v>
      </c>
      <c r="BL120">
        <v>0</v>
      </c>
      <c r="BM120" t="s">
        <v>1068</v>
      </c>
      <c r="BN120">
        <v>20180701</v>
      </c>
      <c r="BO120">
        <v>0</v>
      </c>
      <c r="BP120" t="s">
        <v>239</v>
      </c>
      <c r="BQ120">
        <v>-78127.649999999994</v>
      </c>
      <c r="BR120">
        <v>2019</v>
      </c>
      <c r="BS120" t="s">
        <v>364</v>
      </c>
      <c r="BT120">
        <v>0</v>
      </c>
    </row>
    <row r="121" spans="1:72" x14ac:dyDescent="0.2">
      <c r="A121" t="s">
        <v>660</v>
      </c>
      <c r="B121" t="s">
        <v>1315</v>
      </c>
      <c r="C121" t="s">
        <v>1309</v>
      </c>
      <c r="D121">
        <f>IF(TYPE="R",40,IF(ISNA(INDEX(Categories!D:E,MATCH(GROUPTYPE,Categories!D:D,0),2)),0,INDEX(Categories!D:E,MATCH(GROUPTYPE,Categories!D:D,0),2)))</f>
        <v>28</v>
      </c>
      <c r="E121" t="str">
        <f>IF(TYPE="R","Retained Earnings",IF(ISNA(INDEX(Categories!D:F,MATCH(GLCATCODE,Categories!E:E,0),3)),0,INDEX(Categories!D:F,MATCH(GLCATCODE,Categories!E:E,0),3)))</f>
        <v>Current Liabilities</v>
      </c>
      <c r="F121" t="s">
        <v>239</v>
      </c>
      <c r="G121" t="s">
        <v>1010</v>
      </c>
      <c r="H121" t="s">
        <v>1316</v>
      </c>
      <c r="I121" t="s">
        <v>1139</v>
      </c>
      <c r="J121" t="s">
        <v>1065</v>
      </c>
      <c r="K121" t="s">
        <v>1065</v>
      </c>
      <c r="L121" t="s">
        <v>1065</v>
      </c>
      <c r="M121" t="s">
        <v>1065</v>
      </c>
      <c r="N121" t="s">
        <v>1065</v>
      </c>
      <c r="O121" t="s">
        <v>1065</v>
      </c>
      <c r="P121" t="s">
        <v>1065</v>
      </c>
      <c r="Q121" t="s">
        <v>1066</v>
      </c>
      <c r="R121" t="s">
        <v>1067</v>
      </c>
      <c r="S121">
        <f>VLOOKUP(ACCOUNTEXSEG,Sheet6!$A$2:$C$4000,3,TRUE)</f>
        <v>50999.15</v>
      </c>
      <c r="T121">
        <f t="shared" si="3"/>
        <v>47398.83</v>
      </c>
      <c r="U121">
        <v>-47398.83</v>
      </c>
      <c r="V121">
        <v>0</v>
      </c>
      <c r="W121">
        <v>0</v>
      </c>
      <c r="X121">
        <v>0</v>
      </c>
      <c r="Y121" s="179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 s="179">
        <v>412</v>
      </c>
      <c r="AV121">
        <v>0</v>
      </c>
      <c r="AW121">
        <v>0</v>
      </c>
      <c r="AX121">
        <v>829</v>
      </c>
      <c r="AY121">
        <v>0</v>
      </c>
      <c r="AZ121">
        <v>-56753.94</v>
      </c>
      <c r="BA121">
        <v>51912.62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-564.22375</v>
      </c>
      <c r="BI121">
        <v>5040.7687500000002</v>
      </c>
      <c r="BJ121">
        <v>5272.5637500000003</v>
      </c>
      <c r="BK121">
        <v>2199.5637499999998</v>
      </c>
      <c r="BL121">
        <v>0</v>
      </c>
      <c r="BM121" t="s">
        <v>1068</v>
      </c>
      <c r="BN121">
        <v>20180701</v>
      </c>
      <c r="BO121">
        <v>0</v>
      </c>
      <c r="BP121" t="s">
        <v>239</v>
      </c>
      <c r="BQ121">
        <v>47398.83</v>
      </c>
      <c r="BR121">
        <v>2019</v>
      </c>
      <c r="BS121" t="s">
        <v>364</v>
      </c>
      <c r="BT121">
        <v>0</v>
      </c>
    </row>
    <row r="122" spans="1:72" x14ac:dyDescent="0.2">
      <c r="A122" t="s">
        <v>661</v>
      </c>
      <c r="B122" t="s">
        <v>1317</v>
      </c>
      <c r="C122" t="s">
        <v>1309</v>
      </c>
      <c r="D122">
        <f>IF(TYPE="R",40,IF(ISNA(INDEX(Categories!D:E,MATCH(GROUPTYPE,Categories!D:D,0),2)),0,INDEX(Categories!D:E,MATCH(GROUPTYPE,Categories!D:D,0),2)))</f>
        <v>28</v>
      </c>
      <c r="E122" t="str">
        <f>IF(TYPE="R","Retained Earnings",IF(ISNA(INDEX(Categories!D:F,MATCH(GLCATCODE,Categories!E:E,0),3)),0,INDEX(Categories!D:F,MATCH(GLCATCODE,Categories!E:E,0),3)))</f>
        <v>Current Liabilities</v>
      </c>
      <c r="F122" t="s">
        <v>239</v>
      </c>
      <c r="G122" t="s">
        <v>1011</v>
      </c>
      <c r="H122" t="s">
        <v>1318</v>
      </c>
      <c r="I122" t="s">
        <v>1139</v>
      </c>
      <c r="J122" t="s">
        <v>1065</v>
      </c>
      <c r="K122" t="s">
        <v>1065</v>
      </c>
      <c r="L122" t="s">
        <v>1065</v>
      </c>
      <c r="M122" t="s">
        <v>1065</v>
      </c>
      <c r="N122" t="s">
        <v>1065</v>
      </c>
      <c r="O122" t="s">
        <v>1065</v>
      </c>
      <c r="P122" t="s">
        <v>1065</v>
      </c>
      <c r="Q122" t="s">
        <v>1066</v>
      </c>
      <c r="R122" t="s">
        <v>1067</v>
      </c>
      <c r="S122">
        <f>VLOOKUP(ACCOUNTEXSEG,Sheet6!$A$2:$C$4000,3,TRUE)</f>
        <v>-1873.24</v>
      </c>
      <c r="T122">
        <f t="shared" si="3"/>
        <v>0</v>
      </c>
      <c r="U122">
        <v>0</v>
      </c>
      <c r="V122">
        <v>0</v>
      </c>
      <c r="W122">
        <v>0</v>
      </c>
      <c r="X122">
        <v>0</v>
      </c>
      <c r="Y122" s="179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 s="179">
        <v>278.55</v>
      </c>
      <c r="AV122">
        <v>1295.3499999999999</v>
      </c>
      <c r="AW122">
        <v>-169.78</v>
      </c>
      <c r="AX122">
        <v>-184.09</v>
      </c>
      <c r="AY122">
        <v>-170.72</v>
      </c>
      <c r="AZ122">
        <v>-171.69</v>
      </c>
      <c r="BA122">
        <v>0</v>
      </c>
      <c r="BB122">
        <v>995.62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-124.4525</v>
      </c>
      <c r="BI122">
        <v>-1026.3175000000001</v>
      </c>
      <c r="BJ122">
        <v>-1903.0625</v>
      </c>
      <c r="BK122">
        <v>-1363.7175</v>
      </c>
      <c r="BL122">
        <v>0</v>
      </c>
      <c r="BM122" t="s">
        <v>1068</v>
      </c>
      <c r="BN122">
        <v>20180701</v>
      </c>
      <c r="BO122">
        <v>0</v>
      </c>
      <c r="BP122" t="s">
        <v>239</v>
      </c>
      <c r="BQ122">
        <v>0</v>
      </c>
      <c r="BR122">
        <v>2019</v>
      </c>
      <c r="BS122" t="s">
        <v>364</v>
      </c>
      <c r="BT122">
        <v>0</v>
      </c>
    </row>
    <row r="123" spans="1:72" x14ac:dyDescent="0.2">
      <c r="A123" t="s">
        <v>662</v>
      </c>
      <c r="B123" t="s">
        <v>1319</v>
      </c>
      <c r="C123" t="s">
        <v>1309</v>
      </c>
      <c r="D123">
        <f>IF(TYPE="R",40,IF(ISNA(INDEX(Categories!D:E,MATCH(GROUPTYPE,Categories!D:D,0),2)),0,INDEX(Categories!D:E,MATCH(GROUPTYPE,Categories!D:D,0),2)))</f>
        <v>28</v>
      </c>
      <c r="E123" t="str">
        <f>IF(TYPE="R","Retained Earnings",IF(ISNA(INDEX(Categories!D:F,MATCH(GLCATCODE,Categories!E:E,0),3)),0,INDEX(Categories!D:F,MATCH(GLCATCODE,Categories!E:E,0),3)))</f>
        <v>Current Liabilities</v>
      </c>
      <c r="F123" t="s">
        <v>239</v>
      </c>
      <c r="G123" t="s">
        <v>1012</v>
      </c>
      <c r="H123" t="s">
        <v>1320</v>
      </c>
      <c r="I123" t="s">
        <v>1139</v>
      </c>
      <c r="J123" t="s">
        <v>1065</v>
      </c>
      <c r="K123" t="s">
        <v>1065</v>
      </c>
      <c r="L123" t="s">
        <v>1065</v>
      </c>
      <c r="M123" t="s">
        <v>1065</v>
      </c>
      <c r="N123" t="s">
        <v>1065</v>
      </c>
      <c r="O123" t="s">
        <v>1065</v>
      </c>
      <c r="P123" t="s">
        <v>1065</v>
      </c>
      <c r="Q123" t="s">
        <v>1066</v>
      </c>
      <c r="R123" t="s">
        <v>1067</v>
      </c>
      <c r="S123">
        <f>VLOOKUP(ACCOUNTEXSEG,Sheet6!$A$2:$C$4000,3,TRUE)</f>
        <v>0</v>
      </c>
      <c r="T123">
        <f t="shared" si="3"/>
        <v>0</v>
      </c>
      <c r="U123">
        <v>0</v>
      </c>
      <c r="V123">
        <v>0</v>
      </c>
      <c r="W123">
        <v>0</v>
      </c>
      <c r="X123">
        <v>0</v>
      </c>
      <c r="Y123" s="179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 s="179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-1812.5462500000001</v>
      </c>
      <c r="BJ123">
        <v>-1743.7962500000001</v>
      </c>
      <c r="BK123">
        <v>-1236.7962500000001</v>
      </c>
      <c r="BL123">
        <v>0</v>
      </c>
      <c r="BM123" t="s">
        <v>1068</v>
      </c>
      <c r="BN123">
        <v>20180701</v>
      </c>
      <c r="BO123">
        <v>0</v>
      </c>
      <c r="BP123" t="s">
        <v>239</v>
      </c>
      <c r="BQ123">
        <v>0</v>
      </c>
      <c r="BR123">
        <v>2019</v>
      </c>
      <c r="BS123" t="s">
        <v>364</v>
      </c>
      <c r="BT123">
        <v>0</v>
      </c>
    </row>
    <row r="124" spans="1:72" x14ac:dyDescent="0.2">
      <c r="A124" t="s">
        <v>663</v>
      </c>
      <c r="B124" t="s">
        <v>1321</v>
      </c>
      <c r="C124" t="s">
        <v>1309</v>
      </c>
      <c r="D124">
        <f>IF(TYPE="R",40,IF(ISNA(INDEX(Categories!D:E,MATCH(GROUPTYPE,Categories!D:D,0),2)),0,INDEX(Categories!D:E,MATCH(GROUPTYPE,Categories!D:D,0),2)))</f>
        <v>28</v>
      </c>
      <c r="E124" t="str">
        <f>IF(TYPE="R","Retained Earnings",IF(ISNA(INDEX(Categories!D:F,MATCH(GLCATCODE,Categories!E:E,0),3)),0,INDEX(Categories!D:F,MATCH(GLCATCODE,Categories!E:E,0),3)))</f>
        <v>Current Liabilities</v>
      </c>
      <c r="F124" t="s">
        <v>239</v>
      </c>
      <c r="G124" t="s">
        <v>1013</v>
      </c>
      <c r="H124" t="s">
        <v>1322</v>
      </c>
      <c r="I124" t="s">
        <v>1139</v>
      </c>
      <c r="J124" t="s">
        <v>1065</v>
      </c>
      <c r="K124" t="s">
        <v>1065</v>
      </c>
      <c r="L124" t="s">
        <v>1065</v>
      </c>
      <c r="M124" t="s">
        <v>1065</v>
      </c>
      <c r="N124" t="s">
        <v>1065</v>
      </c>
      <c r="O124" t="s">
        <v>1065</v>
      </c>
      <c r="P124" t="s">
        <v>1065</v>
      </c>
      <c r="Q124" t="s">
        <v>1066</v>
      </c>
      <c r="R124" t="s">
        <v>1067</v>
      </c>
      <c r="S124">
        <f>VLOOKUP(ACCOUNTEXSEG,Sheet6!$A$2:$C$4000,3,TRUE)</f>
        <v>0</v>
      </c>
      <c r="T124">
        <f t="shared" si="3"/>
        <v>0</v>
      </c>
      <c r="U124">
        <v>0</v>
      </c>
      <c r="V124">
        <v>0</v>
      </c>
      <c r="W124">
        <v>0</v>
      </c>
      <c r="X124">
        <v>0</v>
      </c>
      <c r="Y124" s="179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 s="179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-505.49</v>
      </c>
      <c r="BK124">
        <v>-287.00749999999999</v>
      </c>
      <c r="BL124">
        <v>0</v>
      </c>
      <c r="BM124" t="s">
        <v>1068</v>
      </c>
      <c r="BN124">
        <v>20180701</v>
      </c>
      <c r="BO124">
        <v>0</v>
      </c>
      <c r="BP124" t="s">
        <v>239</v>
      </c>
      <c r="BQ124">
        <v>0</v>
      </c>
      <c r="BR124">
        <v>2019</v>
      </c>
      <c r="BS124" t="s">
        <v>364</v>
      </c>
      <c r="BT124">
        <v>0</v>
      </c>
    </row>
    <row r="125" spans="1:72" x14ac:dyDescent="0.2">
      <c r="A125" t="s">
        <v>665</v>
      </c>
      <c r="B125" t="s">
        <v>1323</v>
      </c>
      <c r="C125" t="s">
        <v>1309</v>
      </c>
      <c r="D125">
        <f>IF(TYPE="R",40,IF(ISNA(INDEX(Categories!D:E,MATCH(GROUPTYPE,Categories!D:D,0),2)),0,INDEX(Categories!D:E,MATCH(GROUPTYPE,Categories!D:D,0),2)))</f>
        <v>28</v>
      </c>
      <c r="E125" t="str">
        <f>IF(TYPE="R","Retained Earnings",IF(ISNA(INDEX(Categories!D:F,MATCH(GLCATCODE,Categories!E:E,0),3)),0,INDEX(Categories!D:F,MATCH(GLCATCODE,Categories!E:E,0),3)))</f>
        <v>Current Liabilities</v>
      </c>
      <c r="F125" t="s">
        <v>239</v>
      </c>
      <c r="G125" t="s">
        <v>1015</v>
      </c>
      <c r="H125" t="s">
        <v>1324</v>
      </c>
      <c r="I125" t="s">
        <v>1139</v>
      </c>
      <c r="J125" t="s">
        <v>1065</v>
      </c>
      <c r="K125" t="s">
        <v>1065</v>
      </c>
      <c r="L125" t="s">
        <v>1065</v>
      </c>
      <c r="M125" t="s">
        <v>1065</v>
      </c>
      <c r="N125" t="s">
        <v>1065</v>
      </c>
      <c r="O125" t="s">
        <v>1065</v>
      </c>
      <c r="P125" t="s">
        <v>1065</v>
      </c>
      <c r="Q125" t="s">
        <v>1066</v>
      </c>
      <c r="R125" t="s">
        <v>1067</v>
      </c>
      <c r="S125">
        <f>VLOOKUP(ACCOUNTEXSEG,Sheet6!$A$2:$C$4000,3,TRUE)</f>
        <v>-192</v>
      </c>
      <c r="T125">
        <f t="shared" si="3"/>
        <v>0</v>
      </c>
      <c r="U125">
        <v>0</v>
      </c>
      <c r="V125">
        <v>0</v>
      </c>
      <c r="W125">
        <v>0</v>
      </c>
      <c r="X125">
        <v>0</v>
      </c>
      <c r="Y125" s="179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 s="179">
        <v>192</v>
      </c>
      <c r="AV125">
        <v>0</v>
      </c>
      <c r="AW125">
        <v>-192</v>
      </c>
      <c r="AX125">
        <v>-4196.16</v>
      </c>
      <c r="AY125">
        <v>0</v>
      </c>
      <c r="AZ125">
        <v>4190.16</v>
      </c>
      <c r="BA125">
        <v>198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-24.75</v>
      </c>
      <c r="BI125">
        <v>-477.75</v>
      </c>
      <c r="BJ125">
        <v>-3977.88</v>
      </c>
      <c r="BK125">
        <v>-2727.4775</v>
      </c>
      <c r="BL125">
        <v>0</v>
      </c>
      <c r="BM125" t="s">
        <v>1068</v>
      </c>
      <c r="BN125">
        <v>20180701</v>
      </c>
      <c r="BO125">
        <v>0</v>
      </c>
      <c r="BP125" t="s">
        <v>239</v>
      </c>
      <c r="BQ125">
        <v>0</v>
      </c>
      <c r="BR125">
        <v>2019</v>
      </c>
      <c r="BS125" t="s">
        <v>364</v>
      </c>
      <c r="BT125">
        <v>0</v>
      </c>
    </row>
    <row r="126" spans="1:72" x14ac:dyDescent="0.2">
      <c r="A126" t="s">
        <v>666</v>
      </c>
      <c r="B126" t="s">
        <v>1325</v>
      </c>
      <c r="C126" t="s">
        <v>1309</v>
      </c>
      <c r="D126">
        <f>IF(TYPE="R",40,IF(ISNA(INDEX(Categories!D:E,MATCH(GROUPTYPE,Categories!D:D,0),2)),0,INDEX(Categories!D:E,MATCH(GROUPTYPE,Categories!D:D,0),2)))</f>
        <v>28</v>
      </c>
      <c r="E126" t="str">
        <f>IF(TYPE="R","Retained Earnings",IF(ISNA(INDEX(Categories!D:F,MATCH(GLCATCODE,Categories!E:E,0),3)),0,INDEX(Categories!D:F,MATCH(GLCATCODE,Categories!E:E,0),3)))</f>
        <v>Current Liabilities</v>
      </c>
      <c r="F126" t="s">
        <v>239</v>
      </c>
      <c r="G126" t="s">
        <v>1016</v>
      </c>
      <c r="H126" t="s">
        <v>1326</v>
      </c>
      <c r="I126" t="s">
        <v>1139</v>
      </c>
      <c r="J126" t="s">
        <v>1065</v>
      </c>
      <c r="K126" t="s">
        <v>1065</v>
      </c>
      <c r="L126" t="s">
        <v>1065</v>
      </c>
      <c r="M126" t="s">
        <v>1065</v>
      </c>
      <c r="N126" t="s">
        <v>1065</v>
      </c>
      <c r="O126" t="s">
        <v>1065</v>
      </c>
      <c r="P126" t="s">
        <v>1065</v>
      </c>
      <c r="Q126" t="s">
        <v>1066</v>
      </c>
      <c r="R126" t="s">
        <v>1067</v>
      </c>
      <c r="S126">
        <f>VLOOKUP(ACCOUNTEXSEG,Sheet6!$A$2:$C$4000,3,TRUE)</f>
        <v>-1937.16</v>
      </c>
      <c r="T126">
        <f t="shared" si="3"/>
        <v>0</v>
      </c>
      <c r="U126">
        <v>0</v>
      </c>
      <c r="V126">
        <v>0</v>
      </c>
      <c r="W126">
        <v>0</v>
      </c>
      <c r="X126">
        <v>0</v>
      </c>
      <c r="Y126" s="179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 s="179">
        <v>0</v>
      </c>
      <c r="AV126">
        <v>0</v>
      </c>
      <c r="AW126">
        <v>0</v>
      </c>
      <c r="AX126">
        <v>0</v>
      </c>
      <c r="AY126">
        <v>0</v>
      </c>
      <c r="AZ126">
        <v>1937.16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-242.14500000000001</v>
      </c>
      <c r="BJ126">
        <v>1013.82625</v>
      </c>
      <c r="BK126">
        <v>-19.673749999999998</v>
      </c>
      <c r="BL126">
        <v>0</v>
      </c>
      <c r="BM126" t="s">
        <v>1068</v>
      </c>
      <c r="BN126">
        <v>20180701</v>
      </c>
      <c r="BO126">
        <v>0</v>
      </c>
      <c r="BP126" t="s">
        <v>239</v>
      </c>
      <c r="BQ126">
        <v>0</v>
      </c>
      <c r="BR126">
        <v>2019</v>
      </c>
      <c r="BS126" t="s">
        <v>364</v>
      </c>
      <c r="BT126">
        <v>0</v>
      </c>
    </row>
    <row r="127" spans="1:72" x14ac:dyDescent="0.2">
      <c r="A127" t="s">
        <v>668</v>
      </c>
      <c r="B127" t="s">
        <v>1327</v>
      </c>
      <c r="C127" t="s">
        <v>1328</v>
      </c>
      <c r="D127">
        <f>IF(TYPE="R",40,IF(ISNA(INDEX(Categories!D:E,MATCH(GROUPTYPE,Categories!D:D,0),2)),0,INDEX(Categories!D:E,MATCH(GROUPTYPE,Categories!D:D,0),2)))</f>
        <v>28</v>
      </c>
      <c r="E127" t="str">
        <f>IF(TYPE="R","Retained Earnings",IF(ISNA(INDEX(Categories!D:F,MATCH(GLCATCODE,Categories!E:E,0),3)),0,INDEX(Categories!D:F,MATCH(GLCATCODE,Categories!E:E,0),3)))</f>
        <v>Current Liabilities</v>
      </c>
      <c r="F127" t="s">
        <v>239</v>
      </c>
      <c r="G127" t="s">
        <v>1018</v>
      </c>
      <c r="H127" t="s">
        <v>1329</v>
      </c>
      <c r="I127" t="s">
        <v>1064</v>
      </c>
      <c r="J127" t="s">
        <v>1065</v>
      </c>
      <c r="K127" t="s">
        <v>1065</v>
      </c>
      <c r="L127" t="s">
        <v>1065</v>
      </c>
      <c r="M127" t="s">
        <v>1065</v>
      </c>
      <c r="N127" t="s">
        <v>1065</v>
      </c>
      <c r="O127" t="s">
        <v>1065</v>
      </c>
      <c r="P127" t="s">
        <v>1065</v>
      </c>
      <c r="Q127" t="s">
        <v>1066</v>
      </c>
      <c r="R127" t="s">
        <v>1067</v>
      </c>
      <c r="S127">
        <f>VLOOKUP(ACCOUNTEXSEG,Sheet6!$A$2:$C$4000,3,TRUE)</f>
        <v>0</v>
      </c>
      <c r="T127">
        <f t="shared" si="3"/>
        <v>0</v>
      </c>
      <c r="U127">
        <v>0</v>
      </c>
      <c r="V127">
        <v>0</v>
      </c>
      <c r="W127">
        <v>0</v>
      </c>
      <c r="X127">
        <v>0</v>
      </c>
      <c r="Y127" s="179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 s="179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-1081.25</v>
      </c>
      <c r="BL127">
        <v>0</v>
      </c>
      <c r="BM127" t="s">
        <v>1068</v>
      </c>
      <c r="BN127">
        <v>20180701</v>
      </c>
      <c r="BO127">
        <v>0</v>
      </c>
      <c r="BP127" t="s">
        <v>239</v>
      </c>
      <c r="BQ127">
        <v>0</v>
      </c>
      <c r="BR127">
        <v>2019</v>
      </c>
      <c r="BS127" t="s">
        <v>365</v>
      </c>
      <c r="BT127">
        <v>0</v>
      </c>
    </row>
    <row r="128" spans="1:72" x14ac:dyDescent="0.2">
      <c r="A128" t="s">
        <v>438</v>
      </c>
      <c r="B128" t="s">
        <v>1330</v>
      </c>
      <c r="C128" t="s">
        <v>1331</v>
      </c>
      <c r="D128">
        <f>IF(TYPE="R",40,IF(ISNA(INDEX(Categories!D:E,MATCH(GROUPTYPE,Categories!D:D,0),2)),0,INDEX(Categories!D:E,MATCH(GROUPTYPE,Categories!D:D,0),2)))</f>
        <v>28</v>
      </c>
      <c r="E128" t="str">
        <f>IF(TYPE="R","Retained Earnings",IF(ISNA(INDEX(Categories!D:F,MATCH(GLCATCODE,Categories!E:E,0),3)),0,INDEX(Categories!D:F,MATCH(GLCATCODE,Categories!E:E,0),3)))</f>
        <v>Current Liabilities</v>
      </c>
      <c r="F128" t="s">
        <v>239</v>
      </c>
      <c r="G128" t="s">
        <v>1034</v>
      </c>
      <c r="H128" t="s">
        <v>1332</v>
      </c>
      <c r="I128" t="s">
        <v>1333</v>
      </c>
      <c r="J128" t="s">
        <v>1065</v>
      </c>
      <c r="K128" t="s">
        <v>1065</v>
      </c>
      <c r="L128" t="s">
        <v>1065</v>
      </c>
      <c r="M128" t="s">
        <v>1065</v>
      </c>
      <c r="N128" t="s">
        <v>1065</v>
      </c>
      <c r="O128" t="s">
        <v>1065</v>
      </c>
      <c r="P128" t="s">
        <v>1065</v>
      </c>
      <c r="Q128" t="s">
        <v>1066</v>
      </c>
      <c r="R128" t="s">
        <v>1067</v>
      </c>
      <c r="S128">
        <f>VLOOKUP(ACCOUNTEXSEG,Sheet6!$A$2:$C$4000,3,TRUE)</f>
        <v>-660523.81999999995</v>
      </c>
      <c r="T128">
        <f t="shared" si="3"/>
        <v>0</v>
      </c>
      <c r="U128">
        <v>0</v>
      </c>
      <c r="V128">
        <v>0</v>
      </c>
      <c r="W128">
        <v>0</v>
      </c>
      <c r="X128">
        <v>0</v>
      </c>
      <c r="Y128" s="179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 s="179">
        <v>0</v>
      </c>
      <c r="AV128">
        <v>0</v>
      </c>
      <c r="AW128">
        <v>0</v>
      </c>
      <c r="AX128">
        <v>0</v>
      </c>
      <c r="AY128">
        <v>660523.81999999995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-82565.477499999994</v>
      </c>
      <c r="BJ128">
        <v>-82565.477499999994</v>
      </c>
      <c r="BK128">
        <v>-82565.477499999994</v>
      </c>
      <c r="BL128">
        <v>0</v>
      </c>
      <c r="BM128" t="s">
        <v>1068</v>
      </c>
      <c r="BN128">
        <v>20180701</v>
      </c>
      <c r="BO128">
        <v>0</v>
      </c>
      <c r="BP128" t="s">
        <v>239</v>
      </c>
      <c r="BQ128">
        <v>0</v>
      </c>
      <c r="BR128">
        <v>2019</v>
      </c>
      <c r="BS128" t="s">
        <v>367</v>
      </c>
      <c r="BT128">
        <v>0</v>
      </c>
    </row>
    <row r="129" spans="1:72" x14ac:dyDescent="0.2">
      <c r="A129" t="s">
        <v>452</v>
      </c>
      <c r="B129" t="s">
        <v>1287</v>
      </c>
      <c r="C129" t="s">
        <v>1331</v>
      </c>
      <c r="D129">
        <f>IF(TYPE="R",40,IF(ISNA(INDEX(Categories!D:E,MATCH(GROUPTYPE,Categories!D:D,0),2)),0,INDEX(Categories!D:E,MATCH(GROUPTYPE,Categories!D:D,0),2)))</f>
        <v>28</v>
      </c>
      <c r="E129" t="str">
        <f>IF(TYPE="R","Retained Earnings",IF(ISNA(INDEX(Categories!D:F,MATCH(GLCATCODE,Categories!E:E,0),3)),0,INDEX(Categories!D:F,MATCH(GLCATCODE,Categories!E:E,0),3)))</f>
        <v>Current Liabilities</v>
      </c>
      <c r="F129" t="s">
        <v>239</v>
      </c>
      <c r="G129" t="s">
        <v>1037</v>
      </c>
      <c r="H129" t="s">
        <v>1332</v>
      </c>
      <c r="I129" t="s">
        <v>1288</v>
      </c>
      <c r="J129" t="s">
        <v>1065</v>
      </c>
      <c r="K129" t="s">
        <v>1065</v>
      </c>
      <c r="L129" t="s">
        <v>1065</v>
      </c>
      <c r="M129" t="s">
        <v>1065</v>
      </c>
      <c r="N129" t="s">
        <v>1065</v>
      </c>
      <c r="O129" t="s">
        <v>1065</v>
      </c>
      <c r="P129" t="s">
        <v>1065</v>
      </c>
      <c r="Q129" t="s">
        <v>1066</v>
      </c>
      <c r="R129" t="s">
        <v>1067</v>
      </c>
      <c r="S129">
        <f>VLOOKUP(ACCOUNTEXSEG,Sheet6!$A$2:$C$4000,3,TRUE)</f>
        <v>-2126938.2999999998</v>
      </c>
      <c r="T129">
        <f t="shared" si="3"/>
        <v>-3674204.31</v>
      </c>
      <c r="U129">
        <v>-3029.79</v>
      </c>
      <c r="V129">
        <v>3677234.1</v>
      </c>
      <c r="W129">
        <v>0</v>
      </c>
      <c r="X129">
        <v>0</v>
      </c>
      <c r="Y129" s="17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 s="179">
        <v>-376.11</v>
      </c>
      <c r="AV129">
        <v>-213.13</v>
      </c>
      <c r="AW129">
        <v>-188.89</v>
      </c>
      <c r="AX129">
        <v>-520.70000000000005</v>
      </c>
      <c r="AY129">
        <v>-1546045.55</v>
      </c>
      <c r="AZ129">
        <v>78.37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-459275.53875000001</v>
      </c>
      <c r="BI129">
        <v>-264819.26500000001</v>
      </c>
      <c r="BJ129">
        <v>-265689.4975</v>
      </c>
      <c r="BK129">
        <v>-273184.6825</v>
      </c>
      <c r="BL129">
        <v>0</v>
      </c>
      <c r="BM129" t="s">
        <v>1068</v>
      </c>
      <c r="BN129">
        <v>20180701</v>
      </c>
      <c r="BO129">
        <v>0</v>
      </c>
      <c r="BP129" t="s">
        <v>239</v>
      </c>
      <c r="BQ129">
        <v>-3674204.31</v>
      </c>
      <c r="BR129">
        <v>2019</v>
      </c>
      <c r="BS129" t="s">
        <v>367</v>
      </c>
      <c r="BT129">
        <v>0</v>
      </c>
    </row>
    <row r="130" spans="1:72" x14ac:dyDescent="0.2">
      <c r="A130" t="s">
        <v>524</v>
      </c>
      <c r="B130" t="s">
        <v>1291</v>
      </c>
      <c r="C130" t="s">
        <v>1331</v>
      </c>
      <c r="D130">
        <f>IF(TYPE="R",40,IF(ISNA(INDEX(Categories!D:E,MATCH(GROUPTYPE,Categories!D:D,0),2)),0,INDEX(Categories!D:E,MATCH(GROUPTYPE,Categories!D:D,0),2)))</f>
        <v>28</v>
      </c>
      <c r="E130" t="str">
        <f>IF(TYPE="R","Retained Earnings",IF(ISNA(INDEX(Categories!D:F,MATCH(GLCATCODE,Categories!E:E,0),3)),0,INDEX(Categories!D:F,MATCH(GLCATCODE,Categories!E:E,0),3)))</f>
        <v>Current Liabilities</v>
      </c>
      <c r="F130" t="s">
        <v>239</v>
      </c>
      <c r="G130" t="s">
        <v>1039</v>
      </c>
      <c r="H130" t="s">
        <v>1332</v>
      </c>
      <c r="I130" t="s">
        <v>1292</v>
      </c>
      <c r="J130" t="s">
        <v>1065</v>
      </c>
      <c r="K130" t="s">
        <v>1065</v>
      </c>
      <c r="L130" t="s">
        <v>1065</v>
      </c>
      <c r="M130" t="s">
        <v>1065</v>
      </c>
      <c r="N130" t="s">
        <v>1065</v>
      </c>
      <c r="O130" t="s">
        <v>1065</v>
      </c>
      <c r="P130" t="s">
        <v>1065</v>
      </c>
      <c r="Q130" t="s">
        <v>1066</v>
      </c>
      <c r="R130" t="s">
        <v>1067</v>
      </c>
      <c r="S130">
        <f>VLOOKUP(ACCOUNTEXSEG,Sheet6!$A$2:$C$4000,3,TRUE)</f>
        <v>-1144273.06</v>
      </c>
      <c r="T130">
        <f t="shared" ref="T130:T135" si="4">IF(ACCTTYPE="I",0,OPENBALN)</f>
        <v>0</v>
      </c>
      <c r="U130">
        <v>0</v>
      </c>
      <c r="V130">
        <v>0</v>
      </c>
      <c r="W130">
        <v>0</v>
      </c>
      <c r="X130">
        <v>0</v>
      </c>
      <c r="Y130" s="179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 s="179">
        <v>0</v>
      </c>
      <c r="AV130">
        <v>0</v>
      </c>
      <c r="AW130">
        <v>0</v>
      </c>
      <c r="AX130">
        <v>0</v>
      </c>
      <c r="AY130">
        <v>1144273.06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-143034.13250000001</v>
      </c>
      <c r="BJ130">
        <v>-129909.13250000001</v>
      </c>
      <c r="BK130">
        <v>-70625</v>
      </c>
      <c r="BL130">
        <v>0</v>
      </c>
      <c r="BM130" t="s">
        <v>1068</v>
      </c>
      <c r="BN130">
        <v>20180701</v>
      </c>
      <c r="BO130">
        <v>0</v>
      </c>
      <c r="BP130" t="s">
        <v>239</v>
      </c>
      <c r="BQ130">
        <v>0</v>
      </c>
      <c r="BR130">
        <v>2019</v>
      </c>
      <c r="BS130" t="s">
        <v>367</v>
      </c>
      <c r="BT130">
        <v>0</v>
      </c>
    </row>
    <row r="131" spans="1:72" x14ac:dyDescent="0.2">
      <c r="A131" t="s">
        <v>487</v>
      </c>
      <c r="B131" t="s">
        <v>1295</v>
      </c>
      <c r="C131" t="s">
        <v>1331</v>
      </c>
      <c r="D131">
        <f>IF(TYPE="R",40,IF(ISNA(INDEX(Categories!D:E,MATCH(GROUPTYPE,Categories!D:D,0),2)),0,INDEX(Categories!D:E,MATCH(GROUPTYPE,Categories!D:D,0),2)))</f>
        <v>28</v>
      </c>
      <c r="E131" t="str">
        <f>IF(TYPE="R","Retained Earnings",IF(ISNA(INDEX(Categories!D:F,MATCH(GLCATCODE,Categories!E:E,0),3)),0,INDEX(Categories!D:F,MATCH(GLCATCODE,Categories!E:E,0),3)))</f>
        <v>Current Liabilities</v>
      </c>
      <c r="F131" t="s">
        <v>239</v>
      </c>
      <c r="G131" t="s">
        <v>1043</v>
      </c>
      <c r="H131" t="s">
        <v>1332</v>
      </c>
      <c r="I131" t="s">
        <v>1296</v>
      </c>
      <c r="J131" t="s">
        <v>1065</v>
      </c>
      <c r="K131" t="s">
        <v>1065</v>
      </c>
      <c r="L131" t="s">
        <v>1065</v>
      </c>
      <c r="M131" t="s">
        <v>1065</v>
      </c>
      <c r="N131" t="s">
        <v>1065</v>
      </c>
      <c r="O131" t="s">
        <v>1065</v>
      </c>
      <c r="P131" t="s">
        <v>1065</v>
      </c>
      <c r="Q131" t="s">
        <v>1066</v>
      </c>
      <c r="R131" t="s">
        <v>1067</v>
      </c>
      <c r="S131">
        <f>VLOOKUP(ACCOUNTEXSEG,Sheet6!$A$2:$C$4000,3,TRUE)</f>
        <v>-900</v>
      </c>
      <c r="T131">
        <f t="shared" si="4"/>
        <v>39004.379999999997</v>
      </c>
      <c r="U131">
        <v>0</v>
      </c>
      <c r="V131">
        <v>-39004.379999999997</v>
      </c>
      <c r="W131">
        <v>0</v>
      </c>
      <c r="X131">
        <v>0</v>
      </c>
      <c r="Y131" s="179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 s="179">
        <v>0</v>
      </c>
      <c r="AV131">
        <v>0</v>
      </c>
      <c r="AW131">
        <v>0</v>
      </c>
      <c r="AX131">
        <v>0</v>
      </c>
      <c r="AY131">
        <v>900</v>
      </c>
      <c r="AZ131">
        <v>0</v>
      </c>
      <c r="BA131">
        <v>40000</v>
      </c>
      <c r="BB131">
        <v>-995.62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-7182.2349999999997</v>
      </c>
      <c r="BL131">
        <v>0</v>
      </c>
      <c r="BM131" t="s">
        <v>1068</v>
      </c>
      <c r="BN131">
        <v>20180701</v>
      </c>
      <c r="BO131">
        <v>0</v>
      </c>
      <c r="BP131" t="s">
        <v>239</v>
      </c>
      <c r="BQ131">
        <v>39004.379999999997</v>
      </c>
      <c r="BR131">
        <v>2019</v>
      </c>
      <c r="BS131" t="s">
        <v>367</v>
      </c>
      <c r="BT131">
        <v>0</v>
      </c>
    </row>
    <row r="132" spans="1:72" x14ac:dyDescent="0.2">
      <c r="A132" t="s">
        <v>440</v>
      </c>
      <c r="B132" t="s">
        <v>1334</v>
      </c>
      <c r="C132" t="s">
        <v>1331</v>
      </c>
      <c r="D132">
        <f>IF(TYPE="R",40,IF(ISNA(INDEX(Categories!D:E,MATCH(GROUPTYPE,Categories!D:D,0),2)),0,INDEX(Categories!D:E,MATCH(GROUPTYPE,Categories!D:D,0),2)))</f>
        <v>28</v>
      </c>
      <c r="E132" t="str">
        <f>IF(TYPE="R","Retained Earnings",IF(ISNA(INDEX(Categories!D:F,MATCH(GLCATCODE,Categories!E:E,0),3)),0,INDEX(Categories!D:F,MATCH(GLCATCODE,Categories!E:E,0),3)))</f>
        <v>Current Liabilities</v>
      </c>
      <c r="F132" t="s">
        <v>239</v>
      </c>
      <c r="G132" t="s">
        <v>1045</v>
      </c>
      <c r="H132" t="s">
        <v>1332</v>
      </c>
      <c r="I132" t="s">
        <v>1335</v>
      </c>
      <c r="J132" t="s">
        <v>1065</v>
      </c>
      <c r="K132" t="s">
        <v>1065</v>
      </c>
      <c r="L132" t="s">
        <v>1065</v>
      </c>
      <c r="M132" t="s">
        <v>1065</v>
      </c>
      <c r="N132" t="s">
        <v>1065</v>
      </c>
      <c r="O132" t="s">
        <v>1065</v>
      </c>
      <c r="P132" t="s">
        <v>1065</v>
      </c>
      <c r="Q132" t="s">
        <v>1066</v>
      </c>
      <c r="R132" t="s">
        <v>1067</v>
      </c>
      <c r="S132">
        <f>VLOOKUP(ACCOUNTEXSEG,Sheet6!$A$2:$C$4000,3,TRUE)</f>
        <v>-82044.44</v>
      </c>
      <c r="T132">
        <f t="shared" si="4"/>
        <v>0</v>
      </c>
      <c r="U132">
        <v>0</v>
      </c>
      <c r="V132">
        <v>0</v>
      </c>
      <c r="W132">
        <v>0</v>
      </c>
      <c r="X132">
        <v>0</v>
      </c>
      <c r="Y132" s="179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 s="179">
        <v>0</v>
      </c>
      <c r="AV132">
        <v>0</v>
      </c>
      <c r="AW132">
        <v>0</v>
      </c>
      <c r="AX132">
        <v>0</v>
      </c>
      <c r="AY132">
        <v>82044.44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-10255.555</v>
      </c>
      <c r="BJ132">
        <v>-10255.555</v>
      </c>
      <c r="BK132">
        <v>-10255.555</v>
      </c>
      <c r="BL132">
        <v>0</v>
      </c>
      <c r="BM132" t="s">
        <v>1068</v>
      </c>
      <c r="BN132">
        <v>20180701</v>
      </c>
      <c r="BO132">
        <v>0</v>
      </c>
      <c r="BP132" t="s">
        <v>239</v>
      </c>
      <c r="BQ132">
        <v>0</v>
      </c>
      <c r="BR132">
        <v>2019</v>
      </c>
      <c r="BS132" t="s">
        <v>367</v>
      </c>
      <c r="BT132">
        <v>0</v>
      </c>
    </row>
    <row r="133" spans="1:72" x14ac:dyDescent="0.2">
      <c r="A133" t="s">
        <v>669</v>
      </c>
      <c r="B133" t="s">
        <v>1297</v>
      </c>
      <c r="C133" t="s">
        <v>1331</v>
      </c>
      <c r="D133">
        <f>IF(TYPE="R",40,IF(ISNA(INDEX(Categories!D:E,MATCH(GROUPTYPE,Categories!D:D,0),2)),0,INDEX(Categories!D:E,MATCH(GROUPTYPE,Categories!D:D,0),2)))</f>
        <v>28</v>
      </c>
      <c r="E133" t="str">
        <f>IF(TYPE="R","Retained Earnings",IF(ISNA(INDEX(Categories!D:F,MATCH(GLCATCODE,Categories!E:E,0),3)),0,INDEX(Categories!D:F,MATCH(GLCATCODE,Categories!E:E,0),3)))</f>
        <v>Current Liabilities</v>
      </c>
      <c r="F133" t="s">
        <v>239</v>
      </c>
      <c r="G133" t="s">
        <v>1046</v>
      </c>
      <c r="H133" t="s">
        <v>1332</v>
      </c>
      <c r="I133" t="s">
        <v>1298</v>
      </c>
      <c r="J133" t="s">
        <v>1065</v>
      </c>
      <c r="K133" t="s">
        <v>1065</v>
      </c>
      <c r="L133" t="s">
        <v>1065</v>
      </c>
      <c r="M133" t="s">
        <v>1065</v>
      </c>
      <c r="N133" t="s">
        <v>1065</v>
      </c>
      <c r="O133" t="s">
        <v>1065</v>
      </c>
      <c r="P133" t="s">
        <v>1065</v>
      </c>
      <c r="Q133" t="s">
        <v>1066</v>
      </c>
      <c r="R133" t="s">
        <v>1067</v>
      </c>
      <c r="S133">
        <f>VLOOKUP(ACCOUNTEXSEG,Sheet6!$A$2:$C$4000,3,TRUE)</f>
        <v>-96548.69</v>
      </c>
      <c r="T133">
        <f t="shared" si="4"/>
        <v>0</v>
      </c>
      <c r="U133">
        <v>0</v>
      </c>
      <c r="V133">
        <v>0</v>
      </c>
      <c r="W133">
        <v>0</v>
      </c>
      <c r="X133">
        <v>0</v>
      </c>
      <c r="Y133" s="179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 s="179">
        <v>0</v>
      </c>
      <c r="AV133">
        <v>0</v>
      </c>
      <c r="AW133">
        <v>0</v>
      </c>
      <c r="AX133">
        <v>0</v>
      </c>
      <c r="AY133">
        <v>96548.69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-12068.58625</v>
      </c>
      <c r="BJ133">
        <v>-12068.58625</v>
      </c>
      <c r="BK133">
        <v>-5666.05375</v>
      </c>
      <c r="BL133">
        <v>0</v>
      </c>
      <c r="BM133" t="s">
        <v>1068</v>
      </c>
      <c r="BN133">
        <v>20180701</v>
      </c>
      <c r="BO133">
        <v>0</v>
      </c>
      <c r="BP133" t="s">
        <v>239</v>
      </c>
      <c r="BQ133">
        <v>0</v>
      </c>
      <c r="BR133">
        <v>2019</v>
      </c>
      <c r="BS133" t="s">
        <v>367</v>
      </c>
      <c r="BT133">
        <v>0</v>
      </c>
    </row>
    <row r="134" spans="1:72" x14ac:dyDescent="0.2">
      <c r="A134" t="s">
        <v>670</v>
      </c>
      <c r="B134" t="s">
        <v>1336</v>
      </c>
      <c r="C134" t="s">
        <v>1337</v>
      </c>
      <c r="D134">
        <f>IF(TYPE="R",40,IF(ISNA(INDEX(Categories!D:E,MATCH(GROUPTYPE,Categories!D:D,0),2)),0,INDEX(Categories!D:E,MATCH(GROUPTYPE,Categories!D:D,0),2)))</f>
        <v>40</v>
      </c>
      <c r="E134" t="str">
        <f>IF(TYPE="R","Retained Earnings",IF(ISNA(INDEX(Categories!D:F,MATCH(GLCATCODE,Categories!E:E,0),3)),0,INDEX(Categories!D:F,MATCH(GLCATCODE,Categories!E:E,0),3)))</f>
        <v>Retained Earnings</v>
      </c>
      <c r="F134" t="s">
        <v>202</v>
      </c>
      <c r="G134" t="s">
        <v>1049</v>
      </c>
      <c r="H134" t="s">
        <v>1338</v>
      </c>
      <c r="I134" t="s">
        <v>1139</v>
      </c>
      <c r="J134" t="s">
        <v>1065</v>
      </c>
      <c r="K134" t="s">
        <v>1065</v>
      </c>
      <c r="L134" t="s">
        <v>1065</v>
      </c>
      <c r="M134" t="s">
        <v>1065</v>
      </c>
      <c r="N134" t="s">
        <v>1065</v>
      </c>
      <c r="O134" t="s">
        <v>1065</v>
      </c>
      <c r="P134" t="s">
        <v>1065</v>
      </c>
      <c r="Q134" t="s">
        <v>1066</v>
      </c>
      <c r="R134" t="s">
        <v>1067</v>
      </c>
      <c r="S134">
        <f>VLOOKUP(ACCOUNTEXSEG,Sheet6!$A$2:$C$4000,3,TRUE)</f>
        <v>3014991.66</v>
      </c>
      <c r="T134">
        <f t="shared" si="4"/>
        <v>3623115.99</v>
      </c>
      <c r="U134">
        <v>0</v>
      </c>
      <c r="V134">
        <v>0</v>
      </c>
      <c r="W134">
        <v>0</v>
      </c>
      <c r="X134">
        <v>0</v>
      </c>
      <c r="Y134" s="179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 s="179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376873.95750000002</v>
      </c>
      <c r="BI134">
        <v>308207.06374999997</v>
      </c>
      <c r="BJ134">
        <v>203460.4025</v>
      </c>
      <c r="BK134">
        <v>170757.68375</v>
      </c>
      <c r="BL134">
        <v>0</v>
      </c>
      <c r="BM134" t="s">
        <v>1068</v>
      </c>
      <c r="BN134">
        <v>20180701</v>
      </c>
      <c r="BO134">
        <v>7</v>
      </c>
      <c r="BP134" t="s">
        <v>202</v>
      </c>
      <c r="BQ134">
        <v>3623115.99</v>
      </c>
      <c r="BR134">
        <v>2019</v>
      </c>
      <c r="BS134" t="s">
        <v>369</v>
      </c>
      <c r="BT134">
        <v>7</v>
      </c>
    </row>
    <row r="135" spans="1:72" x14ac:dyDescent="0.2">
      <c r="A135" t="s">
        <v>672</v>
      </c>
      <c r="B135" t="s">
        <v>1339</v>
      </c>
      <c r="C135" t="s">
        <v>1337</v>
      </c>
      <c r="D135">
        <f>IF(TYPE="R",40,IF(ISNA(INDEX(Categories!D:E,MATCH(GROUPTYPE,Categories!D:D,0),2)),0,INDEX(Categories!D:E,MATCH(GROUPTYPE,Categories!D:D,0),2)))</f>
        <v>40</v>
      </c>
      <c r="E135" t="str">
        <f>IF(TYPE="R","Retained Earnings",IF(ISNA(INDEX(Categories!D:F,MATCH(GLCATCODE,Categories!E:E,0),3)),0,INDEX(Categories!D:F,MATCH(GLCATCODE,Categories!E:E,0),3)))</f>
        <v>Retained Earnings</v>
      </c>
      <c r="F135" t="s">
        <v>202</v>
      </c>
      <c r="G135" t="s">
        <v>1051</v>
      </c>
      <c r="H135" t="s">
        <v>1340</v>
      </c>
      <c r="I135" t="s">
        <v>1139</v>
      </c>
      <c r="J135" t="s">
        <v>1065</v>
      </c>
      <c r="K135" t="s">
        <v>1065</v>
      </c>
      <c r="L135" t="s">
        <v>1065</v>
      </c>
      <c r="M135" t="s">
        <v>1065</v>
      </c>
      <c r="N135" t="s">
        <v>1065</v>
      </c>
      <c r="O135" t="s">
        <v>1065</v>
      </c>
      <c r="P135" t="s">
        <v>1065</v>
      </c>
      <c r="Q135" t="s">
        <v>1066</v>
      </c>
      <c r="R135" t="s">
        <v>1067</v>
      </c>
      <c r="S135">
        <f>VLOOKUP(ACCOUNTEXSEG,Sheet6!$A$2:$C$4000,3,TRUE)</f>
        <v>-7</v>
      </c>
      <c r="T135">
        <f t="shared" si="4"/>
        <v>-7</v>
      </c>
      <c r="U135">
        <v>0</v>
      </c>
      <c r="V135">
        <v>0</v>
      </c>
      <c r="W135">
        <v>0</v>
      </c>
      <c r="X135">
        <v>0</v>
      </c>
      <c r="Y135" s="179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 s="179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-0.875</v>
      </c>
      <c r="BI135">
        <v>-0.875</v>
      </c>
      <c r="BJ135">
        <v>-0.875</v>
      </c>
      <c r="BK135">
        <v>-0.875</v>
      </c>
      <c r="BL135">
        <v>0</v>
      </c>
      <c r="BM135" t="s">
        <v>1068</v>
      </c>
      <c r="BN135">
        <v>20180701</v>
      </c>
      <c r="BO135">
        <v>-7</v>
      </c>
      <c r="BP135" t="s">
        <v>202</v>
      </c>
      <c r="BQ135">
        <v>-7</v>
      </c>
      <c r="BR135">
        <v>2019</v>
      </c>
      <c r="BS135" t="s">
        <v>369</v>
      </c>
      <c r="BT135">
        <v>-7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779</v>
      </c>
      <c r="C2" t="s">
        <v>780</v>
      </c>
      <c r="D2" s="55">
        <v>43846.496574074074</v>
      </c>
      <c r="F2" t="s">
        <v>781</v>
      </c>
    </row>
    <row r="3" spans="2:7" x14ac:dyDescent="0.2">
      <c r="B3" t="s">
        <v>797</v>
      </c>
      <c r="C3" t="s">
        <v>798</v>
      </c>
      <c r="D3">
        <v>2019</v>
      </c>
      <c r="F3" t="s">
        <v>782</v>
      </c>
      <c r="G3">
        <v>6</v>
      </c>
    </row>
    <row r="4" spans="2:7" x14ac:dyDescent="0.2">
      <c r="F4" t="s">
        <v>783</v>
      </c>
      <c r="G4" t="s">
        <v>784</v>
      </c>
    </row>
    <row r="5" spans="2:7" x14ac:dyDescent="0.2">
      <c r="F5" t="s">
        <v>785</v>
      </c>
      <c r="G5" t="s">
        <v>786</v>
      </c>
    </row>
    <row r="6" spans="2:7" x14ac:dyDescent="0.2">
      <c r="F6" t="s">
        <v>787</v>
      </c>
      <c r="G6">
        <v>0</v>
      </c>
    </row>
    <row r="7" spans="2:7" x14ac:dyDescent="0.2">
      <c r="F7" t="s">
        <v>788</v>
      </c>
      <c r="G7" t="s">
        <v>789</v>
      </c>
    </row>
    <row r="8" spans="2:7" x14ac:dyDescent="0.2">
      <c r="F8" t="s">
        <v>790</v>
      </c>
      <c r="G8" t="s">
        <v>791</v>
      </c>
    </row>
    <row r="9" spans="2:7" x14ac:dyDescent="0.2">
      <c r="F9" t="s">
        <v>792</v>
      </c>
      <c r="G9" t="s">
        <v>793</v>
      </c>
    </row>
    <row r="10" spans="2:7" x14ac:dyDescent="0.2">
      <c r="F10" t="s">
        <v>794</v>
      </c>
      <c r="G10" t="s">
        <v>795</v>
      </c>
    </row>
    <row r="11" spans="2:7" x14ac:dyDescent="0.2">
      <c r="F11" t="s">
        <v>796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37.1406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35.7109375" bestFit="1" customWidth="1"/>
    <col min="10" max="10" width="52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685</v>
      </c>
      <c r="B2" t="s">
        <v>849</v>
      </c>
      <c r="C2" t="s">
        <v>1341</v>
      </c>
      <c r="D2" t="s">
        <v>238</v>
      </c>
      <c r="E2" t="s">
        <v>1342</v>
      </c>
      <c r="F2" t="s">
        <v>117</v>
      </c>
      <c r="G2" s="87" t="s">
        <v>1343</v>
      </c>
      <c r="H2" t="s">
        <v>1344</v>
      </c>
      <c r="I2" t="s">
        <v>1345</v>
      </c>
      <c r="J2" t="s">
        <v>1346</v>
      </c>
      <c r="K2">
        <v>9094</v>
      </c>
      <c r="L2" t="s">
        <v>1347</v>
      </c>
      <c r="M2" s="87">
        <v>43362</v>
      </c>
      <c r="N2" t="s">
        <v>1348</v>
      </c>
      <c r="O2" t="s">
        <v>1349</v>
      </c>
      <c r="P2" s="61">
        <v>340.3</v>
      </c>
      <c r="Q2" t="s">
        <v>1349</v>
      </c>
      <c r="R2" s="61">
        <v>340.3</v>
      </c>
      <c r="S2" s="61">
        <v>0</v>
      </c>
    </row>
    <row r="3" spans="1:19" x14ac:dyDescent="0.2">
      <c r="A3" t="s">
        <v>685</v>
      </c>
      <c r="B3" t="s">
        <v>849</v>
      </c>
      <c r="C3" t="s">
        <v>1341</v>
      </c>
      <c r="D3" t="s">
        <v>238</v>
      </c>
      <c r="E3" t="s">
        <v>1342</v>
      </c>
      <c r="F3" t="s">
        <v>117</v>
      </c>
      <c r="G3" s="87" t="s">
        <v>1343</v>
      </c>
      <c r="H3" t="s">
        <v>1344</v>
      </c>
      <c r="I3" t="s">
        <v>1345</v>
      </c>
      <c r="J3" t="s">
        <v>1346</v>
      </c>
      <c r="K3">
        <v>9095</v>
      </c>
      <c r="L3" t="s">
        <v>1350</v>
      </c>
      <c r="M3" s="87">
        <v>43362</v>
      </c>
      <c r="N3" t="s">
        <v>1348</v>
      </c>
      <c r="O3" t="s">
        <v>1349</v>
      </c>
      <c r="P3" s="61">
        <v>-340.3</v>
      </c>
      <c r="Q3" t="s">
        <v>1349</v>
      </c>
      <c r="R3" s="61">
        <v>0</v>
      </c>
      <c r="S3" s="61">
        <v>-340.3</v>
      </c>
    </row>
    <row r="4" spans="1:19" x14ac:dyDescent="0.2">
      <c r="A4" t="s">
        <v>587</v>
      </c>
      <c r="B4" t="s">
        <v>879</v>
      </c>
      <c r="C4" t="s">
        <v>1160</v>
      </c>
      <c r="D4" t="s">
        <v>238</v>
      </c>
      <c r="E4" t="s">
        <v>1342</v>
      </c>
      <c r="F4" t="s">
        <v>115</v>
      </c>
      <c r="G4" s="87" t="s">
        <v>1351</v>
      </c>
      <c r="H4" t="s">
        <v>1352</v>
      </c>
      <c r="I4" t="s">
        <v>1353</v>
      </c>
      <c r="J4" t="s">
        <v>1354</v>
      </c>
      <c r="K4">
        <v>9079</v>
      </c>
      <c r="L4" t="s">
        <v>1355</v>
      </c>
      <c r="M4" s="87">
        <v>43291</v>
      </c>
      <c r="N4" t="s">
        <v>1356</v>
      </c>
      <c r="O4" t="s">
        <v>1349</v>
      </c>
      <c r="P4" s="61">
        <v>-278.8</v>
      </c>
      <c r="Q4" t="s">
        <v>1349</v>
      </c>
      <c r="R4" s="61">
        <v>0</v>
      </c>
      <c r="S4" s="61">
        <v>-278.8</v>
      </c>
    </row>
    <row r="5" spans="1:19" x14ac:dyDescent="0.2">
      <c r="A5" t="s">
        <v>587</v>
      </c>
      <c r="B5" t="s">
        <v>879</v>
      </c>
      <c r="C5" t="s">
        <v>1160</v>
      </c>
      <c r="D5" t="s">
        <v>238</v>
      </c>
      <c r="E5" t="s">
        <v>1342</v>
      </c>
      <c r="F5" t="s">
        <v>115</v>
      </c>
      <c r="G5" s="87" t="s">
        <v>1357</v>
      </c>
      <c r="H5" t="s">
        <v>1344</v>
      </c>
      <c r="I5" t="s">
        <v>1358</v>
      </c>
      <c r="J5" t="s">
        <v>1359</v>
      </c>
      <c r="K5">
        <v>9078</v>
      </c>
      <c r="L5" t="s">
        <v>1360</v>
      </c>
      <c r="M5" s="87">
        <v>43291</v>
      </c>
      <c r="N5" t="s">
        <v>1348</v>
      </c>
      <c r="O5" t="s">
        <v>1349</v>
      </c>
      <c r="P5" s="61">
        <v>-1811.1</v>
      </c>
      <c r="Q5" t="s">
        <v>1349</v>
      </c>
      <c r="R5" s="61">
        <v>0</v>
      </c>
      <c r="S5" s="61">
        <v>-1811.1</v>
      </c>
    </row>
    <row r="6" spans="1:19" x14ac:dyDescent="0.2">
      <c r="A6" t="s">
        <v>587</v>
      </c>
      <c r="B6" t="s">
        <v>879</v>
      </c>
      <c r="C6" t="s">
        <v>1160</v>
      </c>
      <c r="D6" t="s">
        <v>238</v>
      </c>
      <c r="E6" t="s">
        <v>1342</v>
      </c>
      <c r="F6" t="s">
        <v>117</v>
      </c>
      <c r="G6" s="87" t="s">
        <v>1361</v>
      </c>
      <c r="H6" t="s">
        <v>1344</v>
      </c>
      <c r="I6" t="s">
        <v>1362</v>
      </c>
      <c r="J6" t="s">
        <v>1363</v>
      </c>
      <c r="K6">
        <v>9092</v>
      </c>
      <c r="L6" t="s">
        <v>1364</v>
      </c>
      <c r="M6" s="87">
        <v>43360</v>
      </c>
      <c r="N6" t="s">
        <v>1348</v>
      </c>
      <c r="O6" t="s">
        <v>1349</v>
      </c>
      <c r="P6" s="61">
        <v>-340.3</v>
      </c>
      <c r="Q6" t="s">
        <v>1349</v>
      </c>
      <c r="R6" s="61">
        <v>0</v>
      </c>
      <c r="S6" s="61">
        <v>-340.3</v>
      </c>
    </row>
    <row r="7" spans="1:19" x14ac:dyDescent="0.2">
      <c r="A7" t="s">
        <v>587</v>
      </c>
      <c r="B7" t="s">
        <v>879</v>
      </c>
      <c r="C7" t="s">
        <v>1160</v>
      </c>
      <c r="D7" t="s">
        <v>238</v>
      </c>
      <c r="E7" t="s">
        <v>1342</v>
      </c>
      <c r="F7" t="s">
        <v>117</v>
      </c>
      <c r="G7" s="87" t="s">
        <v>1343</v>
      </c>
      <c r="H7" t="s">
        <v>1344</v>
      </c>
      <c r="I7" t="s">
        <v>1365</v>
      </c>
      <c r="J7" t="s">
        <v>1346</v>
      </c>
      <c r="K7">
        <v>9096</v>
      </c>
      <c r="L7" t="s">
        <v>1366</v>
      </c>
      <c r="M7" s="87">
        <v>43362</v>
      </c>
      <c r="N7" t="s">
        <v>1348</v>
      </c>
      <c r="O7" t="s">
        <v>1349</v>
      </c>
      <c r="P7" s="61">
        <v>340.3</v>
      </c>
      <c r="Q7" t="s">
        <v>1349</v>
      </c>
      <c r="R7" s="61">
        <v>340.3</v>
      </c>
      <c r="S7" s="61">
        <v>0</v>
      </c>
    </row>
    <row r="8" spans="1:19" x14ac:dyDescent="0.2">
      <c r="A8" t="s">
        <v>587</v>
      </c>
      <c r="B8" t="s">
        <v>879</v>
      </c>
      <c r="C8" t="s">
        <v>1160</v>
      </c>
      <c r="D8" t="s">
        <v>238</v>
      </c>
      <c r="E8" t="s">
        <v>1342</v>
      </c>
      <c r="F8" t="s">
        <v>117</v>
      </c>
      <c r="G8" s="87" t="s">
        <v>1343</v>
      </c>
      <c r="H8" t="s">
        <v>1344</v>
      </c>
      <c r="I8" t="s">
        <v>1362</v>
      </c>
      <c r="J8" t="s">
        <v>1363</v>
      </c>
      <c r="K8">
        <v>9093</v>
      </c>
      <c r="L8" t="s">
        <v>1367</v>
      </c>
      <c r="M8" s="87">
        <v>43362</v>
      </c>
      <c r="N8" t="s">
        <v>1348</v>
      </c>
      <c r="O8" t="s">
        <v>1349</v>
      </c>
      <c r="P8" s="61">
        <v>340.3</v>
      </c>
      <c r="Q8" t="s">
        <v>1349</v>
      </c>
      <c r="R8" s="61">
        <v>340.3</v>
      </c>
      <c r="S8" s="61">
        <v>0</v>
      </c>
    </row>
    <row r="9" spans="1:19" x14ac:dyDescent="0.2">
      <c r="A9" t="s">
        <v>587</v>
      </c>
      <c r="B9" t="s">
        <v>879</v>
      </c>
      <c r="C9" t="s">
        <v>1160</v>
      </c>
      <c r="D9" t="s">
        <v>238</v>
      </c>
      <c r="E9" t="s">
        <v>1342</v>
      </c>
      <c r="F9" t="s">
        <v>117</v>
      </c>
      <c r="G9" s="87" t="s">
        <v>1368</v>
      </c>
      <c r="H9" t="s">
        <v>1344</v>
      </c>
      <c r="I9" t="s">
        <v>1365</v>
      </c>
      <c r="J9" t="s">
        <v>1346</v>
      </c>
      <c r="K9">
        <v>9097</v>
      </c>
      <c r="L9" t="s">
        <v>1369</v>
      </c>
      <c r="M9" s="87">
        <v>43362</v>
      </c>
      <c r="N9" t="s">
        <v>1348</v>
      </c>
      <c r="O9" t="s">
        <v>1349</v>
      </c>
      <c r="P9" s="61">
        <v>-340.3</v>
      </c>
      <c r="Q9" t="s">
        <v>1349</v>
      </c>
      <c r="R9" s="61">
        <v>0</v>
      </c>
      <c r="S9" s="61">
        <v>-340.3</v>
      </c>
    </row>
    <row r="10" spans="1:19" x14ac:dyDescent="0.2">
      <c r="A10" t="s">
        <v>587</v>
      </c>
      <c r="B10" t="s">
        <v>879</v>
      </c>
      <c r="C10" t="s">
        <v>1160</v>
      </c>
      <c r="D10" t="s">
        <v>238</v>
      </c>
      <c r="E10" t="s">
        <v>1342</v>
      </c>
      <c r="F10" t="s">
        <v>16</v>
      </c>
      <c r="G10" s="87" t="s">
        <v>1370</v>
      </c>
      <c r="H10" t="s">
        <v>1371</v>
      </c>
      <c r="J10" t="s">
        <v>1372</v>
      </c>
      <c r="K10">
        <v>9103</v>
      </c>
      <c r="L10" t="s">
        <v>1373</v>
      </c>
      <c r="M10" s="87">
        <v>43613</v>
      </c>
      <c r="N10" t="s">
        <v>1356</v>
      </c>
      <c r="O10" t="s">
        <v>1349</v>
      </c>
      <c r="P10" s="61">
        <v>2089.9</v>
      </c>
      <c r="Q10" t="s">
        <v>1349</v>
      </c>
      <c r="R10" s="61">
        <v>2089.9</v>
      </c>
      <c r="S10" s="61">
        <v>0</v>
      </c>
    </row>
    <row r="11" spans="1:19" x14ac:dyDescent="0.2">
      <c r="A11" t="s">
        <v>591</v>
      </c>
      <c r="B11" t="s">
        <v>886</v>
      </c>
      <c r="C11" t="s">
        <v>1165</v>
      </c>
      <c r="D11" t="s">
        <v>238</v>
      </c>
      <c r="E11" t="s">
        <v>1342</v>
      </c>
      <c r="F11" t="s">
        <v>16</v>
      </c>
      <c r="G11" s="87" t="s">
        <v>1370</v>
      </c>
      <c r="H11" t="s">
        <v>1371</v>
      </c>
      <c r="J11" t="s">
        <v>1372</v>
      </c>
      <c r="K11">
        <v>9103</v>
      </c>
      <c r="L11" t="s">
        <v>1373</v>
      </c>
      <c r="M11" s="87">
        <v>43613</v>
      </c>
      <c r="N11" t="s">
        <v>1356</v>
      </c>
      <c r="O11" t="s">
        <v>1349</v>
      </c>
      <c r="P11" s="61">
        <v>-0.6</v>
      </c>
      <c r="Q11" t="s">
        <v>1349</v>
      </c>
      <c r="R11" s="61">
        <v>0</v>
      </c>
      <c r="S11" s="61">
        <v>-0.6</v>
      </c>
    </row>
    <row r="12" spans="1:19" x14ac:dyDescent="0.2">
      <c r="A12" t="s">
        <v>591</v>
      </c>
      <c r="B12" t="s">
        <v>886</v>
      </c>
      <c r="C12" t="s">
        <v>1165</v>
      </c>
      <c r="D12" t="s">
        <v>238</v>
      </c>
      <c r="E12" t="s">
        <v>1342</v>
      </c>
      <c r="F12" t="s">
        <v>115</v>
      </c>
      <c r="G12" s="87" t="s">
        <v>1374</v>
      </c>
      <c r="H12" t="s">
        <v>1344</v>
      </c>
      <c r="I12" t="s">
        <v>1375</v>
      </c>
      <c r="J12" t="s">
        <v>1376</v>
      </c>
      <c r="K12">
        <v>9085</v>
      </c>
      <c r="L12" t="s">
        <v>1377</v>
      </c>
      <c r="M12" s="87">
        <v>43313</v>
      </c>
      <c r="N12" t="s">
        <v>1348</v>
      </c>
      <c r="O12" t="s">
        <v>1349</v>
      </c>
      <c r="P12" s="61">
        <v>0.6</v>
      </c>
      <c r="Q12" t="s">
        <v>1349</v>
      </c>
      <c r="R12" s="61">
        <v>0.6</v>
      </c>
      <c r="S12" s="61">
        <v>0</v>
      </c>
    </row>
    <row r="13" spans="1:19" x14ac:dyDescent="0.2">
      <c r="A13" t="s">
        <v>734</v>
      </c>
      <c r="B13" t="s">
        <v>939</v>
      </c>
      <c r="C13" t="s">
        <v>1235</v>
      </c>
      <c r="D13" t="s">
        <v>238</v>
      </c>
      <c r="E13" t="s">
        <v>1342</v>
      </c>
      <c r="F13" t="s">
        <v>122</v>
      </c>
      <c r="G13" s="87" t="s">
        <v>1378</v>
      </c>
      <c r="H13" t="s">
        <v>1352</v>
      </c>
      <c r="I13" t="s">
        <v>1379</v>
      </c>
      <c r="J13" t="s">
        <v>1379</v>
      </c>
      <c r="K13">
        <v>9102</v>
      </c>
      <c r="L13" t="s">
        <v>1380</v>
      </c>
      <c r="M13" s="87">
        <v>43529</v>
      </c>
      <c r="N13" t="s">
        <v>1356</v>
      </c>
      <c r="O13" t="s">
        <v>1349</v>
      </c>
      <c r="P13" s="61">
        <v>-3621019.69</v>
      </c>
      <c r="Q13" t="s">
        <v>1349</v>
      </c>
      <c r="R13" s="61">
        <v>0</v>
      </c>
      <c r="S13" s="61">
        <v>-3621019.69</v>
      </c>
    </row>
    <row r="14" spans="1:19" x14ac:dyDescent="0.2">
      <c r="A14" t="s">
        <v>734</v>
      </c>
      <c r="B14" t="s">
        <v>939</v>
      </c>
      <c r="C14" t="s">
        <v>1235</v>
      </c>
      <c r="D14" t="s">
        <v>238</v>
      </c>
      <c r="E14" t="s">
        <v>1342</v>
      </c>
      <c r="F14" t="s">
        <v>16</v>
      </c>
      <c r="G14" s="87" t="s">
        <v>1370</v>
      </c>
      <c r="H14" t="s">
        <v>1371</v>
      </c>
      <c r="J14" t="s">
        <v>1372</v>
      </c>
      <c r="K14">
        <v>9103</v>
      </c>
      <c r="L14" t="s">
        <v>1373</v>
      </c>
      <c r="M14" s="87">
        <v>43613</v>
      </c>
      <c r="N14" t="s">
        <v>1356</v>
      </c>
      <c r="O14" t="s">
        <v>1349</v>
      </c>
      <c r="P14" s="61">
        <v>3621019.69</v>
      </c>
      <c r="Q14" t="s">
        <v>1349</v>
      </c>
      <c r="R14" s="61">
        <v>3621019.69</v>
      </c>
      <c r="S14" s="61">
        <v>0</v>
      </c>
    </row>
    <row r="15" spans="1:19" x14ac:dyDescent="0.2">
      <c r="A15" t="s">
        <v>634</v>
      </c>
      <c r="B15" t="s">
        <v>942</v>
      </c>
      <c r="C15" t="s">
        <v>1238</v>
      </c>
      <c r="D15" t="s">
        <v>239</v>
      </c>
      <c r="E15" t="s">
        <v>1342</v>
      </c>
      <c r="F15" t="s">
        <v>115</v>
      </c>
      <c r="G15" s="87" t="s">
        <v>1381</v>
      </c>
      <c r="H15" t="s">
        <v>1344</v>
      </c>
      <c r="I15" t="s">
        <v>1382</v>
      </c>
      <c r="J15" t="s">
        <v>1383</v>
      </c>
      <c r="K15">
        <v>9073</v>
      </c>
      <c r="L15" t="s">
        <v>1384</v>
      </c>
      <c r="M15" s="87">
        <v>43284</v>
      </c>
      <c r="N15" t="s">
        <v>1385</v>
      </c>
      <c r="O15" t="s">
        <v>1349</v>
      </c>
      <c r="P15" s="61">
        <v>-150</v>
      </c>
      <c r="Q15" t="s">
        <v>1349</v>
      </c>
      <c r="R15" s="61">
        <v>0</v>
      </c>
      <c r="S15" s="61">
        <v>-150</v>
      </c>
    </row>
    <row r="16" spans="1:19" x14ac:dyDescent="0.2">
      <c r="A16" t="s">
        <v>634</v>
      </c>
      <c r="B16" t="s">
        <v>942</v>
      </c>
      <c r="C16" t="s">
        <v>1238</v>
      </c>
      <c r="D16" t="s">
        <v>239</v>
      </c>
      <c r="E16" t="s">
        <v>1342</v>
      </c>
      <c r="F16" t="s">
        <v>115</v>
      </c>
      <c r="G16" s="87" t="s">
        <v>1381</v>
      </c>
      <c r="H16" t="s">
        <v>1344</v>
      </c>
      <c r="I16" t="s">
        <v>1386</v>
      </c>
      <c r="J16" t="s">
        <v>1387</v>
      </c>
      <c r="K16">
        <v>9076</v>
      </c>
      <c r="L16" t="s">
        <v>1388</v>
      </c>
      <c r="M16" s="87">
        <v>43284</v>
      </c>
      <c r="N16" t="s">
        <v>1385</v>
      </c>
      <c r="O16" t="s">
        <v>1349</v>
      </c>
      <c r="P16" s="61">
        <v>300</v>
      </c>
      <c r="Q16" t="s">
        <v>1349</v>
      </c>
      <c r="R16" s="61">
        <v>300</v>
      </c>
      <c r="S16" s="61">
        <v>0</v>
      </c>
    </row>
    <row r="17" spans="1:19" x14ac:dyDescent="0.2">
      <c r="A17" t="s">
        <v>634</v>
      </c>
      <c r="B17" t="s">
        <v>942</v>
      </c>
      <c r="C17" t="s">
        <v>1238</v>
      </c>
      <c r="D17" t="s">
        <v>239</v>
      </c>
      <c r="E17" t="s">
        <v>1342</v>
      </c>
      <c r="F17" t="s">
        <v>118</v>
      </c>
      <c r="G17" s="87" t="s">
        <v>1389</v>
      </c>
      <c r="H17" t="s">
        <v>1344</v>
      </c>
      <c r="I17" t="s">
        <v>1390</v>
      </c>
      <c r="J17" t="s">
        <v>1391</v>
      </c>
      <c r="K17">
        <v>9098</v>
      </c>
      <c r="L17" t="s">
        <v>1392</v>
      </c>
      <c r="M17" s="87">
        <v>43381</v>
      </c>
      <c r="N17" t="s">
        <v>1385</v>
      </c>
      <c r="O17" t="s">
        <v>1349</v>
      </c>
      <c r="P17" s="61">
        <v>-15000</v>
      </c>
      <c r="Q17" t="s">
        <v>1349</v>
      </c>
      <c r="R17" s="61">
        <v>0</v>
      </c>
      <c r="S17" s="61">
        <v>-15000</v>
      </c>
    </row>
    <row r="18" spans="1:19" x14ac:dyDescent="0.2">
      <c r="A18" t="s">
        <v>634</v>
      </c>
      <c r="B18" t="s">
        <v>942</v>
      </c>
      <c r="C18" t="s">
        <v>1238</v>
      </c>
      <c r="D18" t="s">
        <v>239</v>
      </c>
      <c r="E18" t="s">
        <v>1342</v>
      </c>
      <c r="F18" t="s">
        <v>117</v>
      </c>
      <c r="G18" s="87" t="s">
        <v>1393</v>
      </c>
      <c r="H18" t="s">
        <v>1344</v>
      </c>
      <c r="I18" t="s">
        <v>1394</v>
      </c>
      <c r="J18" t="s">
        <v>1395</v>
      </c>
      <c r="K18">
        <v>9089</v>
      </c>
      <c r="L18" t="s">
        <v>1396</v>
      </c>
      <c r="M18" s="87">
        <v>43353</v>
      </c>
      <c r="N18" t="s">
        <v>1348</v>
      </c>
      <c r="O18" t="s">
        <v>1349</v>
      </c>
      <c r="P18" s="61">
        <v>5775</v>
      </c>
      <c r="Q18" t="s">
        <v>1349</v>
      </c>
      <c r="R18" s="61">
        <v>5775</v>
      </c>
      <c r="S18" s="61">
        <v>0</v>
      </c>
    </row>
    <row r="19" spans="1:19" x14ac:dyDescent="0.2">
      <c r="A19" t="s">
        <v>634</v>
      </c>
      <c r="B19" t="s">
        <v>942</v>
      </c>
      <c r="C19" t="s">
        <v>1238</v>
      </c>
      <c r="D19" t="s">
        <v>239</v>
      </c>
      <c r="E19" t="s">
        <v>1342</v>
      </c>
      <c r="F19" t="s">
        <v>115</v>
      </c>
      <c r="G19" s="87" t="s">
        <v>1357</v>
      </c>
      <c r="H19" t="s">
        <v>1344</v>
      </c>
      <c r="I19" t="s">
        <v>1358</v>
      </c>
      <c r="J19" t="s">
        <v>1359</v>
      </c>
      <c r="K19">
        <v>9078</v>
      </c>
      <c r="L19" t="s">
        <v>1360</v>
      </c>
      <c r="M19" s="87">
        <v>43291</v>
      </c>
      <c r="N19" t="s">
        <v>1348</v>
      </c>
      <c r="O19" t="s">
        <v>1349</v>
      </c>
      <c r="P19" s="61">
        <v>1811.1</v>
      </c>
      <c r="Q19" t="s">
        <v>1349</v>
      </c>
      <c r="R19" s="61">
        <v>1811.1</v>
      </c>
      <c r="S19" s="61">
        <v>0</v>
      </c>
    </row>
    <row r="20" spans="1:19" x14ac:dyDescent="0.2">
      <c r="A20" t="s">
        <v>634</v>
      </c>
      <c r="B20" t="s">
        <v>942</v>
      </c>
      <c r="C20" t="s">
        <v>1238</v>
      </c>
      <c r="D20" t="s">
        <v>239</v>
      </c>
      <c r="E20" t="s">
        <v>1342</v>
      </c>
      <c r="F20" t="s">
        <v>117</v>
      </c>
      <c r="G20" s="87" t="s">
        <v>1361</v>
      </c>
      <c r="H20" t="s">
        <v>1344</v>
      </c>
      <c r="I20" t="s">
        <v>1362</v>
      </c>
      <c r="J20" t="s">
        <v>1363</v>
      </c>
      <c r="K20">
        <v>9092</v>
      </c>
      <c r="L20" t="s">
        <v>1364</v>
      </c>
      <c r="M20" s="87">
        <v>43360</v>
      </c>
      <c r="N20" t="s">
        <v>1348</v>
      </c>
      <c r="O20" t="s">
        <v>1349</v>
      </c>
      <c r="P20" s="61">
        <v>340.3</v>
      </c>
      <c r="Q20" t="s">
        <v>1349</v>
      </c>
      <c r="R20" s="61">
        <v>340.3</v>
      </c>
      <c r="S20" s="61">
        <v>0</v>
      </c>
    </row>
    <row r="21" spans="1:19" x14ac:dyDescent="0.2">
      <c r="A21" t="s">
        <v>634</v>
      </c>
      <c r="B21" t="s">
        <v>942</v>
      </c>
      <c r="C21" t="s">
        <v>1238</v>
      </c>
      <c r="D21" t="s">
        <v>239</v>
      </c>
      <c r="E21" t="s">
        <v>1342</v>
      </c>
      <c r="F21" t="s">
        <v>116</v>
      </c>
      <c r="G21" s="87" t="s">
        <v>1397</v>
      </c>
      <c r="H21" t="s">
        <v>1344</v>
      </c>
      <c r="I21" t="s">
        <v>1398</v>
      </c>
      <c r="J21" t="s">
        <v>1399</v>
      </c>
      <c r="K21">
        <v>9087</v>
      </c>
      <c r="L21" t="s">
        <v>1400</v>
      </c>
      <c r="M21" s="87">
        <v>43328</v>
      </c>
      <c r="N21" t="s">
        <v>1348</v>
      </c>
      <c r="O21" t="s">
        <v>1349</v>
      </c>
      <c r="P21" s="61">
        <v>5029.2</v>
      </c>
      <c r="Q21" t="s">
        <v>1349</v>
      </c>
      <c r="R21" s="61">
        <v>5029.2</v>
      </c>
      <c r="S21" s="61">
        <v>0</v>
      </c>
    </row>
    <row r="22" spans="1:19" x14ac:dyDescent="0.2">
      <c r="A22" t="s">
        <v>634</v>
      </c>
      <c r="B22" t="s">
        <v>942</v>
      </c>
      <c r="C22" t="s">
        <v>1238</v>
      </c>
      <c r="D22" t="s">
        <v>239</v>
      </c>
      <c r="E22" t="s">
        <v>1342</v>
      </c>
      <c r="F22" t="s">
        <v>115</v>
      </c>
      <c r="G22" s="87" t="s">
        <v>1401</v>
      </c>
      <c r="H22" t="s">
        <v>1344</v>
      </c>
      <c r="I22" t="s">
        <v>1402</v>
      </c>
      <c r="J22" t="s">
        <v>1403</v>
      </c>
      <c r="K22">
        <v>9080</v>
      </c>
      <c r="L22" t="s">
        <v>1404</v>
      </c>
      <c r="M22" s="87">
        <v>43298</v>
      </c>
      <c r="N22" t="s">
        <v>1348</v>
      </c>
      <c r="O22" t="s">
        <v>1349</v>
      </c>
      <c r="P22" s="61">
        <v>-40000</v>
      </c>
      <c r="Q22" t="s">
        <v>1349</v>
      </c>
      <c r="R22" s="61">
        <v>0</v>
      </c>
      <c r="S22" s="61">
        <v>-40000</v>
      </c>
    </row>
    <row r="23" spans="1:19" x14ac:dyDescent="0.2">
      <c r="A23" t="s">
        <v>634</v>
      </c>
      <c r="B23" t="s">
        <v>942</v>
      </c>
      <c r="C23" t="s">
        <v>1238</v>
      </c>
      <c r="D23" t="s">
        <v>239</v>
      </c>
      <c r="E23" t="s">
        <v>1342</v>
      </c>
      <c r="F23" t="s">
        <v>115</v>
      </c>
      <c r="G23" s="87" t="s">
        <v>1401</v>
      </c>
      <c r="H23" t="s">
        <v>1344</v>
      </c>
      <c r="I23" t="s">
        <v>1405</v>
      </c>
      <c r="J23" t="s">
        <v>1399</v>
      </c>
      <c r="K23">
        <v>9081</v>
      </c>
      <c r="L23" t="s">
        <v>1406</v>
      </c>
      <c r="M23" s="87">
        <v>43299</v>
      </c>
      <c r="N23" t="s">
        <v>1348</v>
      </c>
      <c r="O23" t="s">
        <v>1349</v>
      </c>
      <c r="P23" s="61">
        <v>661.95</v>
      </c>
      <c r="Q23" t="s">
        <v>1349</v>
      </c>
      <c r="R23" s="61">
        <v>661.95</v>
      </c>
      <c r="S23" s="61">
        <v>0</v>
      </c>
    </row>
    <row r="24" spans="1:19" x14ac:dyDescent="0.2">
      <c r="A24" t="s">
        <v>634</v>
      </c>
      <c r="B24" t="s">
        <v>942</v>
      </c>
      <c r="C24" t="s">
        <v>1238</v>
      </c>
      <c r="D24" t="s">
        <v>239</v>
      </c>
      <c r="E24" t="s">
        <v>1342</v>
      </c>
      <c r="F24" t="s">
        <v>117</v>
      </c>
      <c r="G24" s="87" t="s">
        <v>1343</v>
      </c>
      <c r="H24" t="s">
        <v>1344</v>
      </c>
      <c r="I24" t="s">
        <v>1345</v>
      </c>
      <c r="J24" t="s">
        <v>1407</v>
      </c>
      <c r="K24">
        <v>9094</v>
      </c>
      <c r="L24" t="s">
        <v>1347</v>
      </c>
      <c r="M24" s="87">
        <v>43362</v>
      </c>
      <c r="N24" t="s">
        <v>1348</v>
      </c>
      <c r="O24" t="s">
        <v>1349</v>
      </c>
      <c r="P24" s="61">
        <v>-340.3</v>
      </c>
      <c r="Q24" t="s">
        <v>1349</v>
      </c>
      <c r="R24" s="61">
        <v>0</v>
      </c>
      <c r="S24" s="61">
        <v>-340.3</v>
      </c>
    </row>
    <row r="25" spans="1:19" x14ac:dyDescent="0.2">
      <c r="A25" t="s">
        <v>634</v>
      </c>
      <c r="B25" t="s">
        <v>942</v>
      </c>
      <c r="C25" t="s">
        <v>1238</v>
      </c>
      <c r="D25" t="s">
        <v>239</v>
      </c>
      <c r="E25" t="s">
        <v>1342</v>
      </c>
      <c r="F25" t="s">
        <v>117</v>
      </c>
      <c r="G25" s="87" t="s">
        <v>1343</v>
      </c>
      <c r="H25" t="s">
        <v>1344</v>
      </c>
      <c r="I25" t="s">
        <v>1345</v>
      </c>
      <c r="J25" t="s">
        <v>1408</v>
      </c>
      <c r="K25">
        <v>9095</v>
      </c>
      <c r="L25" t="s">
        <v>1350</v>
      </c>
      <c r="M25" s="87">
        <v>43362</v>
      </c>
      <c r="N25" t="s">
        <v>1348</v>
      </c>
      <c r="O25" t="s">
        <v>1349</v>
      </c>
      <c r="P25" s="61">
        <v>340.3</v>
      </c>
      <c r="Q25" t="s">
        <v>1349</v>
      </c>
      <c r="R25" s="61">
        <v>340.3</v>
      </c>
      <c r="S25" s="61">
        <v>0</v>
      </c>
    </row>
    <row r="26" spans="1:19" x14ac:dyDescent="0.2">
      <c r="A26" t="s">
        <v>634</v>
      </c>
      <c r="B26" t="s">
        <v>942</v>
      </c>
      <c r="C26" t="s">
        <v>1238</v>
      </c>
      <c r="D26" t="s">
        <v>239</v>
      </c>
      <c r="E26" t="s">
        <v>1342</v>
      </c>
      <c r="F26" t="s">
        <v>117</v>
      </c>
      <c r="G26" s="87" t="s">
        <v>1343</v>
      </c>
      <c r="H26" t="s">
        <v>1344</v>
      </c>
      <c r="I26" t="s">
        <v>1365</v>
      </c>
      <c r="J26" t="s">
        <v>1346</v>
      </c>
      <c r="K26">
        <v>9096</v>
      </c>
      <c r="L26" t="s">
        <v>1366</v>
      </c>
      <c r="M26" s="87">
        <v>43362</v>
      </c>
      <c r="N26" t="s">
        <v>1348</v>
      </c>
      <c r="O26" t="s">
        <v>1349</v>
      </c>
      <c r="P26" s="61">
        <v>-340.3</v>
      </c>
      <c r="Q26" t="s">
        <v>1349</v>
      </c>
      <c r="R26" s="61">
        <v>0</v>
      </c>
      <c r="S26" s="61">
        <v>-340.3</v>
      </c>
    </row>
    <row r="27" spans="1:19" x14ac:dyDescent="0.2">
      <c r="A27" t="s">
        <v>634</v>
      </c>
      <c r="B27" t="s">
        <v>942</v>
      </c>
      <c r="C27" t="s">
        <v>1238</v>
      </c>
      <c r="D27" t="s">
        <v>239</v>
      </c>
      <c r="E27" t="s">
        <v>1342</v>
      </c>
      <c r="F27" t="s">
        <v>117</v>
      </c>
      <c r="G27" s="87" t="s">
        <v>1343</v>
      </c>
      <c r="H27" t="s">
        <v>1344</v>
      </c>
      <c r="I27" t="s">
        <v>1362</v>
      </c>
      <c r="J27" t="s">
        <v>1409</v>
      </c>
      <c r="K27">
        <v>9093</v>
      </c>
      <c r="L27" t="s">
        <v>1367</v>
      </c>
      <c r="M27" s="87">
        <v>43362</v>
      </c>
      <c r="N27" t="s">
        <v>1348</v>
      </c>
      <c r="O27" t="s">
        <v>1349</v>
      </c>
      <c r="P27" s="61">
        <v>-340.3</v>
      </c>
      <c r="Q27" t="s">
        <v>1349</v>
      </c>
      <c r="R27" s="61">
        <v>0</v>
      </c>
      <c r="S27" s="61">
        <v>-340.3</v>
      </c>
    </row>
    <row r="28" spans="1:19" x14ac:dyDescent="0.2">
      <c r="A28" t="s">
        <v>634</v>
      </c>
      <c r="B28" t="s">
        <v>942</v>
      </c>
      <c r="C28" t="s">
        <v>1238</v>
      </c>
      <c r="D28" t="s">
        <v>239</v>
      </c>
      <c r="E28" t="s">
        <v>1342</v>
      </c>
      <c r="F28" t="s">
        <v>117</v>
      </c>
      <c r="G28" s="87" t="s">
        <v>1368</v>
      </c>
      <c r="H28" t="s">
        <v>1344</v>
      </c>
      <c r="I28" t="s">
        <v>1365</v>
      </c>
      <c r="J28" t="s">
        <v>1410</v>
      </c>
      <c r="K28">
        <v>9097</v>
      </c>
      <c r="L28" t="s">
        <v>1369</v>
      </c>
      <c r="M28" s="87">
        <v>43362</v>
      </c>
      <c r="N28" t="s">
        <v>1348</v>
      </c>
      <c r="O28" t="s">
        <v>1349</v>
      </c>
      <c r="P28" s="61">
        <v>340.3</v>
      </c>
      <c r="Q28" t="s">
        <v>1349</v>
      </c>
      <c r="R28" s="61">
        <v>340.3</v>
      </c>
      <c r="S28" s="61">
        <v>0</v>
      </c>
    </row>
    <row r="29" spans="1:19" x14ac:dyDescent="0.2">
      <c r="A29" t="s">
        <v>634</v>
      </c>
      <c r="B29" t="s">
        <v>942</v>
      </c>
      <c r="C29" t="s">
        <v>1238</v>
      </c>
      <c r="D29" t="s">
        <v>239</v>
      </c>
      <c r="E29" t="s">
        <v>1342</v>
      </c>
      <c r="F29" t="s">
        <v>115</v>
      </c>
      <c r="G29" s="87" t="s">
        <v>1411</v>
      </c>
      <c r="H29" t="s">
        <v>1344</v>
      </c>
      <c r="I29" t="s">
        <v>1412</v>
      </c>
      <c r="J29" t="s">
        <v>1413</v>
      </c>
      <c r="K29">
        <v>9082</v>
      </c>
      <c r="L29" t="s">
        <v>1414</v>
      </c>
      <c r="M29" s="87">
        <v>43305</v>
      </c>
      <c r="N29" t="s">
        <v>1348</v>
      </c>
      <c r="O29" t="s">
        <v>1349</v>
      </c>
      <c r="P29" s="61">
        <v>-121.02</v>
      </c>
      <c r="Q29" t="s">
        <v>1349</v>
      </c>
      <c r="R29" s="61">
        <v>0</v>
      </c>
      <c r="S29" s="61">
        <v>-121.02</v>
      </c>
    </row>
    <row r="30" spans="1:19" x14ac:dyDescent="0.2">
      <c r="A30" t="s">
        <v>634</v>
      </c>
      <c r="B30" t="s">
        <v>942</v>
      </c>
      <c r="C30" t="s">
        <v>1238</v>
      </c>
      <c r="D30" t="s">
        <v>239</v>
      </c>
      <c r="E30" t="s">
        <v>1342</v>
      </c>
      <c r="F30" t="s">
        <v>115</v>
      </c>
      <c r="G30" s="87" t="s">
        <v>1415</v>
      </c>
      <c r="H30" t="s">
        <v>1344</v>
      </c>
      <c r="I30" t="s">
        <v>1416</v>
      </c>
      <c r="J30" t="s">
        <v>1417</v>
      </c>
      <c r="K30">
        <v>9084</v>
      </c>
      <c r="L30" t="s">
        <v>1418</v>
      </c>
      <c r="M30" s="87">
        <v>43312</v>
      </c>
      <c r="N30" t="s">
        <v>1348</v>
      </c>
      <c r="O30" t="s">
        <v>1349</v>
      </c>
      <c r="P30" s="61">
        <v>-1682</v>
      </c>
      <c r="Q30" t="s">
        <v>1349</v>
      </c>
      <c r="R30" s="61">
        <v>0</v>
      </c>
      <c r="S30" s="61">
        <v>-1682</v>
      </c>
    </row>
    <row r="31" spans="1:19" x14ac:dyDescent="0.2">
      <c r="A31" t="s">
        <v>634</v>
      </c>
      <c r="B31" t="s">
        <v>942</v>
      </c>
      <c r="C31" t="s">
        <v>1238</v>
      </c>
      <c r="D31" t="s">
        <v>239</v>
      </c>
      <c r="E31" t="s">
        <v>1342</v>
      </c>
      <c r="F31" t="s">
        <v>115</v>
      </c>
      <c r="G31" s="87" t="s">
        <v>1374</v>
      </c>
      <c r="H31" t="s">
        <v>1344</v>
      </c>
      <c r="I31" t="s">
        <v>1375</v>
      </c>
      <c r="J31" t="s">
        <v>1376</v>
      </c>
      <c r="K31">
        <v>9085</v>
      </c>
      <c r="L31" t="s">
        <v>1377</v>
      </c>
      <c r="M31" s="87">
        <v>43313</v>
      </c>
      <c r="N31" t="s">
        <v>1348</v>
      </c>
      <c r="O31" t="s">
        <v>1349</v>
      </c>
      <c r="P31" s="61">
        <v>-0.6</v>
      </c>
      <c r="Q31" t="s">
        <v>1349</v>
      </c>
      <c r="R31" s="61">
        <v>0</v>
      </c>
      <c r="S31" s="61">
        <v>-0.6</v>
      </c>
    </row>
    <row r="32" spans="1:19" x14ac:dyDescent="0.2">
      <c r="A32" t="s">
        <v>634</v>
      </c>
      <c r="B32" t="s">
        <v>942</v>
      </c>
      <c r="C32" t="s">
        <v>1238</v>
      </c>
      <c r="D32" t="s">
        <v>239</v>
      </c>
      <c r="E32" t="s">
        <v>1342</v>
      </c>
      <c r="F32" t="s">
        <v>120</v>
      </c>
      <c r="G32" s="87" t="s">
        <v>1419</v>
      </c>
      <c r="H32" t="s">
        <v>1352</v>
      </c>
      <c r="I32" t="s">
        <v>1420</v>
      </c>
      <c r="J32" t="s">
        <v>1420</v>
      </c>
      <c r="K32">
        <v>9099</v>
      </c>
      <c r="L32" t="s">
        <v>1421</v>
      </c>
      <c r="M32" s="87">
        <v>43480</v>
      </c>
      <c r="N32" t="s">
        <v>1356</v>
      </c>
      <c r="O32" t="s">
        <v>1349</v>
      </c>
      <c r="P32" s="61">
        <v>2210.0300000000002</v>
      </c>
      <c r="Q32" t="s">
        <v>1349</v>
      </c>
      <c r="R32" s="61">
        <v>2210.0300000000002</v>
      </c>
      <c r="S32" s="61">
        <v>0</v>
      </c>
    </row>
    <row r="33" spans="1:19" x14ac:dyDescent="0.2">
      <c r="A33" t="s">
        <v>634</v>
      </c>
      <c r="B33" t="s">
        <v>942</v>
      </c>
      <c r="C33" t="s">
        <v>1238</v>
      </c>
      <c r="D33" t="s">
        <v>239</v>
      </c>
      <c r="E33" t="s">
        <v>1342</v>
      </c>
      <c r="F33" t="s">
        <v>120</v>
      </c>
      <c r="G33" s="87" t="s">
        <v>1419</v>
      </c>
      <c r="H33" t="s">
        <v>1352</v>
      </c>
      <c r="I33" t="s">
        <v>1420</v>
      </c>
      <c r="J33" t="s">
        <v>1420</v>
      </c>
      <c r="K33">
        <v>9100</v>
      </c>
      <c r="L33" t="s">
        <v>1422</v>
      </c>
      <c r="M33" s="87">
        <v>43480</v>
      </c>
      <c r="N33" t="s">
        <v>1356</v>
      </c>
      <c r="O33" t="s">
        <v>1349</v>
      </c>
      <c r="P33" s="61">
        <v>-2210.0300000000002</v>
      </c>
      <c r="Q33" t="s">
        <v>1349</v>
      </c>
      <c r="R33" s="61">
        <v>0</v>
      </c>
      <c r="S33" s="61">
        <v>-2210.0300000000002</v>
      </c>
    </row>
    <row r="34" spans="1:19" x14ac:dyDescent="0.2">
      <c r="A34" t="s">
        <v>634</v>
      </c>
      <c r="B34" t="s">
        <v>942</v>
      </c>
      <c r="C34" t="s">
        <v>1238</v>
      </c>
      <c r="D34" t="s">
        <v>239</v>
      </c>
      <c r="E34" t="s">
        <v>1342</v>
      </c>
      <c r="F34" t="s">
        <v>120</v>
      </c>
      <c r="G34" s="87" t="s">
        <v>1419</v>
      </c>
      <c r="H34" t="s">
        <v>1352</v>
      </c>
      <c r="I34" t="s">
        <v>1420</v>
      </c>
      <c r="J34" t="s">
        <v>1420</v>
      </c>
      <c r="K34">
        <v>9100</v>
      </c>
      <c r="L34" t="s">
        <v>1423</v>
      </c>
      <c r="M34" s="87">
        <v>43480</v>
      </c>
      <c r="N34" t="s">
        <v>1356</v>
      </c>
      <c r="O34" t="s">
        <v>1349</v>
      </c>
      <c r="P34" s="61">
        <v>-2210.0300000000002</v>
      </c>
      <c r="Q34" t="s">
        <v>1349</v>
      </c>
      <c r="R34" s="61">
        <v>0</v>
      </c>
      <c r="S34" s="61">
        <v>-2210.0300000000002</v>
      </c>
    </row>
    <row r="35" spans="1:19" x14ac:dyDescent="0.2">
      <c r="A35" t="s">
        <v>636</v>
      </c>
      <c r="B35" t="s">
        <v>945</v>
      </c>
      <c r="C35" t="s">
        <v>1241</v>
      </c>
      <c r="D35" t="s">
        <v>239</v>
      </c>
      <c r="E35" t="s">
        <v>1342</v>
      </c>
      <c r="F35" t="s">
        <v>115</v>
      </c>
      <c r="G35" s="87" t="s">
        <v>1381</v>
      </c>
      <c r="H35" t="s">
        <v>1344</v>
      </c>
      <c r="I35" t="s">
        <v>1382</v>
      </c>
      <c r="J35" t="s">
        <v>1383</v>
      </c>
      <c r="K35">
        <v>9073</v>
      </c>
      <c r="L35" t="s">
        <v>1384</v>
      </c>
      <c r="M35" s="87">
        <v>43284</v>
      </c>
      <c r="N35" t="s">
        <v>1385</v>
      </c>
      <c r="O35" t="s">
        <v>1349</v>
      </c>
      <c r="P35" s="61">
        <v>150</v>
      </c>
      <c r="Q35" t="s">
        <v>1349</v>
      </c>
      <c r="R35" s="61">
        <v>150</v>
      </c>
      <c r="S35" s="61">
        <v>0</v>
      </c>
    </row>
    <row r="36" spans="1:19" x14ac:dyDescent="0.2">
      <c r="A36" t="s">
        <v>636</v>
      </c>
      <c r="B36" t="s">
        <v>945</v>
      </c>
      <c r="C36" t="s">
        <v>1241</v>
      </c>
      <c r="D36" t="s">
        <v>239</v>
      </c>
      <c r="E36" t="s">
        <v>1342</v>
      </c>
      <c r="F36" t="s">
        <v>115</v>
      </c>
      <c r="G36" s="87" t="s">
        <v>1381</v>
      </c>
      <c r="H36" t="s">
        <v>1424</v>
      </c>
      <c r="I36" t="s">
        <v>1425</v>
      </c>
      <c r="K36">
        <v>9074</v>
      </c>
      <c r="L36" t="s">
        <v>1426</v>
      </c>
      <c r="M36" s="87">
        <v>43284</v>
      </c>
      <c r="N36" t="s">
        <v>1356</v>
      </c>
      <c r="O36" t="s">
        <v>1349</v>
      </c>
      <c r="P36" s="61">
        <v>-150</v>
      </c>
      <c r="Q36" t="s">
        <v>1349</v>
      </c>
      <c r="R36" s="61">
        <v>0</v>
      </c>
      <c r="S36" s="61">
        <v>-150</v>
      </c>
    </row>
    <row r="37" spans="1:19" x14ac:dyDescent="0.2">
      <c r="A37" t="s">
        <v>636</v>
      </c>
      <c r="B37" t="s">
        <v>945</v>
      </c>
      <c r="C37" t="s">
        <v>1241</v>
      </c>
      <c r="D37" t="s">
        <v>239</v>
      </c>
      <c r="E37" t="s">
        <v>1342</v>
      </c>
      <c r="F37" t="s">
        <v>117</v>
      </c>
      <c r="G37" s="87" t="s">
        <v>1393</v>
      </c>
      <c r="H37" t="s">
        <v>1344</v>
      </c>
      <c r="I37" t="s">
        <v>1394</v>
      </c>
      <c r="J37" t="s">
        <v>1395</v>
      </c>
      <c r="K37">
        <v>9089</v>
      </c>
      <c r="L37" t="s">
        <v>1396</v>
      </c>
      <c r="M37" s="87">
        <v>43353</v>
      </c>
      <c r="N37" t="s">
        <v>1348</v>
      </c>
      <c r="O37" t="s">
        <v>1349</v>
      </c>
      <c r="P37" s="61">
        <v>-5775</v>
      </c>
      <c r="Q37" t="s">
        <v>1349</v>
      </c>
      <c r="R37" s="61">
        <v>0</v>
      </c>
      <c r="S37" s="61">
        <v>-5775</v>
      </c>
    </row>
    <row r="38" spans="1:19" x14ac:dyDescent="0.2">
      <c r="A38" t="s">
        <v>636</v>
      </c>
      <c r="B38" t="s">
        <v>945</v>
      </c>
      <c r="C38" t="s">
        <v>1241</v>
      </c>
      <c r="D38" t="s">
        <v>239</v>
      </c>
      <c r="E38" t="s">
        <v>1342</v>
      </c>
      <c r="F38" t="s">
        <v>117</v>
      </c>
      <c r="G38" s="87" t="s">
        <v>1393</v>
      </c>
      <c r="H38" t="s">
        <v>1427</v>
      </c>
      <c r="I38" t="s">
        <v>1428</v>
      </c>
      <c r="J38" t="s">
        <v>1429</v>
      </c>
      <c r="K38">
        <v>9090</v>
      </c>
      <c r="L38" t="s">
        <v>1430</v>
      </c>
      <c r="M38" s="87">
        <v>43354</v>
      </c>
      <c r="N38" t="s">
        <v>1356</v>
      </c>
      <c r="O38" t="s">
        <v>1349</v>
      </c>
      <c r="P38" s="61">
        <v>5775</v>
      </c>
      <c r="Q38" t="s">
        <v>1349</v>
      </c>
      <c r="R38" s="61">
        <v>5775</v>
      </c>
      <c r="S38" s="61">
        <v>0</v>
      </c>
    </row>
    <row r="39" spans="1:19" x14ac:dyDescent="0.2">
      <c r="A39" t="s">
        <v>636</v>
      </c>
      <c r="B39" t="s">
        <v>945</v>
      </c>
      <c r="C39" t="s">
        <v>1241</v>
      </c>
      <c r="D39" t="s">
        <v>239</v>
      </c>
      <c r="E39" t="s">
        <v>1342</v>
      </c>
      <c r="F39" t="s">
        <v>116</v>
      </c>
      <c r="G39" s="87" t="s">
        <v>1397</v>
      </c>
      <c r="H39" t="s">
        <v>1344</v>
      </c>
      <c r="I39" t="s">
        <v>1398</v>
      </c>
      <c r="J39" t="s">
        <v>1399</v>
      </c>
      <c r="K39">
        <v>9087</v>
      </c>
      <c r="L39" t="s">
        <v>1400</v>
      </c>
      <c r="M39" s="87">
        <v>43328</v>
      </c>
      <c r="N39" t="s">
        <v>1348</v>
      </c>
      <c r="O39" t="s">
        <v>1349</v>
      </c>
      <c r="P39" s="61">
        <v>-5029.2</v>
      </c>
      <c r="Q39" t="s">
        <v>1349</v>
      </c>
      <c r="R39" s="61">
        <v>0</v>
      </c>
      <c r="S39" s="61">
        <v>-5029.2</v>
      </c>
    </row>
    <row r="40" spans="1:19" x14ac:dyDescent="0.2">
      <c r="A40" t="s">
        <v>636</v>
      </c>
      <c r="B40" t="s">
        <v>945</v>
      </c>
      <c r="C40" t="s">
        <v>1241</v>
      </c>
      <c r="D40" t="s">
        <v>239</v>
      </c>
      <c r="E40" t="s">
        <v>1342</v>
      </c>
      <c r="F40" t="s">
        <v>116</v>
      </c>
      <c r="G40" s="87" t="s">
        <v>1397</v>
      </c>
      <c r="H40" t="s">
        <v>1427</v>
      </c>
      <c r="I40" t="s">
        <v>1431</v>
      </c>
      <c r="J40" t="s">
        <v>1432</v>
      </c>
      <c r="K40">
        <v>9088</v>
      </c>
      <c r="L40" t="s">
        <v>1433</v>
      </c>
      <c r="M40" s="87">
        <v>43342</v>
      </c>
      <c r="N40" t="s">
        <v>1348</v>
      </c>
      <c r="O40" t="s">
        <v>1349</v>
      </c>
      <c r="P40" s="61">
        <v>5029.2</v>
      </c>
      <c r="Q40" t="s">
        <v>1349</v>
      </c>
      <c r="R40" s="61">
        <v>5029.2</v>
      </c>
      <c r="S40" s="61">
        <v>0</v>
      </c>
    </row>
    <row r="41" spans="1:19" x14ac:dyDescent="0.2">
      <c r="A41" t="s">
        <v>636</v>
      </c>
      <c r="B41" t="s">
        <v>945</v>
      </c>
      <c r="C41" t="s">
        <v>1241</v>
      </c>
      <c r="D41" t="s">
        <v>239</v>
      </c>
      <c r="E41" t="s">
        <v>1342</v>
      </c>
      <c r="F41" t="s">
        <v>115</v>
      </c>
      <c r="G41" s="87" t="s">
        <v>1401</v>
      </c>
      <c r="H41" t="s">
        <v>1344</v>
      </c>
      <c r="I41" t="s">
        <v>1405</v>
      </c>
      <c r="J41" t="s">
        <v>1399</v>
      </c>
      <c r="K41">
        <v>9081</v>
      </c>
      <c r="L41" t="s">
        <v>1406</v>
      </c>
      <c r="M41" s="87">
        <v>43299</v>
      </c>
      <c r="N41" t="s">
        <v>1348</v>
      </c>
      <c r="O41" t="s">
        <v>1349</v>
      </c>
      <c r="P41" s="61">
        <v>-661.95</v>
      </c>
      <c r="Q41" t="s">
        <v>1349</v>
      </c>
      <c r="R41" s="61">
        <v>0</v>
      </c>
      <c r="S41" s="61">
        <v>-661.95</v>
      </c>
    </row>
    <row r="42" spans="1:19" x14ac:dyDescent="0.2">
      <c r="A42" t="s">
        <v>636</v>
      </c>
      <c r="B42" t="s">
        <v>945</v>
      </c>
      <c r="C42" t="s">
        <v>1241</v>
      </c>
      <c r="D42" t="s">
        <v>239</v>
      </c>
      <c r="E42" t="s">
        <v>1342</v>
      </c>
      <c r="F42" t="s">
        <v>115</v>
      </c>
      <c r="G42" s="87" t="s">
        <v>1401</v>
      </c>
      <c r="H42" t="s">
        <v>1427</v>
      </c>
      <c r="I42" t="s">
        <v>1431</v>
      </c>
      <c r="J42" t="s">
        <v>1434</v>
      </c>
      <c r="K42">
        <v>9083</v>
      </c>
      <c r="L42" t="s">
        <v>1435</v>
      </c>
      <c r="M42" s="87">
        <v>43311</v>
      </c>
      <c r="N42" t="s">
        <v>1356</v>
      </c>
      <c r="O42" t="s">
        <v>1349</v>
      </c>
      <c r="P42" s="61">
        <v>661.95</v>
      </c>
      <c r="Q42" t="s">
        <v>1349</v>
      </c>
      <c r="R42" s="61">
        <v>661.95</v>
      </c>
      <c r="S42" s="61">
        <v>0</v>
      </c>
    </row>
    <row r="43" spans="1:19" x14ac:dyDescent="0.2">
      <c r="A43" t="s">
        <v>636</v>
      </c>
      <c r="B43" t="s">
        <v>945</v>
      </c>
      <c r="C43" t="s">
        <v>1241</v>
      </c>
      <c r="D43" t="s">
        <v>239</v>
      </c>
      <c r="E43" t="s">
        <v>1342</v>
      </c>
      <c r="F43" t="s">
        <v>115</v>
      </c>
      <c r="G43" s="87" t="s">
        <v>1411</v>
      </c>
      <c r="H43" t="s">
        <v>1344</v>
      </c>
      <c r="I43" t="s">
        <v>1412</v>
      </c>
      <c r="J43" t="s">
        <v>1413</v>
      </c>
      <c r="K43">
        <v>9082</v>
      </c>
      <c r="L43" t="s">
        <v>1414</v>
      </c>
      <c r="M43" s="87">
        <v>43305</v>
      </c>
      <c r="N43" t="s">
        <v>1348</v>
      </c>
      <c r="O43" t="s">
        <v>1349</v>
      </c>
      <c r="P43" s="61">
        <v>121.02</v>
      </c>
      <c r="Q43" t="s">
        <v>1349</v>
      </c>
      <c r="R43" s="61">
        <v>121.02</v>
      </c>
      <c r="S43" s="61">
        <v>0</v>
      </c>
    </row>
    <row r="44" spans="1:19" x14ac:dyDescent="0.2">
      <c r="A44" t="s">
        <v>636</v>
      </c>
      <c r="B44" t="s">
        <v>945</v>
      </c>
      <c r="C44" t="s">
        <v>1241</v>
      </c>
      <c r="D44" t="s">
        <v>239</v>
      </c>
      <c r="E44" t="s">
        <v>1342</v>
      </c>
      <c r="F44" t="s">
        <v>115</v>
      </c>
      <c r="G44" s="87" t="s">
        <v>1411</v>
      </c>
      <c r="H44" t="s">
        <v>1424</v>
      </c>
      <c r="I44" t="s">
        <v>1436</v>
      </c>
      <c r="K44">
        <v>9083</v>
      </c>
      <c r="L44" t="s">
        <v>1437</v>
      </c>
      <c r="M44" s="87">
        <v>43311</v>
      </c>
      <c r="N44" t="s">
        <v>1356</v>
      </c>
      <c r="O44" t="s">
        <v>1349</v>
      </c>
      <c r="P44" s="61">
        <v>-121.02</v>
      </c>
      <c r="Q44" t="s">
        <v>1349</v>
      </c>
      <c r="R44" s="61">
        <v>0</v>
      </c>
      <c r="S44" s="61">
        <v>-121.02</v>
      </c>
    </row>
    <row r="45" spans="1:19" x14ac:dyDescent="0.2">
      <c r="A45" t="s">
        <v>636</v>
      </c>
      <c r="B45" t="s">
        <v>945</v>
      </c>
      <c r="C45" t="s">
        <v>1241</v>
      </c>
      <c r="D45" t="s">
        <v>239</v>
      </c>
      <c r="E45" t="s">
        <v>1342</v>
      </c>
      <c r="F45" t="s">
        <v>115</v>
      </c>
      <c r="G45" s="87" t="s">
        <v>1415</v>
      </c>
      <c r="H45" t="s">
        <v>1344</v>
      </c>
      <c r="I45" t="s">
        <v>1416</v>
      </c>
      <c r="J45" t="s">
        <v>1417</v>
      </c>
      <c r="K45">
        <v>9084</v>
      </c>
      <c r="L45" t="s">
        <v>1418</v>
      </c>
      <c r="M45" s="87">
        <v>43312</v>
      </c>
      <c r="N45" t="s">
        <v>1348</v>
      </c>
      <c r="O45" t="s">
        <v>1349</v>
      </c>
      <c r="P45" s="61">
        <v>1682</v>
      </c>
      <c r="Q45" t="s">
        <v>1349</v>
      </c>
      <c r="R45" s="61">
        <v>1682</v>
      </c>
      <c r="S45" s="61">
        <v>0</v>
      </c>
    </row>
    <row r="46" spans="1:19" x14ac:dyDescent="0.2">
      <c r="A46" t="s">
        <v>636</v>
      </c>
      <c r="B46" t="s">
        <v>945</v>
      </c>
      <c r="C46" t="s">
        <v>1241</v>
      </c>
      <c r="D46" t="s">
        <v>239</v>
      </c>
      <c r="E46" t="s">
        <v>1342</v>
      </c>
      <c r="F46" t="s">
        <v>115</v>
      </c>
      <c r="G46" s="87" t="s">
        <v>1415</v>
      </c>
      <c r="H46" t="s">
        <v>1424</v>
      </c>
      <c r="I46" t="s">
        <v>1438</v>
      </c>
      <c r="K46">
        <v>9083</v>
      </c>
      <c r="L46" t="s">
        <v>1439</v>
      </c>
      <c r="M46" s="87">
        <v>43311</v>
      </c>
      <c r="N46" t="s">
        <v>1356</v>
      </c>
      <c r="O46" t="s">
        <v>1349</v>
      </c>
      <c r="P46" s="61">
        <v>-1682</v>
      </c>
      <c r="Q46" t="s">
        <v>1349</v>
      </c>
      <c r="R46" s="61">
        <v>0</v>
      </c>
      <c r="S46" s="61">
        <v>-1682</v>
      </c>
    </row>
    <row r="47" spans="1:19" x14ac:dyDescent="0.2">
      <c r="A47" t="s">
        <v>638</v>
      </c>
      <c r="B47" t="s">
        <v>947</v>
      </c>
      <c r="C47" t="s">
        <v>1245</v>
      </c>
      <c r="D47" t="s">
        <v>239</v>
      </c>
      <c r="E47" t="s">
        <v>1342</v>
      </c>
      <c r="F47" t="s">
        <v>117</v>
      </c>
      <c r="G47" s="87" t="s">
        <v>1393</v>
      </c>
      <c r="H47" t="s">
        <v>1427</v>
      </c>
      <c r="I47" t="s">
        <v>1440</v>
      </c>
      <c r="J47" t="s">
        <v>1429</v>
      </c>
      <c r="K47">
        <v>9090</v>
      </c>
      <c r="L47" t="s">
        <v>1430</v>
      </c>
      <c r="M47" s="87">
        <v>43354</v>
      </c>
      <c r="N47" t="s">
        <v>1356</v>
      </c>
      <c r="O47" t="s">
        <v>1349</v>
      </c>
      <c r="P47" s="61">
        <v>-5775</v>
      </c>
      <c r="Q47" t="s">
        <v>1349</v>
      </c>
      <c r="R47" s="61">
        <v>0</v>
      </c>
      <c r="S47" s="61">
        <v>-5775</v>
      </c>
    </row>
    <row r="48" spans="1:19" x14ac:dyDescent="0.2">
      <c r="A48" t="s">
        <v>638</v>
      </c>
      <c r="B48" t="s">
        <v>947</v>
      </c>
      <c r="C48" t="s">
        <v>1245</v>
      </c>
      <c r="D48" t="s">
        <v>239</v>
      </c>
      <c r="E48" t="s">
        <v>1342</v>
      </c>
      <c r="F48" t="s">
        <v>116</v>
      </c>
      <c r="G48" s="87" t="s">
        <v>1397</v>
      </c>
      <c r="H48" t="s">
        <v>1427</v>
      </c>
      <c r="I48" t="s">
        <v>1441</v>
      </c>
      <c r="J48" t="s">
        <v>1432</v>
      </c>
      <c r="K48">
        <v>9088</v>
      </c>
      <c r="L48" t="s">
        <v>1433</v>
      </c>
      <c r="M48" s="87">
        <v>43342</v>
      </c>
      <c r="N48" t="s">
        <v>1348</v>
      </c>
      <c r="O48" t="s">
        <v>1349</v>
      </c>
      <c r="P48" s="61">
        <v>-792</v>
      </c>
      <c r="Q48" t="s">
        <v>1349</v>
      </c>
      <c r="R48" s="61">
        <v>0</v>
      </c>
      <c r="S48" s="61">
        <v>-792</v>
      </c>
    </row>
    <row r="49" spans="1:19" x14ac:dyDescent="0.2">
      <c r="A49" t="s">
        <v>638</v>
      </c>
      <c r="B49" t="s">
        <v>947</v>
      </c>
      <c r="C49" t="s">
        <v>1245</v>
      </c>
      <c r="D49" t="s">
        <v>239</v>
      </c>
      <c r="E49" t="s">
        <v>1342</v>
      </c>
      <c r="F49" t="s">
        <v>116</v>
      </c>
      <c r="G49" s="87" t="s">
        <v>1397</v>
      </c>
      <c r="H49" t="s">
        <v>1427</v>
      </c>
      <c r="I49" t="s">
        <v>1442</v>
      </c>
      <c r="J49" t="s">
        <v>1432</v>
      </c>
      <c r="K49">
        <v>9088</v>
      </c>
      <c r="L49" t="s">
        <v>1433</v>
      </c>
      <c r="M49" s="87">
        <v>43342</v>
      </c>
      <c r="N49" t="s">
        <v>1348</v>
      </c>
      <c r="O49" t="s">
        <v>1349</v>
      </c>
      <c r="P49" s="61">
        <v>-792</v>
      </c>
      <c r="Q49" t="s">
        <v>1349</v>
      </c>
      <c r="R49" s="61">
        <v>0</v>
      </c>
      <c r="S49" s="61">
        <v>-792</v>
      </c>
    </row>
    <row r="50" spans="1:19" x14ac:dyDescent="0.2">
      <c r="A50" t="s">
        <v>638</v>
      </c>
      <c r="B50" t="s">
        <v>947</v>
      </c>
      <c r="C50" t="s">
        <v>1245</v>
      </c>
      <c r="D50" t="s">
        <v>239</v>
      </c>
      <c r="E50" t="s">
        <v>1342</v>
      </c>
      <c r="F50" t="s">
        <v>116</v>
      </c>
      <c r="G50" s="87" t="s">
        <v>1397</v>
      </c>
      <c r="H50" t="s">
        <v>1427</v>
      </c>
      <c r="I50" t="s">
        <v>1443</v>
      </c>
      <c r="J50" t="s">
        <v>1432</v>
      </c>
      <c r="K50">
        <v>9088</v>
      </c>
      <c r="L50" t="s">
        <v>1433</v>
      </c>
      <c r="M50" s="87">
        <v>43342</v>
      </c>
      <c r="N50" t="s">
        <v>1348</v>
      </c>
      <c r="O50" t="s">
        <v>1349</v>
      </c>
      <c r="P50" s="61">
        <v>-633.6</v>
      </c>
      <c r="Q50" t="s">
        <v>1349</v>
      </c>
      <c r="R50" s="61">
        <v>0</v>
      </c>
      <c r="S50" s="61">
        <v>-633.6</v>
      </c>
    </row>
    <row r="51" spans="1:19" x14ac:dyDescent="0.2">
      <c r="A51" t="s">
        <v>638</v>
      </c>
      <c r="B51" t="s">
        <v>947</v>
      </c>
      <c r="C51" t="s">
        <v>1245</v>
      </c>
      <c r="D51" t="s">
        <v>239</v>
      </c>
      <c r="E51" t="s">
        <v>1342</v>
      </c>
      <c r="F51" t="s">
        <v>116</v>
      </c>
      <c r="G51" s="87" t="s">
        <v>1397</v>
      </c>
      <c r="H51" t="s">
        <v>1427</v>
      </c>
      <c r="I51" t="s">
        <v>1444</v>
      </c>
      <c r="J51" t="s">
        <v>1432</v>
      </c>
      <c r="K51">
        <v>9088</v>
      </c>
      <c r="L51" t="s">
        <v>1433</v>
      </c>
      <c r="M51" s="87">
        <v>43342</v>
      </c>
      <c r="N51" t="s">
        <v>1348</v>
      </c>
      <c r="O51" t="s">
        <v>1349</v>
      </c>
      <c r="P51" s="61">
        <v>-2178</v>
      </c>
      <c r="Q51" t="s">
        <v>1349</v>
      </c>
      <c r="R51" s="61">
        <v>0</v>
      </c>
      <c r="S51" s="61">
        <v>-2178</v>
      </c>
    </row>
    <row r="52" spans="1:19" x14ac:dyDescent="0.2">
      <c r="A52" t="s">
        <v>638</v>
      </c>
      <c r="B52" t="s">
        <v>947</v>
      </c>
      <c r="C52" t="s">
        <v>1245</v>
      </c>
      <c r="D52" t="s">
        <v>239</v>
      </c>
      <c r="E52" t="s">
        <v>1342</v>
      </c>
      <c r="F52" t="s">
        <v>116</v>
      </c>
      <c r="G52" s="87" t="s">
        <v>1397</v>
      </c>
      <c r="H52" t="s">
        <v>1427</v>
      </c>
      <c r="I52" t="s">
        <v>1445</v>
      </c>
      <c r="J52" t="s">
        <v>1432</v>
      </c>
      <c r="K52">
        <v>9088</v>
      </c>
      <c r="L52" t="s">
        <v>1433</v>
      </c>
      <c r="M52" s="87">
        <v>43342</v>
      </c>
      <c r="N52" t="s">
        <v>1348</v>
      </c>
      <c r="O52" t="s">
        <v>1349</v>
      </c>
      <c r="P52" s="61">
        <v>-633.6</v>
      </c>
      <c r="Q52" t="s">
        <v>1349</v>
      </c>
      <c r="R52" s="61">
        <v>0</v>
      </c>
      <c r="S52" s="61">
        <v>-633.6</v>
      </c>
    </row>
    <row r="53" spans="1:19" x14ac:dyDescent="0.2">
      <c r="A53" t="s">
        <v>638</v>
      </c>
      <c r="B53" t="s">
        <v>947</v>
      </c>
      <c r="C53" t="s">
        <v>1245</v>
      </c>
      <c r="D53" t="s">
        <v>239</v>
      </c>
      <c r="E53" t="s">
        <v>1342</v>
      </c>
      <c r="F53" t="s">
        <v>115</v>
      </c>
      <c r="G53" s="87" t="s">
        <v>1401</v>
      </c>
      <c r="H53" t="s">
        <v>1427</v>
      </c>
      <c r="I53" t="s">
        <v>1446</v>
      </c>
      <c r="J53" t="s">
        <v>1434</v>
      </c>
      <c r="K53">
        <v>9083</v>
      </c>
      <c r="L53" t="s">
        <v>1435</v>
      </c>
      <c r="M53" s="87">
        <v>43311</v>
      </c>
      <c r="N53" t="s">
        <v>1356</v>
      </c>
      <c r="O53" t="s">
        <v>1349</v>
      </c>
      <c r="P53" s="61">
        <v>-28.35</v>
      </c>
      <c r="Q53" t="s">
        <v>1349</v>
      </c>
      <c r="R53" s="61">
        <v>0</v>
      </c>
      <c r="S53" s="61">
        <v>-28.35</v>
      </c>
    </row>
    <row r="54" spans="1:19" x14ac:dyDescent="0.2">
      <c r="A54" t="s">
        <v>638</v>
      </c>
      <c r="B54" t="s">
        <v>947</v>
      </c>
      <c r="C54" t="s">
        <v>1245</v>
      </c>
      <c r="D54" t="s">
        <v>239</v>
      </c>
      <c r="E54" t="s">
        <v>1342</v>
      </c>
      <c r="F54" t="s">
        <v>115</v>
      </c>
      <c r="G54" s="87" t="s">
        <v>1401</v>
      </c>
      <c r="H54" t="s">
        <v>1427</v>
      </c>
      <c r="I54" t="s">
        <v>1447</v>
      </c>
      <c r="J54" t="s">
        <v>1434</v>
      </c>
      <c r="K54">
        <v>9083</v>
      </c>
      <c r="L54" t="s">
        <v>1435</v>
      </c>
      <c r="M54" s="87">
        <v>43311</v>
      </c>
      <c r="N54" t="s">
        <v>1356</v>
      </c>
      <c r="O54" t="s">
        <v>1349</v>
      </c>
      <c r="P54" s="61">
        <v>-633.6</v>
      </c>
      <c r="Q54" t="s">
        <v>1349</v>
      </c>
      <c r="R54" s="61">
        <v>0</v>
      </c>
      <c r="S54" s="61">
        <v>-633.6</v>
      </c>
    </row>
    <row r="55" spans="1:19" x14ac:dyDescent="0.2">
      <c r="A55" t="s">
        <v>641</v>
      </c>
      <c r="B55" t="s">
        <v>950</v>
      </c>
      <c r="C55" t="s">
        <v>1252</v>
      </c>
      <c r="D55" t="s">
        <v>239</v>
      </c>
      <c r="E55" t="s">
        <v>1342</v>
      </c>
      <c r="F55" t="s">
        <v>115</v>
      </c>
      <c r="G55" s="87" t="s">
        <v>1381</v>
      </c>
      <c r="H55" t="s">
        <v>1344</v>
      </c>
      <c r="I55" t="s">
        <v>1386</v>
      </c>
      <c r="J55" t="s">
        <v>1387</v>
      </c>
      <c r="K55">
        <v>9076</v>
      </c>
      <c r="L55" t="s">
        <v>1388</v>
      </c>
      <c r="M55" s="87">
        <v>43284</v>
      </c>
      <c r="N55" t="s">
        <v>1385</v>
      </c>
      <c r="O55" t="s">
        <v>1349</v>
      </c>
      <c r="P55" s="61">
        <v>-300</v>
      </c>
      <c r="Q55" t="s">
        <v>1349</v>
      </c>
      <c r="R55" s="61">
        <v>0</v>
      </c>
      <c r="S55" s="61">
        <v>-300</v>
      </c>
    </row>
    <row r="56" spans="1:19" x14ac:dyDescent="0.2">
      <c r="A56" t="s">
        <v>646</v>
      </c>
      <c r="B56" t="s">
        <v>961</v>
      </c>
      <c r="C56" t="s">
        <v>1266</v>
      </c>
      <c r="D56" t="s">
        <v>239</v>
      </c>
      <c r="E56" t="s">
        <v>1342</v>
      </c>
      <c r="F56" t="s">
        <v>122</v>
      </c>
      <c r="G56" s="87" t="s">
        <v>1378</v>
      </c>
      <c r="H56" t="s">
        <v>1352</v>
      </c>
      <c r="I56" t="s">
        <v>1448</v>
      </c>
      <c r="J56" t="s">
        <v>1448</v>
      </c>
      <c r="K56">
        <v>9102</v>
      </c>
      <c r="L56" t="s">
        <v>1380</v>
      </c>
      <c r="M56" s="87">
        <v>43529</v>
      </c>
      <c r="N56" t="s">
        <v>1356</v>
      </c>
      <c r="O56" t="s">
        <v>1349</v>
      </c>
      <c r="P56" s="61">
        <v>-167150.42000000001</v>
      </c>
      <c r="Q56" t="s">
        <v>1349</v>
      </c>
      <c r="R56" s="61">
        <v>0</v>
      </c>
      <c r="S56" s="61">
        <v>-167150.42000000001</v>
      </c>
    </row>
    <row r="57" spans="1:19" x14ac:dyDescent="0.2">
      <c r="A57" t="s">
        <v>647</v>
      </c>
      <c r="B57" t="s">
        <v>962</v>
      </c>
      <c r="C57" t="s">
        <v>1269</v>
      </c>
      <c r="D57" t="s">
        <v>239</v>
      </c>
      <c r="E57" t="s">
        <v>1342</v>
      </c>
      <c r="F57" t="s">
        <v>122</v>
      </c>
      <c r="G57" s="87" t="s">
        <v>1378</v>
      </c>
      <c r="H57" t="s">
        <v>1352</v>
      </c>
      <c r="I57" t="s">
        <v>1448</v>
      </c>
      <c r="J57" t="s">
        <v>1448</v>
      </c>
      <c r="K57">
        <v>9102</v>
      </c>
      <c r="L57" t="s">
        <v>1380</v>
      </c>
      <c r="M57" s="87">
        <v>43529</v>
      </c>
      <c r="N57" t="s">
        <v>1356</v>
      </c>
      <c r="O57" t="s">
        <v>1349</v>
      </c>
      <c r="P57" s="61">
        <v>-2031.82</v>
      </c>
      <c r="Q57" t="s">
        <v>1349</v>
      </c>
      <c r="R57" s="61">
        <v>0</v>
      </c>
      <c r="S57" s="61">
        <v>-2031.82</v>
      </c>
    </row>
    <row r="58" spans="1:19" x14ac:dyDescent="0.2">
      <c r="A58" t="s">
        <v>648</v>
      </c>
      <c r="B58" t="s">
        <v>963</v>
      </c>
      <c r="C58" t="s">
        <v>1271</v>
      </c>
      <c r="D58" t="s">
        <v>239</v>
      </c>
      <c r="E58" t="s">
        <v>1342</v>
      </c>
      <c r="F58" t="s">
        <v>122</v>
      </c>
      <c r="G58" s="87" t="s">
        <v>1378</v>
      </c>
      <c r="H58" t="s">
        <v>1352</v>
      </c>
      <c r="I58" t="s">
        <v>1448</v>
      </c>
      <c r="J58" t="s">
        <v>1448</v>
      </c>
      <c r="K58">
        <v>9102</v>
      </c>
      <c r="L58" t="s">
        <v>1380</v>
      </c>
      <c r="M58" s="87">
        <v>43529</v>
      </c>
      <c r="N58" t="s">
        <v>1356</v>
      </c>
      <c r="O58" t="s">
        <v>1349</v>
      </c>
      <c r="P58" s="61">
        <v>-31088.12</v>
      </c>
      <c r="Q58" t="s">
        <v>1349</v>
      </c>
      <c r="R58" s="61">
        <v>0</v>
      </c>
      <c r="S58" s="61">
        <v>-31088.12</v>
      </c>
    </row>
    <row r="59" spans="1:19" x14ac:dyDescent="0.2">
      <c r="A59" t="s">
        <v>739</v>
      </c>
      <c r="B59" t="s">
        <v>964</v>
      </c>
      <c r="C59" t="s">
        <v>1273</v>
      </c>
      <c r="D59" t="s">
        <v>239</v>
      </c>
      <c r="E59" t="s">
        <v>1342</v>
      </c>
      <c r="F59" t="s">
        <v>122</v>
      </c>
      <c r="G59" s="87" t="s">
        <v>1378</v>
      </c>
      <c r="H59" t="s">
        <v>1352</v>
      </c>
      <c r="I59" t="s">
        <v>1448</v>
      </c>
      <c r="J59" t="s">
        <v>1448</v>
      </c>
      <c r="K59">
        <v>9102</v>
      </c>
      <c r="L59" t="s">
        <v>1380</v>
      </c>
      <c r="M59" s="87">
        <v>43529</v>
      </c>
      <c r="N59" t="s">
        <v>1356</v>
      </c>
      <c r="O59" t="s">
        <v>1349</v>
      </c>
      <c r="P59" s="61">
        <v>-1013.64</v>
      </c>
      <c r="Q59" t="s">
        <v>1349</v>
      </c>
      <c r="R59" s="61">
        <v>0</v>
      </c>
      <c r="S59" s="61">
        <v>-1013.64</v>
      </c>
    </row>
    <row r="60" spans="1:19" x14ac:dyDescent="0.2">
      <c r="A60" t="s">
        <v>649</v>
      </c>
      <c r="B60" t="s">
        <v>967</v>
      </c>
      <c r="C60" t="s">
        <v>1275</v>
      </c>
      <c r="D60" t="s">
        <v>239</v>
      </c>
      <c r="E60" t="s">
        <v>1342</v>
      </c>
      <c r="F60" t="s">
        <v>122</v>
      </c>
      <c r="G60" s="87" t="s">
        <v>1378</v>
      </c>
      <c r="H60" t="s">
        <v>1352</v>
      </c>
      <c r="I60" t="s">
        <v>1448</v>
      </c>
      <c r="J60" t="s">
        <v>1448</v>
      </c>
      <c r="K60">
        <v>9102</v>
      </c>
      <c r="L60" t="s">
        <v>1380</v>
      </c>
      <c r="M60" s="87">
        <v>43529</v>
      </c>
      <c r="N60" t="s">
        <v>1356</v>
      </c>
      <c r="O60" t="s">
        <v>1349</v>
      </c>
      <c r="P60" s="61">
        <v>35417.370000000003</v>
      </c>
      <c r="Q60" t="s">
        <v>1349</v>
      </c>
      <c r="R60" s="61">
        <v>35417.370000000003</v>
      </c>
      <c r="S60" s="61">
        <v>0</v>
      </c>
    </row>
    <row r="61" spans="1:19" x14ac:dyDescent="0.2">
      <c r="A61" t="s">
        <v>650</v>
      </c>
      <c r="B61" t="s">
        <v>968</v>
      </c>
      <c r="C61" t="s">
        <v>1277</v>
      </c>
      <c r="D61" t="s">
        <v>239</v>
      </c>
      <c r="E61" t="s">
        <v>1342</v>
      </c>
      <c r="F61" t="s">
        <v>122</v>
      </c>
      <c r="G61" s="87" t="s">
        <v>1378</v>
      </c>
      <c r="H61" t="s">
        <v>1352</v>
      </c>
      <c r="I61" t="s">
        <v>1448</v>
      </c>
      <c r="J61" t="s">
        <v>1448</v>
      </c>
      <c r="K61">
        <v>9102</v>
      </c>
      <c r="L61" t="s">
        <v>1380</v>
      </c>
      <c r="M61" s="87">
        <v>43529</v>
      </c>
      <c r="N61" t="s">
        <v>1356</v>
      </c>
      <c r="O61" t="s">
        <v>1349</v>
      </c>
      <c r="P61" s="61">
        <v>149645.42000000001</v>
      </c>
      <c r="Q61" t="s">
        <v>1349</v>
      </c>
      <c r="R61" s="61">
        <v>149645.42000000001</v>
      </c>
      <c r="S61" s="61">
        <v>0</v>
      </c>
    </row>
    <row r="62" spans="1:19" x14ac:dyDescent="0.2">
      <c r="A62" t="s">
        <v>651</v>
      </c>
      <c r="B62" t="s">
        <v>971</v>
      </c>
      <c r="C62" t="s">
        <v>1279</v>
      </c>
      <c r="D62" t="s">
        <v>239</v>
      </c>
      <c r="E62" t="s">
        <v>1342</v>
      </c>
      <c r="F62" t="s">
        <v>122</v>
      </c>
      <c r="G62" s="87" t="s">
        <v>1378</v>
      </c>
      <c r="H62" t="s">
        <v>1352</v>
      </c>
      <c r="I62" t="s">
        <v>1448</v>
      </c>
      <c r="J62" t="s">
        <v>1448</v>
      </c>
      <c r="K62">
        <v>9102</v>
      </c>
      <c r="L62" t="s">
        <v>1380</v>
      </c>
      <c r="M62" s="87">
        <v>43529</v>
      </c>
      <c r="N62" t="s">
        <v>1356</v>
      </c>
      <c r="O62" t="s">
        <v>1349</v>
      </c>
      <c r="P62" s="61">
        <v>7876.78</v>
      </c>
      <c r="Q62" t="s">
        <v>1349</v>
      </c>
      <c r="R62" s="61">
        <v>7876.78</v>
      </c>
      <c r="S62" s="61">
        <v>0</v>
      </c>
    </row>
    <row r="63" spans="1:19" x14ac:dyDescent="0.2">
      <c r="A63" t="s">
        <v>652</v>
      </c>
      <c r="B63" t="s">
        <v>972</v>
      </c>
      <c r="C63" t="s">
        <v>1281</v>
      </c>
      <c r="D63" t="s">
        <v>239</v>
      </c>
      <c r="E63" t="s">
        <v>1342</v>
      </c>
      <c r="F63" t="s">
        <v>122</v>
      </c>
      <c r="G63" s="87" t="s">
        <v>1378</v>
      </c>
      <c r="H63" t="s">
        <v>1352</v>
      </c>
      <c r="I63" t="s">
        <v>1448</v>
      </c>
      <c r="J63" t="s">
        <v>1448</v>
      </c>
      <c r="K63">
        <v>9102</v>
      </c>
      <c r="L63" t="s">
        <v>1380</v>
      </c>
      <c r="M63" s="87">
        <v>43529</v>
      </c>
      <c r="N63" t="s">
        <v>1356</v>
      </c>
      <c r="O63" t="s">
        <v>1349</v>
      </c>
      <c r="P63" s="61">
        <v>8344.43</v>
      </c>
      <c r="Q63" t="s">
        <v>1349</v>
      </c>
      <c r="R63" s="61">
        <v>8344.43</v>
      </c>
      <c r="S63" s="61">
        <v>0</v>
      </c>
    </row>
    <row r="64" spans="1:19" x14ac:dyDescent="0.2">
      <c r="A64" t="s">
        <v>451</v>
      </c>
      <c r="B64" t="s">
        <v>977</v>
      </c>
      <c r="C64" t="s">
        <v>1287</v>
      </c>
      <c r="D64" t="s">
        <v>239</v>
      </c>
      <c r="E64" t="s">
        <v>1342</v>
      </c>
      <c r="F64" t="s">
        <v>118</v>
      </c>
      <c r="G64" s="87" t="s">
        <v>1389</v>
      </c>
      <c r="H64" t="s">
        <v>1344</v>
      </c>
      <c r="I64" t="s">
        <v>1390</v>
      </c>
      <c r="J64" t="s">
        <v>1391</v>
      </c>
      <c r="K64">
        <v>9098</v>
      </c>
      <c r="L64" t="s">
        <v>1392</v>
      </c>
      <c r="M64" s="87">
        <v>43381</v>
      </c>
      <c r="N64" t="s">
        <v>1385</v>
      </c>
      <c r="O64" t="s">
        <v>1349</v>
      </c>
      <c r="P64" s="61">
        <v>15000</v>
      </c>
      <c r="Q64" t="s">
        <v>1349</v>
      </c>
      <c r="R64" s="61">
        <v>15000</v>
      </c>
      <c r="S64" s="61">
        <v>0</v>
      </c>
    </row>
    <row r="65" spans="1:19" x14ac:dyDescent="0.2">
      <c r="A65" t="s">
        <v>451</v>
      </c>
      <c r="B65" t="s">
        <v>977</v>
      </c>
      <c r="C65" t="s">
        <v>1287</v>
      </c>
      <c r="D65" t="s">
        <v>239</v>
      </c>
      <c r="E65" t="s">
        <v>1342</v>
      </c>
      <c r="F65" t="s">
        <v>122</v>
      </c>
      <c r="G65" s="87" t="s">
        <v>1378</v>
      </c>
      <c r="H65" t="s">
        <v>1352</v>
      </c>
      <c r="I65" t="s">
        <v>1379</v>
      </c>
      <c r="J65" t="s">
        <v>1379</v>
      </c>
      <c r="K65">
        <v>9102</v>
      </c>
      <c r="L65" t="s">
        <v>1380</v>
      </c>
      <c r="M65" s="87">
        <v>43529</v>
      </c>
      <c r="N65" t="s">
        <v>1356</v>
      </c>
      <c r="O65" t="s">
        <v>1349</v>
      </c>
      <c r="P65" s="61">
        <v>-17210.03</v>
      </c>
      <c r="Q65" t="s">
        <v>1349</v>
      </c>
      <c r="R65" s="61">
        <v>0</v>
      </c>
      <c r="S65" s="61">
        <v>-17210.03</v>
      </c>
    </row>
    <row r="66" spans="1:19" x14ac:dyDescent="0.2">
      <c r="A66" t="s">
        <v>451</v>
      </c>
      <c r="B66" t="s">
        <v>977</v>
      </c>
      <c r="C66" t="s">
        <v>1287</v>
      </c>
      <c r="D66" t="s">
        <v>239</v>
      </c>
      <c r="E66" t="s">
        <v>1342</v>
      </c>
      <c r="F66" t="s">
        <v>120</v>
      </c>
      <c r="G66" s="87" t="s">
        <v>1419</v>
      </c>
      <c r="H66" t="s">
        <v>1352</v>
      </c>
      <c r="I66" t="s">
        <v>1420</v>
      </c>
      <c r="J66" t="s">
        <v>1420</v>
      </c>
      <c r="K66">
        <v>9099</v>
      </c>
      <c r="L66" t="s">
        <v>1421</v>
      </c>
      <c r="M66" s="87">
        <v>43480</v>
      </c>
      <c r="N66" t="s">
        <v>1356</v>
      </c>
      <c r="O66" t="s">
        <v>1349</v>
      </c>
      <c r="P66" s="61">
        <v>-2210.0300000000002</v>
      </c>
      <c r="Q66" t="s">
        <v>1349</v>
      </c>
      <c r="R66" s="61">
        <v>0</v>
      </c>
      <c r="S66" s="61">
        <v>-2210.0300000000002</v>
      </c>
    </row>
    <row r="67" spans="1:19" x14ac:dyDescent="0.2">
      <c r="A67" t="s">
        <v>451</v>
      </c>
      <c r="B67" t="s">
        <v>977</v>
      </c>
      <c r="C67" t="s">
        <v>1287</v>
      </c>
      <c r="D67" t="s">
        <v>239</v>
      </c>
      <c r="E67" t="s">
        <v>1342</v>
      </c>
      <c r="F67" t="s">
        <v>120</v>
      </c>
      <c r="G67" s="87" t="s">
        <v>1419</v>
      </c>
      <c r="H67" t="s">
        <v>1352</v>
      </c>
      <c r="I67" t="s">
        <v>1420</v>
      </c>
      <c r="J67" t="s">
        <v>1420</v>
      </c>
      <c r="K67">
        <v>9100</v>
      </c>
      <c r="L67" t="s">
        <v>1422</v>
      </c>
      <c r="M67" s="87">
        <v>43480</v>
      </c>
      <c r="N67" t="s">
        <v>1356</v>
      </c>
      <c r="O67" t="s">
        <v>1349</v>
      </c>
      <c r="P67" s="61">
        <v>2210.0300000000002</v>
      </c>
      <c r="Q67" t="s">
        <v>1349</v>
      </c>
      <c r="R67" s="61">
        <v>2210.0300000000002</v>
      </c>
      <c r="S67" s="61">
        <v>0</v>
      </c>
    </row>
    <row r="68" spans="1:19" x14ac:dyDescent="0.2">
      <c r="A68" t="s">
        <v>451</v>
      </c>
      <c r="B68" t="s">
        <v>977</v>
      </c>
      <c r="C68" t="s">
        <v>1287</v>
      </c>
      <c r="D68" t="s">
        <v>239</v>
      </c>
      <c r="E68" t="s">
        <v>1342</v>
      </c>
      <c r="F68" t="s">
        <v>120</v>
      </c>
      <c r="G68" s="87" t="s">
        <v>1419</v>
      </c>
      <c r="H68" t="s">
        <v>1352</v>
      </c>
      <c r="I68" t="s">
        <v>1420</v>
      </c>
      <c r="J68" t="s">
        <v>1420</v>
      </c>
      <c r="K68">
        <v>9100</v>
      </c>
      <c r="L68" t="s">
        <v>1423</v>
      </c>
      <c r="M68" s="87">
        <v>43480</v>
      </c>
      <c r="N68" t="s">
        <v>1356</v>
      </c>
      <c r="O68" t="s">
        <v>1349</v>
      </c>
      <c r="P68" s="61">
        <v>2210.0300000000002</v>
      </c>
      <c r="Q68" t="s">
        <v>1349</v>
      </c>
      <c r="R68" s="61">
        <v>2210.0300000000002</v>
      </c>
      <c r="S68" s="61">
        <v>0</v>
      </c>
    </row>
    <row r="69" spans="1:19" x14ac:dyDescent="0.2">
      <c r="A69" t="s">
        <v>656</v>
      </c>
      <c r="B69" t="s">
        <v>1006</v>
      </c>
      <c r="C69" t="s">
        <v>1305</v>
      </c>
      <c r="D69" t="s">
        <v>239</v>
      </c>
      <c r="E69" t="s">
        <v>1342</v>
      </c>
      <c r="F69" t="s">
        <v>115</v>
      </c>
      <c r="G69" s="87" t="s">
        <v>1381</v>
      </c>
      <c r="H69" t="s">
        <v>1424</v>
      </c>
      <c r="I69" t="s">
        <v>1449</v>
      </c>
      <c r="K69">
        <v>9074</v>
      </c>
      <c r="L69" t="s">
        <v>1426</v>
      </c>
      <c r="M69" s="87">
        <v>43284</v>
      </c>
      <c r="N69" t="s">
        <v>1356</v>
      </c>
      <c r="O69" t="s">
        <v>1349</v>
      </c>
      <c r="P69" s="61">
        <v>75</v>
      </c>
      <c r="Q69" t="s">
        <v>1349</v>
      </c>
      <c r="R69" s="61">
        <v>75</v>
      </c>
      <c r="S69" s="61">
        <v>0</v>
      </c>
    </row>
    <row r="70" spans="1:19" x14ac:dyDescent="0.2">
      <c r="A70" t="s">
        <v>656</v>
      </c>
      <c r="B70" t="s">
        <v>1006</v>
      </c>
      <c r="C70" t="s">
        <v>1305</v>
      </c>
      <c r="D70" t="s">
        <v>239</v>
      </c>
      <c r="E70" t="s">
        <v>1342</v>
      </c>
      <c r="F70" t="s">
        <v>115</v>
      </c>
      <c r="G70" s="87" t="s">
        <v>1381</v>
      </c>
      <c r="H70" t="s">
        <v>1424</v>
      </c>
      <c r="I70" t="s">
        <v>1450</v>
      </c>
      <c r="K70">
        <v>9074</v>
      </c>
      <c r="L70" t="s">
        <v>1426</v>
      </c>
      <c r="M70" s="87">
        <v>43284</v>
      </c>
      <c r="N70" t="s">
        <v>1356</v>
      </c>
      <c r="O70" t="s">
        <v>1349</v>
      </c>
      <c r="P70" s="61">
        <v>75</v>
      </c>
      <c r="Q70" t="s">
        <v>1349</v>
      </c>
      <c r="R70" s="61">
        <v>75</v>
      </c>
      <c r="S70" s="61">
        <v>0</v>
      </c>
    </row>
    <row r="71" spans="1:19" x14ac:dyDescent="0.2">
      <c r="A71" t="s">
        <v>656</v>
      </c>
      <c r="B71" t="s">
        <v>1006</v>
      </c>
      <c r="C71" t="s">
        <v>1305</v>
      </c>
      <c r="D71" t="s">
        <v>239</v>
      </c>
      <c r="E71" t="s">
        <v>1342</v>
      </c>
      <c r="F71" t="s">
        <v>115</v>
      </c>
      <c r="G71" s="87" t="s">
        <v>1411</v>
      </c>
      <c r="H71" t="s">
        <v>1424</v>
      </c>
      <c r="I71" t="s">
        <v>1451</v>
      </c>
      <c r="K71">
        <v>9083</v>
      </c>
      <c r="L71" t="s">
        <v>1437</v>
      </c>
      <c r="M71" s="87">
        <v>43311</v>
      </c>
      <c r="N71" t="s">
        <v>1356</v>
      </c>
      <c r="O71" t="s">
        <v>1349</v>
      </c>
      <c r="P71" s="61">
        <v>121.02</v>
      </c>
      <c r="Q71" t="s">
        <v>1349</v>
      </c>
      <c r="R71" s="61">
        <v>121.02</v>
      </c>
      <c r="S71" s="61">
        <v>0</v>
      </c>
    </row>
    <row r="72" spans="1:19" x14ac:dyDescent="0.2">
      <c r="A72" t="s">
        <v>656</v>
      </c>
      <c r="B72" t="s">
        <v>1006</v>
      </c>
      <c r="C72" t="s">
        <v>1305</v>
      </c>
      <c r="D72" t="s">
        <v>239</v>
      </c>
      <c r="E72" t="s">
        <v>1342</v>
      </c>
      <c r="F72" t="s">
        <v>115</v>
      </c>
      <c r="G72" s="87" t="s">
        <v>1415</v>
      </c>
      <c r="H72" t="s">
        <v>1452</v>
      </c>
      <c r="I72" t="s">
        <v>1438</v>
      </c>
      <c r="J72" t="s">
        <v>1453</v>
      </c>
      <c r="K72">
        <v>9083</v>
      </c>
      <c r="L72" t="s">
        <v>1454</v>
      </c>
      <c r="M72" s="87">
        <v>43311</v>
      </c>
      <c r="N72" t="s">
        <v>1356</v>
      </c>
      <c r="O72" t="s">
        <v>1349</v>
      </c>
      <c r="P72" s="61">
        <v>-1682</v>
      </c>
      <c r="Q72" t="s">
        <v>1349</v>
      </c>
      <c r="R72" s="61">
        <v>0</v>
      </c>
      <c r="S72" s="61">
        <v>-1682</v>
      </c>
    </row>
    <row r="73" spans="1:19" x14ac:dyDescent="0.2">
      <c r="A73" t="s">
        <v>656</v>
      </c>
      <c r="B73" t="s">
        <v>1006</v>
      </c>
      <c r="C73" t="s">
        <v>1305</v>
      </c>
      <c r="D73" t="s">
        <v>239</v>
      </c>
      <c r="E73" t="s">
        <v>1342</v>
      </c>
      <c r="F73" t="s">
        <v>115</v>
      </c>
      <c r="G73" s="87" t="s">
        <v>1415</v>
      </c>
      <c r="H73" t="s">
        <v>1424</v>
      </c>
      <c r="I73" t="s">
        <v>1453</v>
      </c>
      <c r="K73">
        <v>9083</v>
      </c>
      <c r="L73" t="s">
        <v>1439</v>
      </c>
      <c r="M73" s="87">
        <v>43311</v>
      </c>
      <c r="N73" t="s">
        <v>1356</v>
      </c>
      <c r="O73" t="s">
        <v>1349</v>
      </c>
      <c r="P73" s="61">
        <v>1682</v>
      </c>
      <c r="Q73" t="s">
        <v>1349</v>
      </c>
      <c r="R73" s="61">
        <v>1682</v>
      </c>
      <c r="S73" s="61">
        <v>0</v>
      </c>
    </row>
    <row r="74" spans="1:19" x14ac:dyDescent="0.2">
      <c r="A74" t="s">
        <v>657</v>
      </c>
      <c r="B74" t="s">
        <v>1007</v>
      </c>
      <c r="C74" t="s">
        <v>1308</v>
      </c>
      <c r="D74" t="s">
        <v>239</v>
      </c>
      <c r="E74" t="s">
        <v>1342</v>
      </c>
      <c r="F74" t="s">
        <v>115</v>
      </c>
      <c r="G74" s="87" t="s">
        <v>1351</v>
      </c>
      <c r="H74" t="s">
        <v>1352</v>
      </c>
      <c r="I74" t="s">
        <v>1353</v>
      </c>
      <c r="J74" t="s">
        <v>1354</v>
      </c>
      <c r="K74">
        <v>9079</v>
      </c>
      <c r="L74" t="s">
        <v>1355</v>
      </c>
      <c r="M74" s="87">
        <v>43291</v>
      </c>
      <c r="N74" t="s">
        <v>1356</v>
      </c>
      <c r="O74" t="s">
        <v>1349</v>
      </c>
      <c r="P74" s="61">
        <v>278.8</v>
      </c>
      <c r="Q74" t="s">
        <v>1349</v>
      </c>
      <c r="R74" s="61">
        <v>278.8</v>
      </c>
      <c r="S74" s="61">
        <v>0</v>
      </c>
    </row>
    <row r="75" spans="1:19" x14ac:dyDescent="0.2">
      <c r="A75" t="s">
        <v>658</v>
      </c>
      <c r="B75" t="s">
        <v>1008</v>
      </c>
      <c r="C75" t="s">
        <v>1311</v>
      </c>
      <c r="D75" t="s">
        <v>239</v>
      </c>
      <c r="E75" t="s">
        <v>1342</v>
      </c>
      <c r="F75" t="s">
        <v>115</v>
      </c>
      <c r="G75" s="87" t="s">
        <v>1351</v>
      </c>
      <c r="H75" t="s">
        <v>1352</v>
      </c>
      <c r="I75" t="s">
        <v>1353</v>
      </c>
      <c r="J75" t="s">
        <v>1455</v>
      </c>
      <c r="K75">
        <v>9077</v>
      </c>
      <c r="L75" t="s">
        <v>1456</v>
      </c>
      <c r="M75" s="87">
        <v>43284</v>
      </c>
      <c r="N75" t="s">
        <v>1356</v>
      </c>
      <c r="O75" t="s">
        <v>1349</v>
      </c>
      <c r="P75" s="61">
        <v>27699.03</v>
      </c>
      <c r="Q75" t="s">
        <v>1349</v>
      </c>
      <c r="R75" s="61">
        <v>27699.03</v>
      </c>
      <c r="S75" s="61">
        <v>0</v>
      </c>
    </row>
    <row r="76" spans="1:19" x14ac:dyDescent="0.2">
      <c r="A76" t="s">
        <v>658</v>
      </c>
      <c r="B76" t="s">
        <v>1008</v>
      </c>
      <c r="C76" t="s">
        <v>1311</v>
      </c>
      <c r="D76" t="s">
        <v>239</v>
      </c>
      <c r="E76" t="s">
        <v>1342</v>
      </c>
      <c r="F76" t="s">
        <v>121</v>
      </c>
      <c r="G76" s="87" t="s">
        <v>1457</v>
      </c>
      <c r="H76" t="s">
        <v>1352</v>
      </c>
      <c r="I76" t="s">
        <v>1455</v>
      </c>
      <c r="J76" t="s">
        <v>1455</v>
      </c>
      <c r="K76">
        <v>9101</v>
      </c>
      <c r="L76" t="s">
        <v>1458</v>
      </c>
      <c r="M76" s="87">
        <v>43508</v>
      </c>
      <c r="N76" t="s">
        <v>1356</v>
      </c>
      <c r="O76" t="s">
        <v>1349</v>
      </c>
      <c r="P76" s="61">
        <v>-27699.03</v>
      </c>
      <c r="Q76" t="s">
        <v>1349</v>
      </c>
      <c r="R76" s="61">
        <v>0</v>
      </c>
      <c r="S76" s="61">
        <v>-27699.03</v>
      </c>
    </row>
    <row r="77" spans="1:19" x14ac:dyDescent="0.2">
      <c r="A77" t="s">
        <v>659</v>
      </c>
      <c r="B77" t="s">
        <v>1009</v>
      </c>
      <c r="C77" t="s">
        <v>1313</v>
      </c>
      <c r="D77" t="s">
        <v>239</v>
      </c>
      <c r="E77" t="s">
        <v>1342</v>
      </c>
      <c r="F77" t="s">
        <v>115</v>
      </c>
      <c r="G77" s="87" t="s">
        <v>1351</v>
      </c>
      <c r="H77" t="s">
        <v>1352</v>
      </c>
      <c r="I77" t="s">
        <v>1353</v>
      </c>
      <c r="J77" t="s">
        <v>1455</v>
      </c>
      <c r="K77">
        <v>9077</v>
      </c>
      <c r="L77" t="s">
        <v>1456</v>
      </c>
      <c r="M77" s="87">
        <v>43284</v>
      </c>
      <c r="N77" t="s">
        <v>1356</v>
      </c>
      <c r="O77" t="s">
        <v>1349</v>
      </c>
      <c r="P77" s="61">
        <v>-78127.649999999994</v>
      </c>
      <c r="Q77" t="s">
        <v>1349</v>
      </c>
      <c r="R77" s="61">
        <v>0</v>
      </c>
      <c r="S77" s="61">
        <v>-78127.649999999994</v>
      </c>
    </row>
    <row r="78" spans="1:19" x14ac:dyDescent="0.2">
      <c r="A78" t="s">
        <v>659</v>
      </c>
      <c r="B78" t="s">
        <v>1009</v>
      </c>
      <c r="C78" t="s">
        <v>1313</v>
      </c>
      <c r="D78" t="s">
        <v>239</v>
      </c>
      <c r="E78" t="s">
        <v>1342</v>
      </c>
      <c r="F78" t="s">
        <v>121</v>
      </c>
      <c r="G78" s="87" t="s">
        <v>1457</v>
      </c>
      <c r="H78" t="s">
        <v>1352</v>
      </c>
      <c r="I78" t="s">
        <v>1455</v>
      </c>
      <c r="J78" t="s">
        <v>1455</v>
      </c>
      <c r="K78">
        <v>9101</v>
      </c>
      <c r="L78" t="s">
        <v>1458</v>
      </c>
      <c r="M78" s="87">
        <v>43508</v>
      </c>
      <c r="N78" t="s">
        <v>1356</v>
      </c>
      <c r="O78" t="s">
        <v>1349</v>
      </c>
      <c r="P78" s="61">
        <v>78127.649999999994</v>
      </c>
      <c r="Q78" t="s">
        <v>1349</v>
      </c>
      <c r="R78" s="61">
        <v>78127.649999999994</v>
      </c>
      <c r="S78" s="61">
        <v>0</v>
      </c>
    </row>
    <row r="79" spans="1:19" x14ac:dyDescent="0.2">
      <c r="A79" t="s">
        <v>660</v>
      </c>
      <c r="B79" t="s">
        <v>1010</v>
      </c>
      <c r="C79" t="s">
        <v>1315</v>
      </c>
      <c r="D79" t="s">
        <v>239</v>
      </c>
      <c r="E79" t="s">
        <v>1342</v>
      </c>
      <c r="F79" t="s">
        <v>115</v>
      </c>
      <c r="G79" s="87" t="s">
        <v>1351</v>
      </c>
      <c r="H79" t="s">
        <v>1352</v>
      </c>
      <c r="I79" t="s">
        <v>1353</v>
      </c>
      <c r="J79" t="s">
        <v>1455</v>
      </c>
      <c r="K79">
        <v>9077</v>
      </c>
      <c r="L79" t="s">
        <v>1456</v>
      </c>
      <c r="M79" s="87">
        <v>43284</v>
      </c>
      <c r="N79" t="s">
        <v>1356</v>
      </c>
      <c r="O79" t="s">
        <v>1349</v>
      </c>
      <c r="P79" s="61">
        <v>-27699.03</v>
      </c>
      <c r="Q79" t="s">
        <v>1349</v>
      </c>
      <c r="R79" s="61">
        <v>0</v>
      </c>
      <c r="S79" s="61">
        <v>-27699.03</v>
      </c>
    </row>
    <row r="80" spans="1:19" x14ac:dyDescent="0.2">
      <c r="A80" t="s">
        <v>660</v>
      </c>
      <c r="B80" t="s">
        <v>1010</v>
      </c>
      <c r="C80" t="s">
        <v>1315</v>
      </c>
      <c r="D80" t="s">
        <v>239</v>
      </c>
      <c r="E80" t="s">
        <v>1342</v>
      </c>
      <c r="F80" t="s">
        <v>115</v>
      </c>
      <c r="G80" s="87" t="s">
        <v>1351</v>
      </c>
      <c r="H80" t="s">
        <v>1352</v>
      </c>
      <c r="I80" t="s">
        <v>1353</v>
      </c>
      <c r="J80" t="s">
        <v>1455</v>
      </c>
      <c r="K80">
        <v>9077</v>
      </c>
      <c r="L80" t="s">
        <v>1456</v>
      </c>
      <c r="M80" s="87">
        <v>43284</v>
      </c>
      <c r="N80" t="s">
        <v>1356</v>
      </c>
      <c r="O80" t="s">
        <v>1349</v>
      </c>
      <c r="P80" s="61">
        <v>78127.649999999994</v>
      </c>
      <c r="Q80" t="s">
        <v>1349</v>
      </c>
      <c r="R80" s="61">
        <v>78127.649999999994</v>
      </c>
      <c r="S80" s="61">
        <v>0</v>
      </c>
    </row>
    <row r="81" spans="1:19" x14ac:dyDescent="0.2">
      <c r="A81" t="s">
        <v>660</v>
      </c>
      <c r="B81" t="s">
        <v>1010</v>
      </c>
      <c r="C81" t="s">
        <v>1315</v>
      </c>
      <c r="D81" t="s">
        <v>239</v>
      </c>
      <c r="E81" t="s">
        <v>1342</v>
      </c>
      <c r="F81" t="s">
        <v>115</v>
      </c>
      <c r="G81" s="87" t="s">
        <v>1415</v>
      </c>
      <c r="H81" t="s">
        <v>1452</v>
      </c>
      <c r="I81" t="s">
        <v>1459</v>
      </c>
      <c r="J81" t="s">
        <v>1460</v>
      </c>
      <c r="K81">
        <v>9083</v>
      </c>
      <c r="L81" t="s">
        <v>1454</v>
      </c>
      <c r="M81" s="87">
        <v>43311</v>
      </c>
      <c r="N81" t="s">
        <v>1356</v>
      </c>
      <c r="O81" t="s">
        <v>1349</v>
      </c>
      <c r="P81" s="61">
        <v>1484</v>
      </c>
      <c r="Q81" t="s">
        <v>1349</v>
      </c>
      <c r="R81" s="61">
        <v>1484</v>
      </c>
      <c r="S81" s="61">
        <v>0</v>
      </c>
    </row>
    <row r="82" spans="1:19" x14ac:dyDescent="0.2">
      <c r="A82" t="s">
        <v>660</v>
      </c>
      <c r="B82" t="s">
        <v>1010</v>
      </c>
      <c r="C82" t="s">
        <v>1315</v>
      </c>
      <c r="D82" t="s">
        <v>239</v>
      </c>
      <c r="E82" t="s">
        <v>1342</v>
      </c>
      <c r="F82" t="s">
        <v>121</v>
      </c>
      <c r="G82" s="87" t="s">
        <v>1457</v>
      </c>
      <c r="H82" t="s">
        <v>1352</v>
      </c>
      <c r="I82" t="s">
        <v>1455</v>
      </c>
      <c r="J82" t="s">
        <v>1455</v>
      </c>
      <c r="K82">
        <v>9101</v>
      </c>
      <c r="L82" t="s">
        <v>1458</v>
      </c>
      <c r="M82" s="87">
        <v>43508</v>
      </c>
      <c r="N82" t="s">
        <v>1356</v>
      </c>
      <c r="O82" t="s">
        <v>1349</v>
      </c>
      <c r="P82" s="61">
        <v>-50428.62</v>
      </c>
      <c r="Q82" t="s">
        <v>1349</v>
      </c>
      <c r="R82" s="61">
        <v>0</v>
      </c>
      <c r="S82" s="61">
        <v>-50428.62</v>
      </c>
    </row>
    <row r="83" spans="1:19" x14ac:dyDescent="0.2">
      <c r="A83" t="s">
        <v>660</v>
      </c>
      <c r="B83" t="s">
        <v>1010</v>
      </c>
      <c r="C83" t="s">
        <v>1315</v>
      </c>
      <c r="D83" t="s">
        <v>239</v>
      </c>
      <c r="E83" t="s">
        <v>1342</v>
      </c>
      <c r="F83" t="s">
        <v>121</v>
      </c>
      <c r="G83" s="87" t="s">
        <v>1457</v>
      </c>
      <c r="H83" t="s">
        <v>1352</v>
      </c>
      <c r="I83" t="s">
        <v>1455</v>
      </c>
      <c r="J83" t="s">
        <v>1455</v>
      </c>
      <c r="K83">
        <v>9101</v>
      </c>
      <c r="L83" t="s">
        <v>1458</v>
      </c>
      <c r="M83" s="87">
        <v>43508</v>
      </c>
      <c r="N83" t="s">
        <v>1356</v>
      </c>
      <c r="O83" t="s">
        <v>1349</v>
      </c>
      <c r="P83" s="61">
        <v>3029.79</v>
      </c>
      <c r="Q83" t="s">
        <v>1349</v>
      </c>
      <c r="R83" s="61">
        <v>3029.79</v>
      </c>
      <c r="S83" s="61">
        <v>0</v>
      </c>
    </row>
    <row r="84" spans="1:19" x14ac:dyDescent="0.2">
      <c r="A84" t="s">
        <v>661</v>
      </c>
      <c r="B84" t="s">
        <v>1011</v>
      </c>
      <c r="C84" t="s">
        <v>1317</v>
      </c>
      <c r="D84" t="s">
        <v>239</v>
      </c>
      <c r="E84" t="s">
        <v>1342</v>
      </c>
      <c r="F84" t="s">
        <v>116</v>
      </c>
      <c r="G84" s="87" t="s">
        <v>1461</v>
      </c>
      <c r="H84" t="s">
        <v>1352</v>
      </c>
      <c r="I84" t="s">
        <v>1462</v>
      </c>
      <c r="J84" t="s">
        <v>1462</v>
      </c>
      <c r="K84">
        <v>9091</v>
      </c>
      <c r="L84" t="s">
        <v>1463</v>
      </c>
      <c r="M84" s="87">
        <v>43355</v>
      </c>
      <c r="N84" t="s">
        <v>1356</v>
      </c>
      <c r="O84" t="s">
        <v>1349</v>
      </c>
      <c r="P84" s="61">
        <v>995.62</v>
      </c>
      <c r="Q84" t="s">
        <v>1349</v>
      </c>
      <c r="R84" s="61">
        <v>995.62</v>
      </c>
      <c r="S84" s="61">
        <v>0</v>
      </c>
    </row>
    <row r="85" spans="1:19" x14ac:dyDescent="0.2">
      <c r="A85" t="s">
        <v>665</v>
      </c>
      <c r="B85" t="s">
        <v>1015</v>
      </c>
      <c r="C85" t="s">
        <v>1323</v>
      </c>
      <c r="D85" t="s">
        <v>239</v>
      </c>
      <c r="E85" t="s">
        <v>1342</v>
      </c>
      <c r="F85" t="s">
        <v>115</v>
      </c>
      <c r="G85" s="87" t="s">
        <v>1415</v>
      </c>
      <c r="H85" t="s">
        <v>1452</v>
      </c>
      <c r="I85" t="s">
        <v>1459</v>
      </c>
      <c r="J85" t="s">
        <v>1464</v>
      </c>
      <c r="K85">
        <v>9083</v>
      </c>
      <c r="L85" t="s">
        <v>1454</v>
      </c>
      <c r="M85" s="87">
        <v>43311</v>
      </c>
      <c r="N85" t="s">
        <v>1356</v>
      </c>
      <c r="O85" t="s">
        <v>1349</v>
      </c>
      <c r="P85" s="61">
        <v>198</v>
      </c>
      <c r="Q85" t="s">
        <v>1349</v>
      </c>
      <c r="R85" s="61">
        <v>198</v>
      </c>
      <c r="S85" s="61">
        <v>0</v>
      </c>
    </row>
    <row r="86" spans="1:19" x14ac:dyDescent="0.2">
      <c r="A86" t="s">
        <v>452</v>
      </c>
      <c r="B86" t="s">
        <v>1037</v>
      </c>
      <c r="C86" t="s">
        <v>1287</v>
      </c>
      <c r="D86" t="s">
        <v>239</v>
      </c>
      <c r="E86" t="s">
        <v>1342</v>
      </c>
      <c r="F86" t="s">
        <v>122</v>
      </c>
      <c r="G86" s="87" t="s">
        <v>1378</v>
      </c>
      <c r="H86" t="s">
        <v>1352</v>
      </c>
      <c r="I86" t="s">
        <v>1379</v>
      </c>
      <c r="J86" t="s">
        <v>1379</v>
      </c>
      <c r="K86">
        <v>9102</v>
      </c>
      <c r="L86" t="s">
        <v>1380</v>
      </c>
      <c r="M86" s="87">
        <v>43529</v>
      </c>
      <c r="N86" t="s">
        <v>1356</v>
      </c>
      <c r="O86" t="s">
        <v>1349</v>
      </c>
      <c r="P86" s="61">
        <v>3677234.1</v>
      </c>
      <c r="Q86" t="s">
        <v>1349</v>
      </c>
      <c r="R86" s="61">
        <v>3677234.1</v>
      </c>
      <c r="S86" s="61">
        <v>0</v>
      </c>
    </row>
    <row r="87" spans="1:19" x14ac:dyDescent="0.2">
      <c r="A87" t="s">
        <v>452</v>
      </c>
      <c r="B87" t="s">
        <v>1037</v>
      </c>
      <c r="C87" t="s">
        <v>1287</v>
      </c>
      <c r="D87" t="s">
        <v>239</v>
      </c>
      <c r="E87" t="s">
        <v>1342</v>
      </c>
      <c r="F87" t="s">
        <v>121</v>
      </c>
      <c r="G87" s="87" t="s">
        <v>1457</v>
      </c>
      <c r="H87" t="s">
        <v>1352</v>
      </c>
      <c r="I87" t="s">
        <v>1465</v>
      </c>
      <c r="J87" t="s">
        <v>1465</v>
      </c>
      <c r="K87">
        <v>9101</v>
      </c>
      <c r="L87" t="s">
        <v>1458</v>
      </c>
      <c r="M87" s="87">
        <v>43508</v>
      </c>
      <c r="N87" t="s">
        <v>1356</v>
      </c>
      <c r="O87" t="s">
        <v>1349</v>
      </c>
      <c r="P87" s="61">
        <v>-3029.79</v>
      </c>
      <c r="Q87" t="s">
        <v>1349</v>
      </c>
      <c r="R87" s="61">
        <v>0</v>
      </c>
      <c r="S87" s="61">
        <v>-3029.79</v>
      </c>
    </row>
    <row r="88" spans="1:19" x14ac:dyDescent="0.2">
      <c r="A88" t="s">
        <v>524</v>
      </c>
      <c r="B88" t="s">
        <v>1039</v>
      </c>
      <c r="C88" t="s">
        <v>1291</v>
      </c>
      <c r="D88" t="s">
        <v>239</v>
      </c>
      <c r="E88" t="s">
        <v>1342</v>
      </c>
      <c r="F88" t="s">
        <v>115</v>
      </c>
      <c r="G88" s="87" t="s">
        <v>1401</v>
      </c>
      <c r="H88" t="s">
        <v>1344</v>
      </c>
      <c r="I88" t="s">
        <v>1402</v>
      </c>
      <c r="J88" t="s">
        <v>1403</v>
      </c>
      <c r="K88">
        <v>9080</v>
      </c>
      <c r="L88" t="s">
        <v>1404</v>
      </c>
      <c r="M88" s="87">
        <v>43298</v>
      </c>
      <c r="N88" t="s">
        <v>1348</v>
      </c>
      <c r="O88" t="s">
        <v>1349</v>
      </c>
      <c r="P88" s="61">
        <v>40000</v>
      </c>
      <c r="Q88" t="s">
        <v>1349</v>
      </c>
      <c r="R88" s="61">
        <v>40000</v>
      </c>
      <c r="S88" s="61">
        <v>0</v>
      </c>
    </row>
    <row r="89" spans="1:19" x14ac:dyDescent="0.2">
      <c r="A89" t="s">
        <v>524</v>
      </c>
      <c r="B89" t="s">
        <v>1039</v>
      </c>
      <c r="C89" t="s">
        <v>1291</v>
      </c>
      <c r="D89" t="s">
        <v>239</v>
      </c>
      <c r="E89" t="s">
        <v>1342</v>
      </c>
      <c r="F89" t="s">
        <v>115</v>
      </c>
      <c r="G89" s="87" t="s">
        <v>1374</v>
      </c>
      <c r="H89" t="s">
        <v>1352</v>
      </c>
      <c r="I89" t="s">
        <v>1466</v>
      </c>
      <c r="J89" t="s">
        <v>1466</v>
      </c>
      <c r="K89">
        <v>9086</v>
      </c>
      <c r="L89" t="s">
        <v>1467</v>
      </c>
      <c r="M89" s="87">
        <v>43326</v>
      </c>
      <c r="N89" t="s">
        <v>1356</v>
      </c>
      <c r="O89" t="s">
        <v>1349</v>
      </c>
      <c r="P89" s="61">
        <v>-40000</v>
      </c>
      <c r="Q89" t="s">
        <v>1349</v>
      </c>
      <c r="R89" s="61">
        <v>0</v>
      </c>
      <c r="S89" s="61">
        <v>-40000</v>
      </c>
    </row>
    <row r="90" spans="1:19" x14ac:dyDescent="0.2">
      <c r="A90" t="s">
        <v>487</v>
      </c>
      <c r="B90" t="s">
        <v>1043</v>
      </c>
      <c r="C90" t="s">
        <v>1295</v>
      </c>
      <c r="D90" t="s">
        <v>239</v>
      </c>
      <c r="E90" t="s">
        <v>1342</v>
      </c>
      <c r="F90" t="s">
        <v>122</v>
      </c>
      <c r="G90" s="87" t="s">
        <v>1378</v>
      </c>
      <c r="H90" t="s">
        <v>1352</v>
      </c>
      <c r="I90" t="s">
        <v>1379</v>
      </c>
      <c r="J90" t="s">
        <v>1379</v>
      </c>
      <c r="K90">
        <v>9102</v>
      </c>
      <c r="L90" t="s">
        <v>1380</v>
      </c>
      <c r="M90" s="87">
        <v>43529</v>
      </c>
      <c r="N90" t="s">
        <v>1356</v>
      </c>
      <c r="O90" t="s">
        <v>1349</v>
      </c>
      <c r="P90" s="61">
        <v>-39004.379999999997</v>
      </c>
      <c r="Q90" t="s">
        <v>1349</v>
      </c>
      <c r="R90" s="61">
        <v>0</v>
      </c>
      <c r="S90" s="61">
        <v>-39004.379999999997</v>
      </c>
    </row>
    <row r="91" spans="1:19" x14ac:dyDescent="0.2">
      <c r="A91" t="s">
        <v>487</v>
      </c>
      <c r="B91" t="s">
        <v>1043</v>
      </c>
      <c r="C91" t="s">
        <v>1295</v>
      </c>
      <c r="D91" t="s">
        <v>239</v>
      </c>
      <c r="E91" t="s">
        <v>1342</v>
      </c>
      <c r="F91" t="s">
        <v>115</v>
      </c>
      <c r="G91" s="87" t="s">
        <v>1374</v>
      </c>
      <c r="H91" t="s">
        <v>1352</v>
      </c>
      <c r="I91" t="s">
        <v>1466</v>
      </c>
      <c r="J91" t="s">
        <v>1466</v>
      </c>
      <c r="K91">
        <v>9086</v>
      </c>
      <c r="L91" t="s">
        <v>1467</v>
      </c>
      <c r="M91" s="87">
        <v>43326</v>
      </c>
      <c r="N91" t="s">
        <v>1356</v>
      </c>
      <c r="O91" t="s">
        <v>1349</v>
      </c>
      <c r="P91" s="61">
        <v>40000</v>
      </c>
      <c r="Q91" t="s">
        <v>1349</v>
      </c>
      <c r="R91" s="61">
        <v>40000</v>
      </c>
      <c r="S91" s="61">
        <v>0</v>
      </c>
    </row>
    <row r="92" spans="1:19" x14ac:dyDescent="0.2">
      <c r="A92" t="s">
        <v>487</v>
      </c>
      <c r="B92" t="s">
        <v>1043</v>
      </c>
      <c r="C92" t="s">
        <v>1295</v>
      </c>
      <c r="D92" t="s">
        <v>239</v>
      </c>
      <c r="E92" t="s">
        <v>1342</v>
      </c>
      <c r="F92" t="s">
        <v>116</v>
      </c>
      <c r="G92" s="87" t="s">
        <v>1461</v>
      </c>
      <c r="H92" t="s">
        <v>1352</v>
      </c>
      <c r="I92" t="s">
        <v>1462</v>
      </c>
      <c r="J92" t="s">
        <v>1462</v>
      </c>
      <c r="K92">
        <v>9091</v>
      </c>
      <c r="L92" t="s">
        <v>1463</v>
      </c>
      <c r="M92" s="87">
        <v>43355</v>
      </c>
      <c r="N92" t="s">
        <v>1356</v>
      </c>
      <c r="O92" t="s">
        <v>1349</v>
      </c>
      <c r="P92" s="61">
        <v>-995.62</v>
      </c>
      <c r="Q92" t="s">
        <v>1349</v>
      </c>
      <c r="R92" s="61">
        <v>0</v>
      </c>
      <c r="S92" s="61">
        <v>-995.62</v>
      </c>
    </row>
    <row r="93" spans="1:19" x14ac:dyDescent="0.2">
      <c r="A93" t="s">
        <v>670</v>
      </c>
      <c r="B93" t="s">
        <v>1049</v>
      </c>
      <c r="C93" t="s">
        <v>1336</v>
      </c>
      <c r="D93" t="s">
        <v>202</v>
      </c>
      <c r="E93" t="s">
        <v>1342</v>
      </c>
      <c r="F93" t="s">
        <v>16</v>
      </c>
      <c r="G93" s="87" t="s">
        <v>1370</v>
      </c>
      <c r="H93" t="s">
        <v>1371</v>
      </c>
      <c r="J93" t="s">
        <v>1372</v>
      </c>
      <c r="K93">
        <v>9103</v>
      </c>
      <c r="L93" t="s">
        <v>1373</v>
      </c>
      <c r="M93" s="87">
        <v>43613</v>
      </c>
      <c r="N93" t="s">
        <v>1356</v>
      </c>
      <c r="O93" t="s">
        <v>1349</v>
      </c>
      <c r="P93" s="61">
        <v>-2089.9</v>
      </c>
      <c r="Q93" t="s">
        <v>1349</v>
      </c>
      <c r="R93" s="61">
        <v>0</v>
      </c>
      <c r="S93" s="61">
        <v>-2089.9</v>
      </c>
    </row>
    <row r="94" spans="1:19" x14ac:dyDescent="0.2">
      <c r="A94" t="s">
        <v>670</v>
      </c>
      <c r="B94" t="s">
        <v>1049</v>
      </c>
      <c r="C94" t="s">
        <v>1336</v>
      </c>
      <c r="D94" t="s">
        <v>202</v>
      </c>
      <c r="E94" t="s">
        <v>1342</v>
      </c>
      <c r="F94" t="s">
        <v>16</v>
      </c>
      <c r="G94" s="87" t="s">
        <v>1370</v>
      </c>
      <c r="H94" t="s">
        <v>1371</v>
      </c>
      <c r="J94" t="s">
        <v>1372</v>
      </c>
      <c r="K94">
        <v>9103</v>
      </c>
      <c r="L94" t="s">
        <v>1373</v>
      </c>
      <c r="M94" s="87">
        <v>43613</v>
      </c>
      <c r="N94" t="s">
        <v>1356</v>
      </c>
      <c r="O94" t="s">
        <v>1349</v>
      </c>
      <c r="P94" s="61">
        <v>0.6</v>
      </c>
      <c r="Q94" t="s">
        <v>1349</v>
      </c>
      <c r="R94" s="61">
        <v>0.6</v>
      </c>
      <c r="S94" s="61">
        <v>0</v>
      </c>
    </row>
    <row r="95" spans="1:19" x14ac:dyDescent="0.2">
      <c r="A95" t="s">
        <v>670</v>
      </c>
      <c r="B95" t="s">
        <v>1049</v>
      </c>
      <c r="C95" t="s">
        <v>1336</v>
      </c>
      <c r="D95" t="s">
        <v>202</v>
      </c>
      <c r="E95" t="s">
        <v>1342</v>
      </c>
      <c r="F95" t="s">
        <v>16</v>
      </c>
      <c r="G95" s="87" t="s">
        <v>1370</v>
      </c>
      <c r="H95" t="s">
        <v>1371</v>
      </c>
      <c r="J95" t="s">
        <v>1372</v>
      </c>
      <c r="K95">
        <v>9103</v>
      </c>
      <c r="L95" t="s">
        <v>1373</v>
      </c>
      <c r="M95" s="87">
        <v>43613</v>
      </c>
      <c r="N95" t="s">
        <v>1356</v>
      </c>
      <c r="O95" t="s">
        <v>1349</v>
      </c>
      <c r="P95" s="61">
        <v>-3621019.69</v>
      </c>
      <c r="Q95" t="s">
        <v>1349</v>
      </c>
      <c r="R95" s="61">
        <v>0</v>
      </c>
      <c r="S95" s="61">
        <v>-3621019.69</v>
      </c>
    </row>
    <row r="96" spans="1:19" x14ac:dyDescent="0.2">
      <c r="G96" s="87"/>
      <c r="M96" s="87"/>
    </row>
    <row r="97" spans="7:13" x14ac:dyDescent="0.2">
      <c r="G97" s="87"/>
      <c r="M97" s="87"/>
    </row>
    <row r="98" spans="7:13" x14ac:dyDescent="0.2">
      <c r="G98" s="87"/>
      <c r="M98" s="87"/>
    </row>
    <row r="99" spans="7:13" x14ac:dyDescent="0.2">
      <c r="G99" s="87"/>
      <c r="M99" s="87"/>
    </row>
    <row r="100" spans="7:13" x14ac:dyDescent="0.2">
      <c r="G100" s="87"/>
      <c r="M100" s="87"/>
    </row>
    <row r="101" spans="7:13" x14ac:dyDescent="0.2">
      <c r="G101" s="87"/>
      <c r="M101" s="87"/>
    </row>
    <row r="102" spans="7:13" x14ac:dyDescent="0.2">
      <c r="G102" s="87"/>
      <c r="M102" s="87"/>
    </row>
    <row r="103" spans="7:13" x14ac:dyDescent="0.2">
      <c r="G103" s="87"/>
      <c r="M103" s="87"/>
    </row>
    <row r="104" spans="7:13" x14ac:dyDescent="0.2">
      <c r="G104" s="87"/>
      <c r="M104" s="87"/>
    </row>
    <row r="105" spans="7:13" x14ac:dyDescent="0.2">
      <c r="G105" s="87"/>
      <c r="M105" s="87"/>
    </row>
    <row r="106" spans="7:13" x14ac:dyDescent="0.2">
      <c r="G106" s="87"/>
      <c r="M106" s="87"/>
    </row>
    <row r="107" spans="7:13" x14ac:dyDescent="0.2">
      <c r="G107" s="87"/>
      <c r="M107" s="87"/>
    </row>
    <row r="108" spans="7:13" x14ac:dyDescent="0.2">
      <c r="G108" s="87"/>
      <c r="M108" s="87"/>
    </row>
    <row r="109" spans="7:13" x14ac:dyDescent="0.2">
      <c r="G109" s="87"/>
      <c r="M109" s="87"/>
    </row>
    <row r="110" spans="7:13" x14ac:dyDescent="0.2">
      <c r="G110" s="87"/>
      <c r="M110" s="87"/>
    </row>
    <row r="111" spans="7:13" x14ac:dyDescent="0.2">
      <c r="G111" s="87"/>
      <c r="M111" s="87"/>
    </row>
    <row r="112" spans="7:13" x14ac:dyDescent="0.2">
      <c r="G112" s="87"/>
      <c r="M112" s="87"/>
    </row>
    <row r="113" spans="7:13" x14ac:dyDescent="0.2">
      <c r="G113" s="87"/>
      <c r="M113" s="87"/>
    </row>
    <row r="114" spans="7:13" x14ac:dyDescent="0.2">
      <c r="G114" s="87"/>
      <c r="M114" s="87"/>
    </row>
    <row r="115" spans="7:13" x14ac:dyDescent="0.2">
      <c r="G115" s="87"/>
      <c r="M115" s="87"/>
    </row>
    <row r="116" spans="7:13" x14ac:dyDescent="0.2">
      <c r="G116" s="87"/>
      <c r="M116" s="87"/>
    </row>
    <row r="117" spans="7:13" x14ac:dyDescent="0.2">
      <c r="G117" s="87"/>
      <c r="M117" s="87"/>
    </row>
    <row r="118" spans="7:13" x14ac:dyDescent="0.2">
      <c r="G118" s="87"/>
      <c r="M118" s="87"/>
    </row>
    <row r="119" spans="7:13" x14ac:dyDescent="0.2">
      <c r="G119" s="87"/>
      <c r="M119" s="87"/>
    </row>
    <row r="120" spans="7:13" x14ac:dyDescent="0.2">
      <c r="G120" s="87"/>
      <c r="M120" s="87"/>
    </row>
    <row r="121" spans="7:13" x14ac:dyDescent="0.2">
      <c r="G121" s="87"/>
      <c r="M121" s="87"/>
    </row>
    <row r="122" spans="7:13" x14ac:dyDescent="0.2">
      <c r="G122" s="87"/>
      <c r="M122" s="87"/>
    </row>
    <row r="123" spans="7:13" x14ac:dyDescent="0.2">
      <c r="G123" s="87"/>
      <c r="M123" s="87"/>
    </row>
    <row r="124" spans="7:13" x14ac:dyDescent="0.2">
      <c r="G124" s="87"/>
      <c r="M124" s="87"/>
    </row>
    <row r="125" spans="7:13" x14ac:dyDescent="0.2">
      <c r="G125" s="87"/>
      <c r="M125" s="87"/>
    </row>
    <row r="126" spans="7:13" x14ac:dyDescent="0.2">
      <c r="G126" s="87"/>
      <c r="M126" s="87"/>
    </row>
    <row r="127" spans="7:13" x14ac:dyDescent="0.2">
      <c r="G127" s="87"/>
      <c r="M127" s="87"/>
    </row>
    <row r="128" spans="7:13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1052</v>
      </c>
    </row>
    <row r="4" spans="1:2" x14ac:dyDescent="0.2">
      <c r="A4" t="s">
        <v>117</v>
      </c>
      <c r="B4" t="s">
        <v>1053</v>
      </c>
    </row>
    <row r="5" spans="1:2" x14ac:dyDescent="0.2">
      <c r="A5" t="s">
        <v>118</v>
      </c>
      <c r="B5" t="s">
        <v>1054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1055</v>
      </c>
    </row>
    <row r="8" spans="1:2" x14ac:dyDescent="0.2">
      <c r="A8" t="s">
        <v>121</v>
      </c>
      <c r="B8" t="s">
        <v>523</v>
      </c>
    </row>
    <row r="9" spans="1:2" x14ac:dyDescent="0.2">
      <c r="A9" t="s">
        <v>122</v>
      </c>
      <c r="B9" t="s">
        <v>459</v>
      </c>
    </row>
    <row r="10" spans="1:2" x14ac:dyDescent="0.2">
      <c r="A10" t="s">
        <v>123</v>
      </c>
      <c r="B10" t="s">
        <v>726</v>
      </c>
    </row>
    <row r="11" spans="1:2" x14ac:dyDescent="0.2">
      <c r="A11" t="s">
        <v>124</v>
      </c>
      <c r="B11" t="s">
        <v>460</v>
      </c>
    </row>
    <row r="12" spans="1:2" x14ac:dyDescent="0.2">
      <c r="A12" t="s">
        <v>125</v>
      </c>
      <c r="B12" t="s">
        <v>461</v>
      </c>
    </row>
    <row r="13" spans="1:2" x14ac:dyDescent="0.2">
      <c r="A13" t="s">
        <v>126</v>
      </c>
      <c r="B13" t="s">
        <v>462</v>
      </c>
    </row>
    <row r="14" spans="1:2" x14ac:dyDescent="0.2">
      <c r="A14" t="s">
        <v>14</v>
      </c>
      <c r="B14" t="s">
        <v>463</v>
      </c>
    </row>
    <row r="15" spans="1:2" x14ac:dyDescent="0.2">
      <c r="A15" t="s">
        <v>15</v>
      </c>
      <c r="B15" t="s">
        <v>1056</v>
      </c>
    </row>
    <row r="16" spans="1:2" x14ac:dyDescent="0.2">
      <c r="A16" t="s">
        <v>16</v>
      </c>
      <c r="B16" t="s">
        <v>464</v>
      </c>
    </row>
    <row r="17" spans="1:2" x14ac:dyDescent="0.2">
      <c r="A17" t="s">
        <v>354</v>
      </c>
      <c r="B17" t="s">
        <v>1057</v>
      </c>
    </row>
    <row r="18" spans="1:2" x14ac:dyDescent="0.2">
      <c r="A18" t="s">
        <v>278</v>
      </c>
      <c r="B18" t="s">
        <v>1058</v>
      </c>
    </row>
    <row r="19" spans="1:2" x14ac:dyDescent="0.2">
      <c r="A19" t="s">
        <v>355</v>
      </c>
      <c r="B19" t="s">
        <v>477</v>
      </c>
    </row>
    <row r="20" spans="1:2" x14ac:dyDescent="0.2">
      <c r="A20" t="s">
        <v>356</v>
      </c>
      <c r="B20" t="s">
        <v>478</v>
      </c>
    </row>
    <row r="21" spans="1:2" x14ac:dyDescent="0.2">
      <c r="A21" t="s">
        <v>357</v>
      </c>
      <c r="B21" t="s">
        <v>1059</v>
      </c>
    </row>
    <row r="22" spans="1:2" x14ac:dyDescent="0.2">
      <c r="A22" t="s">
        <v>358</v>
      </c>
      <c r="B22" t="s">
        <v>488</v>
      </c>
    </row>
    <row r="23" spans="1:2" x14ac:dyDescent="0.2">
      <c r="A23" t="s">
        <v>359</v>
      </c>
      <c r="B23" t="s">
        <v>489</v>
      </c>
    </row>
    <row r="24" spans="1:2" x14ac:dyDescent="0.2">
      <c r="A24" t="s">
        <v>360</v>
      </c>
      <c r="B24" t="s">
        <v>490</v>
      </c>
    </row>
    <row r="25" spans="1:2" x14ac:dyDescent="0.2">
      <c r="A25" t="s">
        <v>361</v>
      </c>
      <c r="B25" t="s">
        <v>491</v>
      </c>
    </row>
    <row r="26" spans="1:2" x14ac:dyDescent="0.2">
      <c r="A26" t="s">
        <v>362</v>
      </c>
      <c r="B26" t="s">
        <v>489</v>
      </c>
    </row>
    <row r="27" spans="1:2" x14ac:dyDescent="0.2">
      <c r="A27" t="s">
        <v>363</v>
      </c>
      <c r="B27" t="s">
        <v>492</v>
      </c>
    </row>
    <row r="28" spans="1:2" x14ac:dyDescent="0.2">
      <c r="A28" t="s">
        <v>364</v>
      </c>
      <c r="B28" t="s">
        <v>493</v>
      </c>
    </row>
    <row r="29" spans="1:2" x14ac:dyDescent="0.2">
      <c r="A29" t="s">
        <v>365</v>
      </c>
      <c r="B29" t="s">
        <v>489</v>
      </c>
    </row>
    <row r="30" spans="1:2" x14ac:dyDescent="0.2">
      <c r="A30" t="s">
        <v>366</v>
      </c>
      <c r="B30" t="s">
        <v>492</v>
      </c>
    </row>
    <row r="31" spans="1:2" x14ac:dyDescent="0.2">
      <c r="A31" t="s">
        <v>367</v>
      </c>
      <c r="B31" t="s">
        <v>491</v>
      </c>
    </row>
    <row r="32" spans="1:2" x14ac:dyDescent="0.2">
      <c r="A32" t="s">
        <v>368</v>
      </c>
      <c r="B32" t="s">
        <v>489</v>
      </c>
    </row>
    <row r="33" spans="1:2" x14ac:dyDescent="0.2">
      <c r="A33" t="s">
        <v>369</v>
      </c>
      <c r="B33" t="s">
        <v>1060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270"/>
      <c r="B1" s="271"/>
      <c r="C1" s="270"/>
      <c r="D1" s="271"/>
      <c r="E1" s="271"/>
      <c r="F1" s="271"/>
      <c r="G1" s="271"/>
      <c r="H1" s="272"/>
    </row>
    <row r="2" spans="1:8" x14ac:dyDescent="0.2">
      <c r="A2" s="273" t="s">
        <v>240</v>
      </c>
      <c r="B2" s="273" t="s">
        <v>241</v>
      </c>
      <c r="C2" s="274"/>
      <c r="D2" s="88"/>
      <c r="E2" s="88"/>
      <c r="F2" s="88"/>
      <c r="G2" s="88"/>
      <c r="H2" s="275"/>
    </row>
    <row r="3" spans="1:8" x14ac:dyDescent="0.2">
      <c r="A3" s="270" t="s">
        <v>115</v>
      </c>
      <c r="B3" s="270" t="s">
        <v>230</v>
      </c>
      <c r="C3" s="270"/>
      <c r="D3" s="271"/>
      <c r="E3" s="271"/>
      <c r="F3" s="271"/>
      <c r="G3" s="271"/>
      <c r="H3" s="272"/>
    </row>
    <row r="4" spans="1:8" x14ac:dyDescent="0.2">
      <c r="A4" s="270" t="s">
        <v>116</v>
      </c>
      <c r="B4" s="270" t="s">
        <v>1052</v>
      </c>
      <c r="C4" s="274"/>
      <c r="D4" s="88"/>
      <c r="E4" s="88"/>
      <c r="F4" s="88"/>
      <c r="G4" s="88"/>
      <c r="H4" s="275"/>
    </row>
    <row r="5" spans="1:8" x14ac:dyDescent="0.2">
      <c r="A5" s="270" t="s">
        <v>117</v>
      </c>
      <c r="B5" s="270" t="s">
        <v>1053</v>
      </c>
      <c r="C5" s="274"/>
      <c r="D5" s="88"/>
      <c r="E5" s="88"/>
      <c r="F5" s="88"/>
      <c r="G5" s="88"/>
      <c r="H5" s="275"/>
    </row>
    <row r="6" spans="1:8" x14ac:dyDescent="0.2">
      <c r="A6" s="270" t="s">
        <v>118</v>
      </c>
      <c r="B6" s="270" t="s">
        <v>1054</v>
      </c>
      <c r="C6" s="274"/>
      <c r="D6" s="88"/>
      <c r="E6" s="88"/>
      <c r="F6" s="88"/>
      <c r="G6" s="88"/>
      <c r="H6" s="275"/>
    </row>
    <row r="7" spans="1:8" x14ac:dyDescent="0.2">
      <c r="A7" s="270" t="s">
        <v>119</v>
      </c>
      <c r="B7" s="270" t="s">
        <v>268</v>
      </c>
      <c r="C7" s="274"/>
      <c r="D7" s="88"/>
      <c r="E7" s="88"/>
      <c r="F7" s="88"/>
      <c r="G7" s="88"/>
      <c r="H7" s="275"/>
    </row>
    <row r="8" spans="1:8" x14ac:dyDescent="0.2">
      <c r="A8" s="270" t="s">
        <v>120</v>
      </c>
      <c r="B8" s="270" t="s">
        <v>1055</v>
      </c>
      <c r="C8" s="274"/>
      <c r="D8" s="88"/>
      <c r="E8" s="88"/>
      <c r="F8" s="88"/>
      <c r="G8" s="88"/>
      <c r="H8" s="275"/>
    </row>
    <row r="9" spans="1:8" x14ac:dyDescent="0.2">
      <c r="A9" s="270" t="s">
        <v>121</v>
      </c>
      <c r="B9" s="270" t="s">
        <v>523</v>
      </c>
      <c r="C9" s="274"/>
      <c r="D9" s="88"/>
      <c r="E9" s="88"/>
      <c r="F9" s="88"/>
      <c r="G9" s="88"/>
      <c r="H9" s="275"/>
    </row>
    <row r="10" spans="1:8" x14ac:dyDescent="0.2">
      <c r="A10" s="270" t="s">
        <v>122</v>
      </c>
      <c r="B10" s="270" t="s">
        <v>459</v>
      </c>
      <c r="C10" s="274"/>
      <c r="D10" s="88"/>
      <c r="E10" s="88"/>
      <c r="F10" s="88"/>
      <c r="G10" s="88"/>
      <c r="H10" s="275"/>
    </row>
    <row r="11" spans="1:8" x14ac:dyDescent="0.2">
      <c r="A11" s="270" t="s">
        <v>123</v>
      </c>
      <c r="B11" s="270" t="s">
        <v>726</v>
      </c>
      <c r="C11" s="274"/>
      <c r="D11" s="88"/>
      <c r="E11" s="88"/>
      <c r="F11" s="88"/>
      <c r="G11" s="88"/>
      <c r="H11" s="275"/>
    </row>
    <row r="12" spans="1:8" x14ac:dyDescent="0.2">
      <c r="A12" s="270" t="s">
        <v>124</v>
      </c>
      <c r="B12" s="270" t="s">
        <v>460</v>
      </c>
      <c r="C12" s="274"/>
      <c r="D12" s="88"/>
      <c r="E12" s="88"/>
      <c r="F12" s="88"/>
      <c r="G12" s="88"/>
      <c r="H12" s="275"/>
    </row>
    <row r="13" spans="1:8" x14ac:dyDescent="0.2">
      <c r="A13" s="270" t="s">
        <v>125</v>
      </c>
      <c r="B13" s="270" t="s">
        <v>461</v>
      </c>
      <c r="C13" s="274"/>
      <c r="D13" s="88"/>
      <c r="E13" s="88"/>
      <c r="F13" s="88"/>
      <c r="G13" s="88"/>
      <c r="H13" s="275"/>
    </row>
    <row r="14" spans="1:8" x14ac:dyDescent="0.2">
      <c r="A14" s="270" t="s">
        <v>126</v>
      </c>
      <c r="B14" s="270" t="s">
        <v>462</v>
      </c>
      <c r="C14" s="274"/>
      <c r="D14" s="88"/>
      <c r="E14" s="88"/>
      <c r="F14" s="88"/>
      <c r="G14" s="88"/>
      <c r="H14" s="275"/>
    </row>
    <row r="15" spans="1:8" x14ac:dyDescent="0.2">
      <c r="A15" s="270" t="s">
        <v>14</v>
      </c>
      <c r="B15" s="270" t="s">
        <v>463</v>
      </c>
      <c r="C15" s="274"/>
      <c r="D15" s="88"/>
      <c r="E15" s="88"/>
      <c r="F15" s="88"/>
      <c r="G15" s="88"/>
      <c r="H15" s="275"/>
    </row>
    <row r="16" spans="1:8" x14ac:dyDescent="0.2">
      <c r="A16" s="270" t="s">
        <v>15</v>
      </c>
      <c r="B16" s="270" t="s">
        <v>1056</v>
      </c>
      <c r="C16" s="274"/>
      <c r="D16" s="88"/>
      <c r="E16" s="88"/>
      <c r="F16" s="88"/>
      <c r="G16" s="88"/>
      <c r="H16" s="275"/>
    </row>
    <row r="17" spans="1:8" x14ac:dyDescent="0.2">
      <c r="A17" s="270" t="s">
        <v>16</v>
      </c>
      <c r="B17" s="270" t="s">
        <v>464</v>
      </c>
      <c r="C17" s="274"/>
      <c r="D17" s="88"/>
      <c r="E17" s="88"/>
      <c r="F17" s="88"/>
      <c r="G17" s="88"/>
      <c r="H17" s="275"/>
    </row>
    <row r="18" spans="1:8" x14ac:dyDescent="0.2">
      <c r="A18" s="270" t="s">
        <v>354</v>
      </c>
      <c r="B18" s="270" t="s">
        <v>1057</v>
      </c>
      <c r="C18" s="274"/>
      <c r="D18" s="88"/>
      <c r="E18" s="88"/>
      <c r="F18" s="88"/>
      <c r="G18" s="88"/>
      <c r="H18" s="275"/>
    </row>
    <row r="19" spans="1:8" x14ac:dyDescent="0.2">
      <c r="A19" s="270" t="s">
        <v>278</v>
      </c>
      <c r="B19" s="270" t="s">
        <v>1058</v>
      </c>
      <c r="C19" s="274"/>
      <c r="D19" s="88"/>
      <c r="E19" s="88"/>
      <c r="F19" s="88"/>
      <c r="G19" s="88"/>
      <c r="H19" s="275"/>
    </row>
    <row r="20" spans="1:8" x14ac:dyDescent="0.2">
      <c r="A20" s="270" t="s">
        <v>355</v>
      </c>
      <c r="B20" s="270" t="s">
        <v>477</v>
      </c>
      <c r="C20" s="274"/>
      <c r="D20" s="88"/>
      <c r="E20" s="88"/>
      <c r="F20" s="88"/>
      <c r="G20" s="88"/>
      <c r="H20" s="275"/>
    </row>
    <row r="21" spans="1:8" x14ac:dyDescent="0.2">
      <c r="A21" s="270" t="s">
        <v>356</v>
      </c>
      <c r="B21" s="270" t="s">
        <v>478</v>
      </c>
      <c r="C21" s="274"/>
      <c r="D21" s="88"/>
      <c r="E21" s="88"/>
      <c r="F21" s="88"/>
      <c r="G21" s="88"/>
      <c r="H21" s="275"/>
    </row>
    <row r="22" spans="1:8" x14ac:dyDescent="0.2">
      <c r="A22" s="270" t="s">
        <v>357</v>
      </c>
      <c r="B22" s="270" t="s">
        <v>1059</v>
      </c>
      <c r="C22" s="274"/>
      <c r="D22" s="88"/>
      <c r="E22" s="88"/>
      <c r="F22" s="88"/>
      <c r="G22" s="88"/>
      <c r="H22" s="275"/>
    </row>
    <row r="23" spans="1:8" x14ac:dyDescent="0.2">
      <c r="A23" s="270" t="s">
        <v>358</v>
      </c>
      <c r="B23" s="270" t="s">
        <v>488</v>
      </c>
      <c r="C23" s="274"/>
      <c r="D23" s="88"/>
      <c r="E23" s="88"/>
      <c r="F23" s="88"/>
      <c r="G23" s="88"/>
      <c r="H23" s="275"/>
    </row>
    <row r="24" spans="1:8" x14ac:dyDescent="0.2">
      <c r="A24" s="270" t="s">
        <v>359</v>
      </c>
      <c r="B24" s="270" t="s">
        <v>489</v>
      </c>
      <c r="C24" s="274"/>
      <c r="D24" s="88"/>
      <c r="E24" s="88"/>
      <c r="F24" s="88"/>
      <c r="G24" s="88"/>
      <c r="H24" s="275"/>
    </row>
    <row r="25" spans="1:8" x14ac:dyDescent="0.2">
      <c r="A25" s="270" t="s">
        <v>360</v>
      </c>
      <c r="B25" s="270" t="s">
        <v>490</v>
      </c>
      <c r="C25" s="274"/>
      <c r="D25" s="88"/>
      <c r="E25" s="88"/>
      <c r="F25" s="88"/>
      <c r="G25" s="88"/>
      <c r="H25" s="275"/>
    </row>
    <row r="26" spans="1:8" x14ac:dyDescent="0.2">
      <c r="A26" s="270" t="s">
        <v>361</v>
      </c>
      <c r="B26" s="270" t="s">
        <v>491</v>
      </c>
      <c r="C26" s="274"/>
      <c r="D26" s="88"/>
      <c r="E26" s="88"/>
      <c r="F26" s="88"/>
      <c r="G26" s="88"/>
      <c r="H26" s="275"/>
    </row>
    <row r="27" spans="1:8" x14ac:dyDescent="0.2">
      <c r="A27" s="270" t="s">
        <v>362</v>
      </c>
      <c r="B27" s="270" t="s">
        <v>489</v>
      </c>
      <c r="C27" s="274"/>
      <c r="D27" s="88"/>
      <c r="E27" s="88"/>
      <c r="F27" s="88"/>
      <c r="G27" s="88"/>
      <c r="H27" s="275"/>
    </row>
    <row r="28" spans="1:8" x14ac:dyDescent="0.2">
      <c r="A28" s="270" t="s">
        <v>363</v>
      </c>
      <c r="B28" s="270" t="s">
        <v>492</v>
      </c>
      <c r="C28" s="274"/>
      <c r="D28" s="88"/>
      <c r="E28" s="88"/>
      <c r="F28" s="88"/>
      <c r="G28" s="88"/>
      <c r="H28" s="275"/>
    </row>
    <row r="29" spans="1:8" x14ac:dyDescent="0.2">
      <c r="A29" s="270" t="s">
        <v>364</v>
      </c>
      <c r="B29" s="270" t="s">
        <v>493</v>
      </c>
      <c r="C29" s="274"/>
      <c r="D29" s="88"/>
      <c r="E29" s="88"/>
      <c r="F29" s="88"/>
      <c r="G29" s="88"/>
      <c r="H29" s="275"/>
    </row>
    <row r="30" spans="1:8" x14ac:dyDescent="0.2">
      <c r="A30" s="270" t="s">
        <v>365</v>
      </c>
      <c r="B30" s="270" t="s">
        <v>489</v>
      </c>
      <c r="C30" s="274"/>
      <c r="D30" s="88"/>
      <c r="E30" s="88"/>
      <c r="F30" s="88"/>
      <c r="G30" s="88"/>
      <c r="H30" s="275"/>
    </row>
    <row r="31" spans="1:8" x14ac:dyDescent="0.2">
      <c r="A31" s="270" t="s">
        <v>366</v>
      </c>
      <c r="B31" s="270" t="s">
        <v>492</v>
      </c>
      <c r="C31" s="274"/>
      <c r="D31" s="88"/>
      <c r="E31" s="88"/>
      <c r="F31" s="88"/>
      <c r="G31" s="88"/>
      <c r="H31" s="275"/>
    </row>
    <row r="32" spans="1:8" x14ac:dyDescent="0.2">
      <c r="A32" s="270" t="s">
        <v>367</v>
      </c>
      <c r="B32" s="270" t="s">
        <v>491</v>
      </c>
      <c r="C32" s="274"/>
      <c r="D32" s="88"/>
      <c r="E32" s="88"/>
      <c r="F32" s="88"/>
      <c r="G32" s="88"/>
      <c r="H32" s="275"/>
    </row>
    <row r="33" spans="1:8" x14ac:dyDescent="0.2">
      <c r="A33" s="270" t="s">
        <v>368</v>
      </c>
      <c r="B33" s="270" t="s">
        <v>489</v>
      </c>
      <c r="C33" s="274"/>
      <c r="D33" s="88"/>
      <c r="E33" s="88"/>
      <c r="F33" s="88"/>
      <c r="G33" s="88"/>
      <c r="H33" s="275"/>
    </row>
    <row r="34" spans="1:8" x14ac:dyDescent="0.2">
      <c r="A34" s="276" t="s">
        <v>369</v>
      </c>
      <c r="B34" s="276" t="s">
        <v>1060</v>
      </c>
      <c r="C34" s="277"/>
      <c r="D34" s="278"/>
      <c r="E34" s="278"/>
      <c r="F34" s="278"/>
      <c r="G34" s="278"/>
      <c r="H34" s="279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89" t="s">
        <v>234</v>
      </c>
      <c r="B1" s="289"/>
      <c r="C1" s="290"/>
      <c r="D1" s="143"/>
      <c r="E1" s="293" t="s">
        <v>270</v>
      </c>
      <c r="F1" s="294"/>
      <c r="I1" s="295" t="s">
        <v>269</v>
      </c>
      <c r="J1" s="296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91"/>
      <c r="J2" s="292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97" t="s">
        <v>222</v>
      </c>
      <c r="M5" s="298"/>
      <c r="N5" s="299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300"/>
      <c r="M6" s="301"/>
      <c r="N6" s="302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86" t="s">
        <v>271</v>
      </c>
      <c r="M8" s="287"/>
      <c r="N8" s="288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86"/>
      <c r="M9" s="287"/>
      <c r="N9" s="288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86"/>
      <c r="M10" s="287"/>
      <c r="N10" s="288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86"/>
      <c r="M11" s="287"/>
      <c r="N11" s="288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86"/>
      <c r="M12" s="287"/>
      <c r="N12" s="288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86"/>
      <c r="M13" s="287"/>
      <c r="N13" s="288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86"/>
      <c r="M14" s="287"/>
      <c r="N14" s="288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86"/>
      <c r="M15" s="287"/>
      <c r="N15" s="288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80" t="s">
        <v>272</v>
      </c>
      <c r="M18" s="281"/>
      <c r="N18" s="282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80"/>
      <c r="M19" s="281"/>
      <c r="N19" s="282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80"/>
      <c r="M20" s="281"/>
      <c r="N20" s="282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80"/>
      <c r="M21" s="281"/>
      <c r="N21" s="282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83"/>
      <c r="M22" s="284"/>
      <c r="N22" s="285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2" priority="3" stopIfTrue="1">
      <formula>IF(AND(C2&lt;&gt;" ", E2=""),1,0)</formula>
    </cfRule>
  </conditionalFormatting>
  <conditionalFormatting sqref="E5:E36">
    <cfRule type="expression" dxfId="1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84"/>
  <sheetViews>
    <sheetView showZeros="0" zoomScale="75" workbookViewId="0">
      <pane xSplit="1" ySplit="8" topLeftCell="B138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1723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19</v>
      </c>
      <c r="U1" s="5" t="str">
        <f>VLOOKUP(U$4,Date_Lup!$E:$F,2,0)</f>
        <v>Jan 19</v>
      </c>
      <c r="V1" s="5" t="str">
        <f>VLOOKUP(V$4,Date_Lup!$E:$F,2,0)</f>
        <v>Jan 19</v>
      </c>
      <c r="W1" s="5" t="str">
        <f>VLOOKUP(W$4,Date_Lup!$E:$F,2,0)</f>
        <v>Jan 19</v>
      </c>
      <c r="X1" s="5" t="str">
        <f>VLOOKUP(X$4,Date_Lup!$E:$F,2,0)</f>
        <v>Feb 19</v>
      </c>
      <c r="Y1" s="5" t="str">
        <f>VLOOKUP(Y$4,Date_Lup!$E:$F,2,0)</f>
        <v>Feb 19</v>
      </c>
      <c r="Z1" s="5" t="str">
        <f>VLOOKUP(Z$4,Date_Lup!$E:$F,2,0)</f>
        <v>Feb 19</v>
      </c>
      <c r="AA1" s="5" t="str">
        <f>VLOOKUP(AA$4,Date_Lup!$E:$F,2,0)</f>
        <v>Mar 19</v>
      </c>
      <c r="AB1" s="5" t="str">
        <f>VLOOKUP(AB$4,Date_Lup!$E:$F,2,0)</f>
        <v>Mar 19</v>
      </c>
      <c r="AC1" s="5" t="str">
        <f>VLOOKUP(AC$4,Date_Lup!$E:$F,2,0)</f>
        <v>Mar 19</v>
      </c>
      <c r="AD1" s="5" t="str">
        <f>VLOOKUP(AD$4,Date_Lup!$E:$F,2,0)</f>
        <v>Apr 19</v>
      </c>
      <c r="AE1" s="5" t="str">
        <f>VLOOKUP(AE$4,Date_Lup!$E:$F,2,0)</f>
        <v>Apr 19</v>
      </c>
      <c r="AF1" s="5" t="str">
        <f>VLOOKUP(AF$4,Date_Lup!$E:$F,2,0)</f>
        <v>Apr 19</v>
      </c>
      <c r="AG1" s="5" t="str">
        <f>VLOOKUP(AG$4,Date_Lup!$E:$F,2,0)</f>
        <v>May 19</v>
      </c>
      <c r="AH1" s="5" t="str">
        <f>VLOOKUP(AH$4,Date_Lup!$E:$F,2,0)</f>
        <v>May 19</v>
      </c>
      <c r="AI1" s="5" t="str">
        <f>VLOOKUP(AI$4,Date_Lup!$E:$F,2,0)</f>
        <v>May 19</v>
      </c>
      <c r="AJ1" s="5" t="str">
        <f>VLOOKUP(AJ$4,Date_Lup!$E:$F,2,0)</f>
        <v>Jun 19</v>
      </c>
      <c r="AK1" s="5" t="str">
        <f>VLOOKUP(AK$4,Date_Lup!$E:$F,2,0)</f>
        <v>Jun 19</v>
      </c>
      <c r="AL1" s="5" t="str">
        <f>VLOOKUP(AL$4,Date_Lup!$E:$F,2,0)</f>
        <v>Jun 19</v>
      </c>
      <c r="AM1" s="5" t="str">
        <f>VLOOKUP(AM$4,Date_Lup!$E:$F,2,0)</f>
        <v>Jul 19</v>
      </c>
      <c r="AN1" s="5" t="str">
        <f>VLOOKUP(AN$4,Date_Lup!$E:$F,2,0)</f>
        <v>Jul 19</v>
      </c>
      <c r="AO1" s="5" t="str">
        <f>VLOOKUP(AO$4,Date_Lup!$E:$F,2,0)</f>
        <v>Jul 19</v>
      </c>
      <c r="AP1" s="5" t="str">
        <f>VLOOKUP(AP$4,Date_Lup!$E:$F,2,0)</f>
        <v>Aug 19</v>
      </c>
      <c r="AQ1" s="5" t="str">
        <f>VLOOKUP(AQ$4,Date_Lup!$E:$F,2,0)</f>
        <v>Aug 19</v>
      </c>
      <c r="AR1" s="5" t="str">
        <f>VLOOKUP(AR$4,Date_Lup!$E:$F,2,0)</f>
        <v>Aug 19</v>
      </c>
      <c r="AS1" s="5" t="str">
        <f>VLOOKUP(AS$4,Date_Lup!$E:$F,2,0)</f>
        <v>Sep 19</v>
      </c>
      <c r="AT1" s="5" t="str">
        <f>VLOOKUP(AT$4,Date_Lup!$E:$F,2,0)</f>
        <v>Sep 19</v>
      </c>
      <c r="AU1" s="5" t="str">
        <f>VLOOKUP(AU$4,Date_Lup!$E:$F,2,0)</f>
        <v>Sep 19</v>
      </c>
      <c r="AV1" s="5" t="str">
        <f>VLOOKUP(AV$4,Date_Lup!$E:$F,2,0)</f>
        <v>Oct 19</v>
      </c>
      <c r="AW1" s="5" t="str">
        <f>VLOOKUP(AW$4,Date_Lup!$E:$F,2,0)</f>
        <v>Oct 19</v>
      </c>
      <c r="AX1" s="5" t="str">
        <f>VLOOKUP(AX$4,Date_Lup!$E:$F,2,0)</f>
        <v>Oct 19</v>
      </c>
      <c r="AY1" s="5" t="str">
        <f>VLOOKUP(AY$4,Date_Lup!$E:$F,2,0)</f>
        <v>Nov 19</v>
      </c>
      <c r="AZ1" s="5" t="str">
        <f>VLOOKUP(AZ$4,Date_Lup!$E:$F,2,0)</f>
        <v>Nov 19</v>
      </c>
      <c r="BA1" s="5" t="str">
        <f>VLOOKUP(BA$4,Date_Lup!$E:$F,2,0)</f>
        <v>Nov 19</v>
      </c>
      <c r="BB1" s="5" t="str">
        <f>VLOOKUP(BB$4,Date_Lup!$E:$F,2,0)</f>
        <v>Dec 19</v>
      </c>
      <c r="BC1" s="5" t="str">
        <f>VLOOKUP(BC$4,Date_Lup!$E:$F,2,0)</f>
        <v>Dec 19</v>
      </c>
      <c r="BD1" s="5" t="str">
        <f>VLOOKUP(BD$4,Date_Lup!$E:$F,2,0)</f>
        <v>Dec 19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2018</v>
      </c>
      <c r="BM1" s="10">
        <f>Date_Lup!I13</f>
        <v>2017</v>
      </c>
      <c r="BN1" s="10">
        <f>Date_Lup!J13</f>
        <v>2016</v>
      </c>
      <c r="BO1" s="52">
        <f>Date_Lup!K13</f>
        <v>2015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521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0</v>
      </c>
      <c r="V7" s="33">
        <f t="shared" si="2"/>
        <v>0</v>
      </c>
      <c r="W7" s="33">
        <f t="shared" si="2"/>
        <v>-2919.5899999999997</v>
      </c>
      <c r="X7" s="33">
        <f t="shared" si="2"/>
        <v>3621019.69</v>
      </c>
      <c r="Y7" s="33">
        <f t="shared" si="2"/>
        <v>0</v>
      </c>
      <c r="Z7" s="33">
        <f t="shared" si="2"/>
        <v>2416.21</v>
      </c>
      <c r="AA7" s="33">
        <f t="shared" si="2"/>
        <v>0</v>
      </c>
      <c r="AB7" s="33">
        <f t="shared" si="2"/>
        <v>0</v>
      </c>
      <c r="AC7" s="33">
        <f t="shared" si="2"/>
        <v>-8067.57</v>
      </c>
      <c r="AD7" s="33">
        <f t="shared" si="2"/>
        <v>0</v>
      </c>
      <c r="AE7" s="33">
        <f t="shared" si="2"/>
        <v>0</v>
      </c>
      <c r="AF7" s="33">
        <f t="shared" si="2"/>
        <v>-14523.810000000001</v>
      </c>
      <c r="AG7" s="33">
        <f t="shared" si="2"/>
        <v>0</v>
      </c>
      <c r="AH7" s="33">
        <f t="shared" si="2"/>
        <v>0</v>
      </c>
      <c r="AI7" s="33">
        <f t="shared" si="2"/>
        <v>1420.7200000000003</v>
      </c>
      <c r="AJ7" s="33">
        <f t="shared" si="2"/>
        <v>0</v>
      </c>
      <c r="AK7" s="33">
        <f t="shared" si="2"/>
        <v>0</v>
      </c>
      <c r="AL7" s="33">
        <f t="shared" si="2"/>
        <v>-508688.8</v>
      </c>
      <c r="AM7" s="33">
        <f t="shared" si="2"/>
        <v>0</v>
      </c>
      <c r="AN7" s="33">
        <f t="shared" si="2"/>
        <v>0</v>
      </c>
      <c r="AO7" s="33">
        <f t="shared" si="2"/>
        <v>2089.3000000000002</v>
      </c>
      <c r="AP7" s="33">
        <f t="shared" si="2"/>
        <v>0</v>
      </c>
      <c r="AQ7" s="33">
        <f t="shared" si="2"/>
        <v>0</v>
      </c>
      <c r="AR7" s="33">
        <f t="shared" si="2"/>
        <v>0</v>
      </c>
      <c r="AS7" s="33">
        <f t="shared" si="2"/>
        <v>0</v>
      </c>
      <c r="AT7" s="33">
        <f t="shared" si="2"/>
        <v>0</v>
      </c>
      <c r="AU7" s="33">
        <f t="shared" si="2"/>
        <v>0</v>
      </c>
      <c r="AV7" s="33">
        <f t="shared" si="2"/>
        <v>0</v>
      </c>
      <c r="AW7" s="33">
        <f t="shared" si="2"/>
        <v>0</v>
      </c>
      <c r="AX7" s="33">
        <f t="shared" si="2"/>
        <v>0</v>
      </c>
      <c r="AY7" s="33">
        <f t="shared" si="2"/>
        <v>0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0</v>
      </c>
      <c r="BA7" s="33">
        <f t="shared" si="3"/>
        <v>0</v>
      </c>
      <c r="BB7" s="33">
        <f t="shared" si="3"/>
        <v>0</v>
      </c>
      <c r="BC7" s="33">
        <f t="shared" si="3"/>
        <v>0</v>
      </c>
      <c r="BD7" s="33">
        <f t="shared" si="3"/>
        <v>0</v>
      </c>
      <c r="BE7" s="33">
        <f t="shared" si="3"/>
        <v>0</v>
      </c>
      <c r="BF7" s="33">
        <f t="shared" si="3"/>
        <v>0</v>
      </c>
      <c r="BG7" s="180">
        <f t="shared" si="3"/>
        <v>0</v>
      </c>
      <c r="BH7" s="33">
        <f t="shared" si="3"/>
        <v>3621019.69</v>
      </c>
      <c r="BI7" s="33">
        <f t="shared" si="3"/>
        <v>0</v>
      </c>
      <c r="BJ7" s="33">
        <f t="shared" si="3"/>
        <v>-528273.54</v>
      </c>
      <c r="BK7" s="33">
        <f t="shared" si="3"/>
        <v>-17.533332999999999</v>
      </c>
      <c r="BL7" s="33">
        <f t="shared" si="3"/>
        <v>-63008.110359999999</v>
      </c>
      <c r="BM7" s="33">
        <f t="shared" si="3"/>
        <v>-57708.328108000002</v>
      </c>
      <c r="BN7" s="33">
        <f t="shared" si="3"/>
        <v>-77558.628164999987</v>
      </c>
      <c r="BO7" s="33">
        <f t="shared" si="3"/>
        <v>-17897.679807999993</v>
      </c>
      <c r="BP7" s="33">
        <f t="shared" si="3"/>
        <v>-77761.490000000034</v>
      </c>
      <c r="BQ7" s="33">
        <f t="shared" si="3"/>
        <v>3621019.69</v>
      </c>
      <c r="BR7" s="33">
        <f>SUMIF($O:$O,"=8",BR:BR)-SUMIF($O:$O,"=9",BR:BR)-SUMIF($O:$O,"=10",BR:BR)-SUMIF($O:$O,"=13",BR:BR)+SUMIF($O:$O,"=12",BR:BR)-SUMIF($O:$O,"=14",BR:BR)-SUMIF($O:$O,"=15",BR:BR)-SUMIF($O:$O,"=16",BR:BR)+BQ7</f>
        <v>3621019.69</v>
      </c>
      <c r="BS7" s="33">
        <f>SUMIF($O:$O,"=8",BS:BS)-SUMIF($O:$O,"=9",BS:BS)-SUMIF($O:$O,"=10",BS:BS)-SUMIF($O:$O,"=13",BS:BS)+SUMIF($O:$O,"=12",BS:BS)-SUMIF($O:$O,"=14",BS:BS)-SUMIF($O:$O,"=15",BS:BS)-SUMIF($O:$O,"=16",BS:BS)+BR7</f>
        <v>3621019.69</v>
      </c>
      <c r="BT7" s="33">
        <f>SUMIF($O:$O,"=8",BT:BT)-SUMIF($O:$O,"=9",BT:BT)-SUMIF($O:$O,"=10",BT:BT)-SUMIF($O:$O,"=13",BT:BT)+SUMIF($O:$O,"=12",BT:BT)-SUMIF($O:$O,"=14",BT:BT)-SUMIF($O:$O,"=15",BT:BT)-SUMIF($O:$O,"=16",BT:BT)+BS7</f>
        <v>3621019.69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451</v>
      </c>
      <c r="B9" s="3">
        <f>MATCH($A9,Sheet1!ACCOUNTNO,0)</f>
        <v>109</v>
      </c>
      <c r="C9" s="3">
        <f t="shared" ref="C9:C40" si="4">IF(ISNA($B9),65000,$B9)</f>
        <v>109</v>
      </c>
      <c r="D9" s="3" t="str">
        <f>IF(D$3=0,0,INDEX(Sheet1!RawDataCols,$C9,D$5))</f>
        <v>62100G05</v>
      </c>
      <c r="E9" s="3" t="str">
        <f>IF(E$3=0,0,INDEX(Sheet1!RawDataCols,$C9,E$5))</f>
        <v xml:space="preserve">62100          </v>
      </c>
      <c r="F9" s="3" t="str">
        <f>IF(F$3=0,0,INDEX(Sheet1!RawDataCols,$C9,F$5))</f>
        <v xml:space="preserve">G05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F008  </v>
      </c>
      <c r="N9" s="3" t="str">
        <f>IF(N$3=0,0,INDEX(Sheet1!RawDataCols,$C9,N$5))</f>
        <v>Intercompany-GBLT</v>
      </c>
      <c r="O9" s="3">
        <f>INDEX(Sheet1!RawDataCols,$C9,O$5)</f>
        <v>26</v>
      </c>
      <c r="P9" s="3" t="str">
        <f>INDEX(Sheet1!RawDataCols,$C9,P$5)</f>
        <v>Other Assets</v>
      </c>
      <c r="Q9" s="3" t="str">
        <f>IF(Q$3=0,0,INDEX(Sheet1!RawDataCols,$C9,Q$5))</f>
        <v>B</v>
      </c>
      <c r="R9" s="3">
        <f t="shared" ref="R9:R40" si="5">IF(OR(GL_Cat_Code=8,GL_Cat_Code=12,GL_Cat_Code=28,GL_Cat_Code=32,GL_Cat_Code=36,GL_Cat_Code=40),-1,1)</f>
        <v>1</v>
      </c>
      <c r="S9" s="3">
        <f t="shared" ref="S9:S40" si="6">IF(OR(GL_Cat_Code=8,GL_Cat_Code=12,GL_Cat_Code=28,GL_Cat_Code=32,GL_Cat_Code=36,GL_Cat_Code=40),1,-1)</f>
        <v>-1</v>
      </c>
      <c r="T9" s="3">
        <f>IF(T$3=0,0,INDEX(Sheet1!RawDataCols,$C9,T$5)*$R9)</f>
        <v>17210.03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43.83</v>
      </c>
      <c r="X9" s="3">
        <f>IF(X$3=0,0,INDEX(Sheet1!RawDataCols,$C9,X$5)*$R9)</f>
        <v>-17210.03</v>
      </c>
      <c r="Y9" s="3">
        <f>IF(Y$3=0,0,INDEX(Sheet1!RawDataCols,$C9,Y$5)*$R9)</f>
        <v>0</v>
      </c>
      <c r="Z9" s="3">
        <f>IF(Z$3=0,0,INDEX(Sheet1!RawDataCols,$C9,Z$5)*$R9)</f>
        <v>39.9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41.48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45.02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-1530.69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-43.02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15000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2210.0300000000002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2210.0300000000002</v>
      </c>
      <c r="BH9" s="33">
        <f t="shared" ref="BH9:BH40" si="7">SUM(T9,U9,X9,AA9,AD9,AG9,AJ9,AM9,AP9,AS9,AV9,AY9,BB9)</f>
        <v>0</v>
      </c>
      <c r="BI9" s="33">
        <f t="shared" ref="BI9:BI40" si="8">SUM(V9,Y9,AB9,AE9,AH9,AK9,AN9,AQ9,AT9,AW9,AZ9,BC9)</f>
        <v>0</v>
      </c>
      <c r="BJ9" s="33">
        <f t="shared" ref="BJ9:BJ40" si="9">SUM(W9,Z9,AC9,AF9,AI9,AL9,AO9,AR9,AU9,AX9,BA9,BD9)+IF(Q9&lt;&gt;"I",BP9,0)</f>
        <v>17210.030000000002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-3.7499999999999999E-2</v>
      </c>
      <c r="BO9" s="3">
        <f>IF(BO$3=0,0,INDEX(Sheet1!RawDataCols,$C9,BO$5)*$R9)</f>
        <v>10033.126249999999</v>
      </c>
      <c r="BP9" s="3">
        <f>IF(BP$3=0,0,INDEX(Sheet1!RawDataCols,$C9,BP$5)*$R9)</f>
        <v>1403.48</v>
      </c>
      <c r="BQ9" s="3">
        <f t="shared" ref="BQ9:BQ40" si="10">IF($Q9="I",SUM(U9,X9,AA9),SUM(T9,U9,X9,AA9))</f>
        <v>0</v>
      </c>
      <c r="BR9" s="3">
        <f t="shared" ref="BR9:BR40" si="11">IF($Q9="I",SUM(AD9,AG9,AJ9),SUM(AD9,AG9,AJ9,BQ9))</f>
        <v>0</v>
      </c>
      <c r="BS9" s="3">
        <f t="shared" ref="BS9:BS40" si="12">IF($Q9="I",SUM(AM9,AP9,AS9),SUM(AM9,AP9,AS9,BR9))</f>
        <v>0</v>
      </c>
      <c r="BT9" s="3">
        <f t="shared" ref="BT9:BT40" si="13">IF($I9="I",SUM(AV9,AY9,BB9),SUM(AV9,AY9,BB9,BS9))</f>
        <v>0</v>
      </c>
      <c r="BU9" s="3" t="str">
        <f>INDEX(Sheet1!$BS$2:$BS$1000,MATCH($A9,Sheet1!$A$2:$A$1000,0))</f>
        <v>24</v>
      </c>
      <c r="BV9" s="3">
        <f>INDEX(Sheet1!$BT$2:$BT$1000,MATCH($A9,Sheet1!$A$2:$A$1000,0))</f>
        <v>0</v>
      </c>
    </row>
    <row r="10" spans="1:74" x14ac:dyDescent="0.2">
      <c r="A10" s="11" t="s">
        <v>452</v>
      </c>
      <c r="B10" s="3">
        <f>MATCH($A10,Sheet1!ACCOUNTNO,0)</f>
        <v>129</v>
      </c>
      <c r="C10" s="3">
        <f t="shared" si="4"/>
        <v>129</v>
      </c>
      <c r="D10" s="3" t="str">
        <f>IF(D$3=0,0,INDEX(Sheet1!RawDataCols,$C10,D$5))</f>
        <v>74100G05</v>
      </c>
      <c r="E10" s="3" t="str">
        <f>IF(E$3=0,0,INDEX(Sheet1!RawDataCols,$C10,E$5))</f>
        <v xml:space="preserve">74100          </v>
      </c>
      <c r="F10" s="3" t="str">
        <f>IF(F$3=0,0,INDEX(Sheet1!RawDataCols,$C10,F$5))</f>
        <v xml:space="preserve">G05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F008  </v>
      </c>
      <c r="N10" s="3" t="str">
        <f>IF(N$3=0,0,INDEX(Sheet1!RawDataCols,$C10,N$5))</f>
        <v>Intercompany-GBLT</v>
      </c>
      <c r="O10" s="3">
        <f>INDEX(Sheet1!RawDataCols,$C10,O$5)</f>
        <v>28</v>
      </c>
      <c r="P10" s="3" t="str">
        <f>INDEX(Sheet1!RawDataCols,$C10,P$5)</f>
        <v>Current Liabilities</v>
      </c>
      <c r="Q10" s="3" t="str">
        <f>IF(Q$3=0,0,INDEX(Sheet1!RawDataCols,$C10,Q$5))</f>
        <v>B</v>
      </c>
      <c r="R10" s="3">
        <f t="shared" si="5"/>
        <v>-1</v>
      </c>
      <c r="S10" s="3">
        <f t="shared" si="6"/>
        <v>1</v>
      </c>
      <c r="T10" s="3">
        <f>IF(T$3=0,0,INDEX(Sheet1!RawDataCols,$C10,T$5)*$R10)</f>
        <v>3674204.31</v>
      </c>
      <c r="U10" s="3">
        <f>IF(U$3=0,0,INDEX(Sheet1!RawDataCols,$C10,U$5)*$R10)</f>
        <v>3029.79</v>
      </c>
      <c r="V10" s="3">
        <f>IF(V$3=0,0,INDEX(Sheet1!RawDataCols,$C10,V$5)*$R10)</f>
        <v>0</v>
      </c>
      <c r="W10" s="3">
        <f>IF(W$3=0,0,INDEX(Sheet1!RawDataCols,$C10,W$5)*$R10)</f>
        <v>376.11</v>
      </c>
      <c r="X10" s="3">
        <f>IF(X$3=0,0,INDEX(Sheet1!RawDataCols,$C10,X$5)*$R10)</f>
        <v>-3677234.1</v>
      </c>
      <c r="Y10" s="3">
        <f>IF(Y$3=0,0,INDEX(Sheet1!RawDataCols,$C10,Y$5)*$R10)</f>
        <v>0</v>
      </c>
      <c r="Z10" s="3">
        <f>IF(Z$3=0,0,INDEX(Sheet1!RawDataCols,$C10,Z$5)*$R10)</f>
        <v>213.13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188.89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520.70000000000005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1546045.55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-78.37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3674204.3099999996</v>
      </c>
      <c r="BK10" s="3">
        <f>IF(BK$3=0,0,INDEX(Sheet1!RawDataCols,$C10,BK$5)*$R10)</f>
        <v>0</v>
      </c>
      <c r="BL10" s="3">
        <f>IF(BL$3=0,0,INDEX(Sheet1!RawDataCols,$C10,BL$5)*$R10)</f>
        <v>459275.53875000001</v>
      </c>
      <c r="BM10" s="3">
        <f>IF(BM$3=0,0,INDEX(Sheet1!RawDataCols,$C10,BM$5)*$R10)</f>
        <v>264819.26500000001</v>
      </c>
      <c r="BN10" s="3">
        <f>IF(BN$3=0,0,INDEX(Sheet1!RawDataCols,$C10,BN$5)*$R10)</f>
        <v>265689.4975</v>
      </c>
      <c r="BO10" s="3">
        <f>IF(BO$3=0,0,INDEX(Sheet1!RawDataCols,$C10,BO$5)*$R10)</f>
        <v>273184.6825</v>
      </c>
      <c r="BP10" s="3">
        <f>IF(BP$3=0,0,INDEX(Sheet1!RawDataCols,$C10,BP$5)*$R10)</f>
        <v>2126938.2999999998</v>
      </c>
      <c r="BQ10" s="3">
        <f t="shared" si="10"/>
        <v>0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str">
        <f>INDEX(Sheet1!$BS$2:$BS$1000,MATCH($A10,Sheet1!$A$2:$A$1000,0))</f>
        <v>30</v>
      </c>
      <c r="BV10" s="3">
        <f>INDEX(Sheet1!$BT$2:$BT$1000,MATCH($A10,Sheet1!$A$2:$A$1000,0))</f>
        <v>0</v>
      </c>
    </row>
    <row r="11" spans="1:74" x14ac:dyDescent="0.2">
      <c r="A11" s="267" t="s">
        <v>529</v>
      </c>
      <c r="B11" s="3" t="e">
        <f>MATCH($A11,Sheet1!ACCOUNTNO,0)</f>
        <v>#N/A</v>
      </c>
      <c r="C11" s="3">
        <f t="shared" si="4"/>
        <v>65000</v>
      </c>
      <c r="D11" s="3">
        <f>IF(D$3=0,0,INDEX(Sheet1!RawDataCols,$C11,D$5))</f>
        <v>0</v>
      </c>
      <c r="E11" s="3">
        <f>IF(E$3=0,0,INDEX(Sheet1!RawDataCols,$C11,E$5))</f>
        <v>0</v>
      </c>
      <c r="F11" s="3">
        <f>IF(F$3=0,0,INDEX(Sheet1!RawDataCols,$C11,F$5))</f>
        <v>0</v>
      </c>
      <c r="G11" s="3">
        <f>IF(G$3=0,0,INDEX(Sheet1!RawDataCols,$C11,G$5))</f>
        <v>0</v>
      </c>
      <c r="H11" s="3">
        <f>IF(H$3=0,0,INDEX(Sheet1!RawDataCols,$C11,H$5))</f>
        <v>0</v>
      </c>
      <c r="I11" s="3">
        <f>IF(I$3=0,0,INDEX(Sheet1!RawDataCols,$C11,I$5))</f>
        <v>0</v>
      </c>
      <c r="J11" s="3">
        <f>IF(J$3=0,0,INDEX(Sheet1!RawDataCols,$C11,J$5))</f>
        <v>0</v>
      </c>
      <c r="K11" s="3">
        <f>IF(K$3=0,0,INDEX(Sheet1!RawDataCols,$C11,K$5))</f>
        <v>0</v>
      </c>
      <c r="L11" s="3">
        <f>IF(L$3=0,0,INDEX(Sheet1!RawDataCols,$C11,L$5))</f>
        <v>0</v>
      </c>
      <c r="M11" s="3">
        <f>IF(M$3=0,0,INDEX(Sheet1!RawDataCols,$C11,M$5))</f>
        <v>0</v>
      </c>
      <c r="N11" s="3">
        <f>IF(N$3=0,0,INDEX(Sheet1!RawDataCols,$C11,N$5))</f>
        <v>0</v>
      </c>
      <c r="O11" s="3">
        <f>INDEX(Sheet1!RawDataCols,$C11,O$5)</f>
        <v>0</v>
      </c>
      <c r="P11" s="3">
        <f>INDEX(Sheet1!RawDataCols,$C11,P$5)</f>
        <v>0</v>
      </c>
      <c r="Q11" s="3">
        <f>IF(Q$3=0,0,INDEX(Sheet1!RawDataCols,$C11,Q$5))</f>
        <v>0</v>
      </c>
      <c r="R11" s="3">
        <f t="shared" si="5"/>
        <v>1</v>
      </c>
      <c r="S11" s="3">
        <f t="shared" si="6"/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7"/>
        <v>0</v>
      </c>
      <c r="BI11" s="33">
        <f t="shared" si="8"/>
        <v>0</v>
      </c>
      <c r="BJ11" s="33">
        <f t="shared" si="9"/>
        <v>0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</v>
      </c>
      <c r="BN11" s="3">
        <f>IF(BN$3=0,0,INDEX(Sheet1!RawDataCols,$C11,BN$5)*$R11)</f>
        <v>0</v>
      </c>
      <c r="BO11" s="3">
        <f>IF(BO$3=0,0,INDEX(Sheet1!RawDataCols,$C11,BO$5)*$R11)</f>
        <v>0</v>
      </c>
      <c r="BP11" s="3">
        <f>IF(BP$3=0,0,INDEX(Sheet1!RawDataCols,$C11,BP$5)*$R11)</f>
        <v>0</v>
      </c>
      <c r="BQ11" s="3">
        <f t="shared" si="10"/>
        <v>0</v>
      </c>
      <c r="BR11" s="3">
        <f t="shared" si="11"/>
        <v>0</v>
      </c>
      <c r="BS11" s="3">
        <f t="shared" si="12"/>
        <v>0</v>
      </c>
      <c r="BT11" s="3">
        <f t="shared" si="13"/>
        <v>0</v>
      </c>
      <c r="BU11" s="3" t="e">
        <f>INDEX(Sheet1!$BS$2:$BS$1000,MATCH($A11,Sheet1!$A$2:$A$1000,0))</f>
        <v>#N/A</v>
      </c>
      <c r="BV11" s="3" t="e">
        <f>INDEX(Sheet1!$BT$2:$BT$1000,MATCH($A11,Sheet1!$A$2:$A$1000,0))</f>
        <v>#N/A</v>
      </c>
    </row>
    <row r="12" spans="1:74" x14ac:dyDescent="0.2">
      <c r="A12" s="11" t="s">
        <v>530</v>
      </c>
      <c r="B12" s="3">
        <f>MATCH($A12,Sheet1!ACCOUNTNO,0)</f>
        <v>2</v>
      </c>
      <c r="C12" s="3">
        <f t="shared" si="4"/>
        <v>2</v>
      </c>
      <c r="D12" s="3" t="str">
        <f>IF(D$3=0,0,INDEX(Sheet1!RawDataCols,$C12,D$5))</f>
        <v>10300E02</v>
      </c>
      <c r="E12" s="3" t="str">
        <f>IF(E$3=0,0,INDEX(Sheet1!RawDataCols,$C12,E$5))</f>
        <v xml:space="preserve">10300          </v>
      </c>
      <c r="F12" s="3" t="str">
        <f>IF(F$3=0,0,INDEX(Sheet1!RawDataCols,$C12,F$5))</f>
        <v xml:space="preserve">E02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F008  </v>
      </c>
      <c r="N12" s="3" t="str">
        <f>IF(N$3=0,0,INDEX(Sheet1!RawDataCols,$C12,N$5))</f>
        <v>Revenue - Sponsorship-Hot 6 / Misc Events</v>
      </c>
      <c r="O12" s="3">
        <f>INDEX(Sheet1!RawDataCols,$C12,O$5)</f>
        <v>8</v>
      </c>
      <c r="P12" s="3" t="str">
        <f>INDEX(Sheet1!RawDataCols,$C12,P$5)</f>
        <v>Revenue</v>
      </c>
      <c r="Q12" s="3" t="str">
        <f>IF(Q$3=0,0,INDEX(Sheet1!RawDataCols,$C12,Q$5))</f>
        <v>I</v>
      </c>
      <c r="R12" s="3">
        <f t="shared" si="5"/>
        <v>-1</v>
      </c>
      <c r="S12" s="3">
        <f t="shared" si="6"/>
        <v>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7"/>
        <v>0</v>
      </c>
      <c r="BI12" s="33">
        <f t="shared" si="8"/>
        <v>0</v>
      </c>
      <c r="BJ12" s="33">
        <f t="shared" si="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1000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si="10"/>
        <v>0</v>
      </c>
      <c r="BR12" s="3">
        <f t="shared" si="11"/>
        <v>0</v>
      </c>
      <c r="BS12" s="3">
        <f t="shared" si="12"/>
        <v>0</v>
      </c>
      <c r="BT12" s="3">
        <f t="shared" si="13"/>
        <v>0</v>
      </c>
      <c r="BU12" s="3" t="str">
        <f>INDEX(Sheet1!$BS$2:$BS$1000,MATCH($A12,Sheet1!$A$2:$A$1000,0))</f>
        <v>01</v>
      </c>
      <c r="BV12" s="3">
        <f>INDEX(Sheet1!$BT$2:$BT$1000,MATCH($A12,Sheet1!$A$2:$A$1000,0))</f>
        <v>0</v>
      </c>
    </row>
    <row r="13" spans="1:74" x14ac:dyDescent="0.2">
      <c r="A13" s="267" t="s">
        <v>531</v>
      </c>
      <c r="B13" s="3" t="e">
        <f>MATCH($A13,Sheet1!ACCOUNTNO,0)</f>
        <v>#N/A</v>
      </c>
      <c r="C13" s="3">
        <f t="shared" si="4"/>
        <v>65000</v>
      </c>
      <c r="D13" s="3">
        <f>IF(D$3=0,0,INDEX(Sheet1!RawDataCols,$C13,D$5))</f>
        <v>0</v>
      </c>
      <c r="E13" s="3">
        <f>IF(E$3=0,0,INDEX(Sheet1!RawDataCols,$C13,E$5))</f>
        <v>0</v>
      </c>
      <c r="F13" s="3">
        <f>IF(F$3=0,0,INDEX(Sheet1!RawDataCols,$C13,F$5))</f>
        <v>0</v>
      </c>
      <c r="G13" s="3">
        <f>IF(G$3=0,0,INDEX(Sheet1!RawDataCols,$C13,G$5))</f>
        <v>0</v>
      </c>
      <c r="H13" s="3">
        <f>IF(H$3=0,0,INDEX(Sheet1!RawDataCols,$C13,H$5))</f>
        <v>0</v>
      </c>
      <c r="I13" s="3">
        <f>IF(I$3=0,0,INDEX(Sheet1!RawDataCols,$C13,I$5))</f>
        <v>0</v>
      </c>
      <c r="J13" s="3">
        <f>IF(J$3=0,0,INDEX(Sheet1!RawDataCols,$C13,J$5))</f>
        <v>0</v>
      </c>
      <c r="K13" s="3">
        <f>IF(K$3=0,0,INDEX(Sheet1!RawDataCols,$C13,K$5))</f>
        <v>0</v>
      </c>
      <c r="L13" s="3">
        <f>IF(L$3=0,0,INDEX(Sheet1!RawDataCols,$C13,L$5))</f>
        <v>0</v>
      </c>
      <c r="M13" s="3">
        <f>IF(M$3=0,0,INDEX(Sheet1!RawDataCols,$C13,M$5))</f>
        <v>0</v>
      </c>
      <c r="N13" s="3">
        <f>IF(N$3=0,0,INDEX(Sheet1!RawDataCols,$C13,N$5))</f>
        <v>0</v>
      </c>
      <c r="O13" s="3">
        <f>INDEX(Sheet1!RawDataCols,$C13,O$5)</f>
        <v>0</v>
      </c>
      <c r="P13" s="3">
        <f>INDEX(Sheet1!RawDataCols,$C13,P$5)</f>
        <v>0</v>
      </c>
      <c r="Q13" s="3">
        <f>IF(Q$3=0,0,INDEX(Sheet1!RawDataCols,$C13,Q$5))</f>
        <v>0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0</v>
      </c>
      <c r="BI13" s="33">
        <f t="shared" si="8"/>
        <v>0</v>
      </c>
      <c r="BJ13" s="33">
        <f t="shared" si="9"/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0</v>
      </c>
      <c r="BQ13" s="3">
        <f t="shared" si="10"/>
        <v>0</v>
      </c>
      <c r="BR13" s="3">
        <f t="shared" si="11"/>
        <v>0</v>
      </c>
      <c r="BS13" s="3">
        <f t="shared" si="12"/>
        <v>0</v>
      </c>
      <c r="BT13" s="3">
        <f t="shared" si="13"/>
        <v>0</v>
      </c>
      <c r="BU13" s="3" t="e">
        <f>INDEX(Sheet1!$BS$2:$BS$1000,MATCH($A13,Sheet1!$A$2:$A$1000,0))</f>
        <v>#N/A</v>
      </c>
      <c r="BV13" s="3" t="e">
        <f>INDEX(Sheet1!$BT$2:$BT$1000,MATCH($A13,Sheet1!$A$2:$A$1000,0))</f>
        <v>#N/A</v>
      </c>
    </row>
    <row r="14" spans="1:74" x14ac:dyDescent="0.2">
      <c r="A14" s="11" t="s">
        <v>532</v>
      </c>
      <c r="B14" s="3">
        <f>MATCH($A14,Sheet1!ACCOUNTNO,0)</f>
        <v>3</v>
      </c>
      <c r="C14" s="3">
        <f t="shared" si="4"/>
        <v>3</v>
      </c>
      <c r="D14" s="3" t="str">
        <f>IF(D$3=0,0,INDEX(Sheet1!RawDataCols,$C14,D$5))</f>
        <v>10300E04</v>
      </c>
      <c r="E14" s="3" t="str">
        <f>IF(E$3=0,0,INDEX(Sheet1!RawDataCols,$C14,E$5))</f>
        <v xml:space="preserve">10300          </v>
      </c>
      <c r="F14" s="3" t="str">
        <f>IF(F$3=0,0,INDEX(Sheet1!RawDataCols,$C14,F$5))</f>
        <v xml:space="preserve">E04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F008  </v>
      </c>
      <c r="N14" s="3" t="str">
        <f>IF(N$3=0,0,INDEX(Sheet1!RawDataCols,$C14,N$5))</f>
        <v>Display Advertising-Clique - Print</v>
      </c>
      <c r="O14" s="3">
        <f>INDEX(Sheet1!RawDataCols,$C14,O$5)</f>
        <v>8</v>
      </c>
      <c r="P14" s="3" t="str">
        <f>INDEX(Sheet1!RawDataCols,$C14,P$5)</f>
        <v>Revenue</v>
      </c>
      <c r="Q14" s="3" t="str">
        <f>IF(Q$3=0,0,INDEX(Sheet1!RawDataCols,$C14,Q$5))</f>
        <v>I</v>
      </c>
      <c r="R14" s="3">
        <f t="shared" si="5"/>
        <v>-1</v>
      </c>
      <c r="S14" s="3">
        <f t="shared" si="6"/>
        <v>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7"/>
        <v>0</v>
      </c>
      <c r="BI14" s="33">
        <f t="shared" si="8"/>
        <v>0</v>
      </c>
      <c r="BJ14" s="33">
        <f t="shared" si="9"/>
        <v>0</v>
      </c>
      <c r="BK14" s="3">
        <f>IF(BK$3=0,0,INDEX(Sheet1!RawDataCols,$C14,BK$5)*$R14)</f>
        <v>0</v>
      </c>
      <c r="BL14" s="3">
        <f>IF(BL$3=0,0,INDEX(Sheet1!RawDataCols,$C14,BL$5)*$R14)</f>
        <v>4092.1428569999998</v>
      </c>
      <c r="BM14" s="3">
        <f>IF(BM$3=0,0,INDEX(Sheet1!RawDataCols,$C14,BM$5)*$R14)</f>
        <v>17649.113571000002</v>
      </c>
      <c r="BN14" s="3">
        <f>IF(BN$3=0,0,INDEX(Sheet1!RawDataCols,$C14,BN$5)*$R14)</f>
        <v>13927.856427999999</v>
      </c>
      <c r="BO14" s="3">
        <f>IF(BO$3=0,0,INDEX(Sheet1!RawDataCols,$C14,BO$5)*$R14)</f>
        <v>11578.441428</v>
      </c>
      <c r="BP14" s="3">
        <f>IF(BP$3=0,0,INDEX(Sheet1!RawDataCols,$C14,BP$5)*$R14)</f>
        <v>57290</v>
      </c>
      <c r="BQ14" s="3">
        <f t="shared" si="10"/>
        <v>0</v>
      </c>
      <c r="BR14" s="3">
        <f t="shared" si="11"/>
        <v>0</v>
      </c>
      <c r="BS14" s="3">
        <f t="shared" si="12"/>
        <v>0</v>
      </c>
      <c r="BT14" s="3">
        <f t="shared" si="13"/>
        <v>0</v>
      </c>
      <c r="BU14" s="3" t="str">
        <f>INDEX(Sheet1!$BS$2:$BS$1000,MATCH($A14,Sheet1!$A$2:$A$1000,0))</f>
        <v>01</v>
      </c>
      <c r="BV14" s="3">
        <f>INDEX(Sheet1!$BT$2:$BT$1000,MATCH($A14,Sheet1!$A$2:$A$1000,0))</f>
        <v>0</v>
      </c>
    </row>
    <row r="15" spans="1:74" x14ac:dyDescent="0.2">
      <c r="A15" s="11" t="s">
        <v>533</v>
      </c>
      <c r="B15" s="3">
        <f>MATCH($A15,Sheet1!ACCOUNTNO,0)</f>
        <v>4</v>
      </c>
      <c r="C15" s="3">
        <f t="shared" si="4"/>
        <v>4</v>
      </c>
      <c r="D15" s="3" t="str">
        <f>IF(D$3=0,0,INDEX(Sheet1!RawDataCols,$C15,D$5))</f>
        <v>10300E05</v>
      </c>
      <c r="E15" s="3" t="str">
        <f>IF(E$3=0,0,INDEX(Sheet1!RawDataCols,$C15,E$5))</f>
        <v xml:space="preserve">10300          </v>
      </c>
      <c r="F15" s="3" t="str">
        <f>IF(F$3=0,0,INDEX(Sheet1!RawDataCols,$C15,F$5))</f>
        <v xml:space="preserve">E05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F008  </v>
      </c>
      <c r="N15" s="3" t="str">
        <f>IF(N$3=0,0,INDEX(Sheet1!RawDataCols,$C15,N$5))</f>
        <v>RIU - Online</v>
      </c>
      <c r="O15" s="3">
        <f>INDEX(Sheet1!RawDataCols,$C15,O$5)</f>
        <v>8</v>
      </c>
      <c r="P15" s="3" t="str">
        <f>INDEX(Sheet1!RawDataCols,$C15,P$5)</f>
        <v>Revenue</v>
      </c>
      <c r="Q15" s="3" t="str">
        <f>IF(Q$3=0,0,INDEX(Sheet1!RawDataCols,$C15,Q$5))</f>
        <v>I</v>
      </c>
      <c r="R15" s="3">
        <f t="shared" si="5"/>
        <v>-1</v>
      </c>
      <c r="S15" s="3">
        <f t="shared" si="6"/>
        <v>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7"/>
        <v>0</v>
      </c>
      <c r="BI15" s="33">
        <f t="shared" si="8"/>
        <v>0</v>
      </c>
      <c r="BJ15" s="33">
        <f t="shared" si="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-172.61538400000001</v>
      </c>
      <c r="BN15" s="3">
        <f>IF(BN$3=0,0,INDEX(Sheet1!RawDataCols,$C15,BN$5)*$R15)</f>
        <v>17361.153075999999</v>
      </c>
      <c r="BO15" s="3">
        <f>IF(BO$3=0,0,INDEX(Sheet1!RawDataCols,$C15,BO$5)*$R15)</f>
        <v>14697.656923</v>
      </c>
      <c r="BP15" s="3">
        <f>IF(BP$3=0,0,INDEX(Sheet1!RawDataCols,$C15,BP$5)*$R15)</f>
        <v>0</v>
      </c>
      <c r="BQ15" s="3">
        <f t="shared" si="10"/>
        <v>0</v>
      </c>
      <c r="BR15" s="3">
        <f t="shared" si="11"/>
        <v>0</v>
      </c>
      <c r="BS15" s="3">
        <f t="shared" si="12"/>
        <v>0</v>
      </c>
      <c r="BT15" s="3">
        <f t="shared" si="13"/>
        <v>0</v>
      </c>
      <c r="BU15" s="3" t="str">
        <f>INDEX(Sheet1!$BS$2:$BS$1000,MATCH($A15,Sheet1!$A$2:$A$1000,0))</f>
        <v>01</v>
      </c>
      <c r="BV15" s="3">
        <f>INDEX(Sheet1!$BT$2:$BT$1000,MATCH($A15,Sheet1!$A$2:$A$1000,0))</f>
        <v>0</v>
      </c>
    </row>
    <row r="16" spans="1:74" x14ac:dyDescent="0.2">
      <c r="A16" s="267" t="s">
        <v>534</v>
      </c>
      <c r="B16" s="3" t="e">
        <f>MATCH($A16,Sheet1!ACCOUNTNO,0)</f>
        <v>#N/A</v>
      </c>
      <c r="C16" s="3">
        <f t="shared" si="4"/>
        <v>65000</v>
      </c>
      <c r="D16" s="3">
        <f>IF(D$3=0,0,INDEX(Sheet1!RawDataCols,$C16,D$5))</f>
        <v>0</v>
      </c>
      <c r="E16" s="3">
        <f>IF(E$3=0,0,INDEX(Sheet1!RawDataCols,$C16,E$5))</f>
        <v>0</v>
      </c>
      <c r="F16" s="3">
        <f>IF(F$3=0,0,INDEX(Sheet1!RawDataCols,$C16,F$5))</f>
        <v>0</v>
      </c>
      <c r="G16" s="3">
        <f>IF(G$3=0,0,INDEX(Sheet1!RawDataCols,$C16,G$5))</f>
        <v>0</v>
      </c>
      <c r="H16" s="3">
        <f>IF(H$3=0,0,INDEX(Sheet1!RawDataCols,$C16,H$5))</f>
        <v>0</v>
      </c>
      <c r="I16" s="3">
        <f>IF(I$3=0,0,INDEX(Sheet1!RawDataCols,$C16,I$5))</f>
        <v>0</v>
      </c>
      <c r="J16" s="3">
        <f>IF(J$3=0,0,INDEX(Sheet1!RawDataCols,$C16,J$5))</f>
        <v>0</v>
      </c>
      <c r="K16" s="3">
        <f>IF(K$3=0,0,INDEX(Sheet1!RawDataCols,$C16,K$5))</f>
        <v>0</v>
      </c>
      <c r="L16" s="3">
        <f>IF(L$3=0,0,INDEX(Sheet1!RawDataCols,$C16,L$5))</f>
        <v>0</v>
      </c>
      <c r="M16" s="3">
        <f>IF(M$3=0,0,INDEX(Sheet1!RawDataCols,$C16,M$5))</f>
        <v>0</v>
      </c>
      <c r="N16" s="3">
        <f>IF(N$3=0,0,INDEX(Sheet1!RawDataCols,$C16,N$5))</f>
        <v>0</v>
      </c>
      <c r="O16" s="3">
        <f>INDEX(Sheet1!RawDataCols,$C16,O$5)</f>
        <v>0</v>
      </c>
      <c r="P16" s="3">
        <f>INDEX(Sheet1!RawDataCols,$C16,P$5)</f>
        <v>0</v>
      </c>
      <c r="Q16" s="3">
        <f>IF(Q$3=0,0,INDEX(Sheet1!RawDataCols,$C16,Q$5))</f>
        <v>0</v>
      </c>
      <c r="R16" s="3">
        <f t="shared" si="5"/>
        <v>1</v>
      </c>
      <c r="S16" s="3">
        <f t="shared" si="6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7"/>
        <v>0</v>
      </c>
      <c r="BI16" s="33">
        <f t="shared" si="8"/>
        <v>0</v>
      </c>
      <c r="BJ16" s="33">
        <f t="shared" si="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0</v>
      </c>
      <c r="BP16" s="3">
        <f>IF(BP$3=0,0,INDEX(Sheet1!RawDataCols,$C16,BP$5)*$R16)</f>
        <v>0</v>
      </c>
      <c r="BQ16" s="3">
        <f t="shared" si="10"/>
        <v>0</v>
      </c>
      <c r="BR16" s="3">
        <f t="shared" si="11"/>
        <v>0</v>
      </c>
      <c r="BS16" s="3">
        <f t="shared" si="12"/>
        <v>0</v>
      </c>
      <c r="BT16" s="3">
        <f t="shared" si="13"/>
        <v>0</v>
      </c>
      <c r="BU16" s="3" t="e">
        <f>INDEX(Sheet1!$BS$2:$BS$1000,MATCH($A16,Sheet1!$A$2:$A$1000,0))</f>
        <v>#N/A</v>
      </c>
      <c r="BV16" s="3" t="e">
        <f>INDEX(Sheet1!$BT$2:$BT$1000,MATCH($A16,Sheet1!$A$2:$A$1000,0))</f>
        <v>#N/A</v>
      </c>
    </row>
    <row r="17" spans="1:74" x14ac:dyDescent="0.2">
      <c r="A17" s="267" t="s">
        <v>535</v>
      </c>
      <c r="B17" s="3" t="e">
        <f>MATCH($A17,Sheet1!ACCOUNTNO,0)</f>
        <v>#N/A</v>
      </c>
      <c r="C17" s="3">
        <f t="shared" si="4"/>
        <v>65000</v>
      </c>
      <c r="D17" s="3">
        <f>IF(D$3=0,0,INDEX(Sheet1!RawDataCols,$C17,D$5))</f>
        <v>0</v>
      </c>
      <c r="E17" s="3">
        <f>IF(E$3=0,0,INDEX(Sheet1!RawDataCols,$C17,E$5))</f>
        <v>0</v>
      </c>
      <c r="F17" s="3">
        <f>IF(F$3=0,0,INDEX(Sheet1!RawDataCols,$C17,F$5))</f>
        <v>0</v>
      </c>
      <c r="G17" s="3">
        <f>IF(G$3=0,0,INDEX(Sheet1!RawDataCols,$C17,G$5))</f>
        <v>0</v>
      </c>
      <c r="H17" s="3">
        <f>IF(H$3=0,0,INDEX(Sheet1!RawDataCols,$C17,H$5))</f>
        <v>0</v>
      </c>
      <c r="I17" s="3">
        <f>IF(I$3=0,0,INDEX(Sheet1!RawDataCols,$C17,I$5))</f>
        <v>0</v>
      </c>
      <c r="J17" s="3">
        <f>IF(J$3=0,0,INDEX(Sheet1!RawDataCols,$C17,J$5))</f>
        <v>0</v>
      </c>
      <c r="K17" s="3">
        <f>IF(K$3=0,0,INDEX(Sheet1!RawDataCols,$C17,K$5))</f>
        <v>0</v>
      </c>
      <c r="L17" s="3">
        <f>IF(L$3=0,0,INDEX(Sheet1!RawDataCols,$C17,L$5))</f>
        <v>0</v>
      </c>
      <c r="M17" s="3">
        <f>IF(M$3=0,0,INDEX(Sheet1!RawDataCols,$C17,M$5))</f>
        <v>0</v>
      </c>
      <c r="N17" s="3">
        <f>IF(N$3=0,0,INDEX(Sheet1!RawDataCols,$C17,N$5))</f>
        <v>0</v>
      </c>
      <c r="O17" s="3">
        <f>INDEX(Sheet1!RawDataCols,$C17,O$5)</f>
        <v>0</v>
      </c>
      <c r="P17" s="3">
        <f>INDEX(Sheet1!RawDataCols,$C17,P$5)</f>
        <v>0</v>
      </c>
      <c r="Q17" s="3">
        <f>IF(Q$3=0,0,INDEX(Sheet1!RawDataCols,$C17,Q$5))</f>
        <v>0</v>
      </c>
      <c r="R17" s="3">
        <f t="shared" si="5"/>
        <v>1</v>
      </c>
      <c r="S17" s="3">
        <f t="shared" si="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7"/>
        <v>0</v>
      </c>
      <c r="BI17" s="33">
        <f t="shared" si="8"/>
        <v>0</v>
      </c>
      <c r="BJ17" s="33">
        <f t="shared" si="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0</v>
      </c>
      <c r="BO17" s="3">
        <f>IF(BO$3=0,0,INDEX(Sheet1!RawDataCols,$C17,BO$5)*$R17)</f>
        <v>0</v>
      </c>
      <c r="BP17" s="3">
        <f>IF(BP$3=0,0,INDEX(Sheet1!RawDataCols,$C17,BP$5)*$R17)</f>
        <v>0</v>
      </c>
      <c r="BQ17" s="3">
        <f t="shared" si="10"/>
        <v>0</v>
      </c>
      <c r="BR17" s="3">
        <f t="shared" si="11"/>
        <v>0</v>
      </c>
      <c r="BS17" s="3">
        <f t="shared" si="12"/>
        <v>0</v>
      </c>
      <c r="BT17" s="3">
        <f t="shared" si="13"/>
        <v>0</v>
      </c>
      <c r="BU17" s="3" t="e">
        <f>INDEX(Sheet1!$BS$2:$BS$1000,MATCH($A17,Sheet1!$A$2:$A$1000,0))</f>
        <v>#N/A</v>
      </c>
      <c r="BV17" s="3" t="e">
        <f>INDEX(Sheet1!$BT$2:$BT$1000,MATCH($A17,Sheet1!$A$2:$A$1000,0))</f>
        <v>#N/A</v>
      </c>
    </row>
    <row r="18" spans="1:74" x14ac:dyDescent="0.2">
      <c r="A18" s="11" t="s">
        <v>536</v>
      </c>
      <c r="B18" s="3">
        <f>MATCH($A18,Sheet1!ACCOUNTNO,0)</f>
        <v>7</v>
      </c>
      <c r="C18" s="3">
        <f t="shared" si="4"/>
        <v>7</v>
      </c>
      <c r="D18" s="3" t="str">
        <f>IF(D$3=0,0,INDEX(Sheet1!RawDataCols,$C18,D$5))</f>
        <v>10380E06</v>
      </c>
      <c r="E18" s="3" t="str">
        <f>IF(E$3=0,0,INDEX(Sheet1!RawDataCols,$C18,E$5))</f>
        <v xml:space="preserve">10380          </v>
      </c>
      <c r="F18" s="3" t="str">
        <f>IF(F$3=0,0,INDEX(Sheet1!RawDataCols,$C18,F$5))</f>
        <v xml:space="preserve">E06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F008  </v>
      </c>
      <c r="N18" s="3" t="str">
        <f>IF(N$3=0,0,INDEX(Sheet1!RawDataCols,$C18,N$5))</f>
        <v>Clique - Fashion Show</v>
      </c>
      <c r="O18" s="3">
        <f>INDEX(Sheet1!RawDataCols,$C18,O$5)</f>
        <v>8</v>
      </c>
      <c r="P18" s="3" t="str">
        <f>INDEX(Sheet1!RawDataCols,$C18,P$5)</f>
        <v>Revenue</v>
      </c>
      <c r="Q18" s="3" t="str">
        <f>IF(Q$3=0,0,INDEX(Sheet1!RawDataCols,$C18,Q$5))</f>
        <v>I</v>
      </c>
      <c r="R18" s="3">
        <f t="shared" si="5"/>
        <v>-1</v>
      </c>
      <c r="S18" s="3">
        <f t="shared" si="6"/>
        <v>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7"/>
        <v>0</v>
      </c>
      <c r="BI18" s="33">
        <f t="shared" si="8"/>
        <v>0</v>
      </c>
      <c r="BJ18" s="33">
        <f t="shared" si="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8789.9671419999995</v>
      </c>
      <c r="BN18" s="3">
        <f>IF(BN$3=0,0,INDEX(Sheet1!RawDataCols,$C18,BN$5)*$R18)</f>
        <v>6296.2335709999998</v>
      </c>
      <c r="BO18" s="3">
        <f>IF(BO$3=0,0,INDEX(Sheet1!RawDataCols,$C18,BO$5)*$R18)</f>
        <v>6497.9871419999999</v>
      </c>
      <c r="BP18" s="3">
        <f>IF(BP$3=0,0,INDEX(Sheet1!RawDataCols,$C18,BP$5)*$R18)</f>
        <v>0</v>
      </c>
      <c r="BQ18" s="3">
        <f t="shared" si="10"/>
        <v>0</v>
      </c>
      <c r="BR18" s="3">
        <f t="shared" si="11"/>
        <v>0</v>
      </c>
      <c r="BS18" s="3">
        <f t="shared" si="12"/>
        <v>0</v>
      </c>
      <c r="BT18" s="3">
        <f t="shared" si="13"/>
        <v>0</v>
      </c>
      <c r="BU18" s="3" t="str">
        <f>INDEX(Sheet1!$BS$2:$BS$1000,MATCH($A18,Sheet1!$A$2:$A$1000,0))</f>
        <v>01</v>
      </c>
      <c r="BV18" s="3">
        <f>INDEX(Sheet1!$BT$2:$BT$1000,MATCH($A18,Sheet1!$A$2:$A$1000,0))</f>
        <v>0</v>
      </c>
    </row>
    <row r="19" spans="1:74" x14ac:dyDescent="0.2">
      <c r="A19" s="267" t="s">
        <v>537</v>
      </c>
      <c r="B19" s="3" t="e">
        <f>MATCH($A19,Sheet1!ACCOUNTNO,0)</f>
        <v>#N/A</v>
      </c>
      <c r="C19" s="3">
        <f t="shared" si="4"/>
        <v>65000</v>
      </c>
      <c r="D19" s="3">
        <f>IF(D$3=0,0,INDEX(Sheet1!RawDataCols,$C19,D$5))</f>
        <v>0</v>
      </c>
      <c r="E19" s="3">
        <f>IF(E$3=0,0,INDEX(Sheet1!RawDataCols,$C19,E$5))</f>
        <v>0</v>
      </c>
      <c r="F19" s="3">
        <f>IF(F$3=0,0,INDEX(Sheet1!RawDataCols,$C19,F$5))</f>
        <v>0</v>
      </c>
      <c r="G19" s="3">
        <f>IF(G$3=0,0,INDEX(Sheet1!RawDataCols,$C19,G$5))</f>
        <v>0</v>
      </c>
      <c r="H19" s="3">
        <f>IF(H$3=0,0,INDEX(Sheet1!RawDataCols,$C19,H$5))</f>
        <v>0</v>
      </c>
      <c r="I19" s="3">
        <f>IF(I$3=0,0,INDEX(Sheet1!RawDataCols,$C19,I$5))</f>
        <v>0</v>
      </c>
      <c r="J19" s="3">
        <f>IF(J$3=0,0,INDEX(Sheet1!RawDataCols,$C19,J$5))</f>
        <v>0</v>
      </c>
      <c r="K19" s="3">
        <f>IF(K$3=0,0,INDEX(Sheet1!RawDataCols,$C19,K$5))</f>
        <v>0</v>
      </c>
      <c r="L19" s="3">
        <f>IF(L$3=0,0,INDEX(Sheet1!RawDataCols,$C19,L$5))</f>
        <v>0</v>
      </c>
      <c r="M19" s="3">
        <f>IF(M$3=0,0,INDEX(Sheet1!RawDataCols,$C19,M$5))</f>
        <v>0</v>
      </c>
      <c r="N19" s="3">
        <f>IF(N$3=0,0,INDEX(Sheet1!RawDataCols,$C19,N$5))</f>
        <v>0</v>
      </c>
      <c r="O19" s="3">
        <f>INDEX(Sheet1!RawDataCols,$C19,O$5)</f>
        <v>0</v>
      </c>
      <c r="P19" s="3">
        <f>INDEX(Sheet1!RawDataCols,$C19,P$5)</f>
        <v>0</v>
      </c>
      <c r="Q19" s="3">
        <f>IF(Q$3=0,0,INDEX(Sheet1!RawDataCols,$C19,Q$5))</f>
        <v>0</v>
      </c>
      <c r="R19" s="3">
        <f t="shared" si="5"/>
        <v>1</v>
      </c>
      <c r="S19" s="3">
        <f t="shared" si="6"/>
        <v>-1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7"/>
        <v>0</v>
      </c>
      <c r="BI19" s="33">
        <f t="shared" si="8"/>
        <v>0</v>
      </c>
      <c r="BJ19" s="33">
        <f t="shared" si="9"/>
        <v>0</v>
      </c>
      <c r="BK19" s="3">
        <f>IF(BK$3=0,0,INDEX(Sheet1!RawDataCols,$C19,BK$5)*$R19)</f>
        <v>0</v>
      </c>
      <c r="BL19" s="3">
        <f>IF(BL$3=0,0,INDEX(Sheet1!RawDataCols,$C19,BL$5)*$R19)</f>
        <v>0</v>
      </c>
      <c r="BM19" s="3">
        <f>IF(BM$3=0,0,INDEX(Sheet1!RawDataCols,$C19,BM$5)*$R19)</f>
        <v>0</v>
      </c>
      <c r="BN19" s="3">
        <f>IF(BN$3=0,0,INDEX(Sheet1!RawDataCols,$C19,BN$5)*$R19)</f>
        <v>0</v>
      </c>
      <c r="BO19" s="3">
        <f>IF(BO$3=0,0,INDEX(Sheet1!RawDataCols,$C19,BO$5)*$R19)</f>
        <v>0</v>
      </c>
      <c r="BP19" s="3">
        <f>IF(BP$3=0,0,INDEX(Sheet1!RawDataCols,$C19,BP$5)*$R19)</f>
        <v>0</v>
      </c>
      <c r="BQ19" s="3">
        <f t="shared" si="10"/>
        <v>0</v>
      </c>
      <c r="BR19" s="3">
        <f t="shared" si="11"/>
        <v>0</v>
      </c>
      <c r="BS19" s="3">
        <f t="shared" si="12"/>
        <v>0</v>
      </c>
      <c r="BT19" s="3">
        <f t="shared" si="13"/>
        <v>0</v>
      </c>
      <c r="BU19" s="3" t="e">
        <f>INDEX(Sheet1!$BS$2:$BS$1000,MATCH($A19,Sheet1!$A$2:$A$1000,0))</f>
        <v>#N/A</v>
      </c>
      <c r="BV19" s="3" t="e">
        <f>INDEX(Sheet1!$BT$2:$BT$1000,MATCH($A19,Sheet1!$A$2:$A$1000,0))</f>
        <v>#N/A</v>
      </c>
    </row>
    <row r="20" spans="1:74" x14ac:dyDescent="0.2">
      <c r="A20" s="11" t="s">
        <v>538</v>
      </c>
      <c r="B20" s="3">
        <f>MATCH($A20,Sheet1!ACCOUNTNO,0)</f>
        <v>8</v>
      </c>
      <c r="C20" s="3">
        <f t="shared" si="4"/>
        <v>8</v>
      </c>
      <c r="D20" s="3" t="str">
        <f>IF(D$3=0,0,INDEX(Sheet1!RawDataCols,$C20,D$5))</f>
        <v>14120E01</v>
      </c>
      <c r="E20" s="3" t="str">
        <f>IF(E$3=0,0,INDEX(Sheet1!RawDataCols,$C20,E$5))</f>
        <v xml:space="preserve">14120          </v>
      </c>
      <c r="F20" s="3" t="str">
        <f>IF(F$3=0,0,INDEX(Sheet1!RawDataCols,$C20,F$5))</f>
        <v xml:space="preserve">E01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F008  </v>
      </c>
      <c r="N20" s="3" t="str">
        <f>IF(N$3=0,0,INDEX(Sheet1!RawDataCols,$C20,N$5))</f>
        <v>Agency Commissions-Rip It Up</v>
      </c>
      <c r="O20" s="3">
        <f>INDEX(Sheet1!RawDataCols,$C20,O$5)</f>
        <v>9</v>
      </c>
      <c r="P20" s="3" t="str">
        <f>INDEX(Sheet1!RawDataCols,$C20,P$5)</f>
        <v>Cost of Sales</v>
      </c>
      <c r="Q20" s="3" t="str">
        <f>IF(Q$3=0,0,INDEX(Sheet1!RawDataCols,$C20,Q$5))</f>
        <v>I</v>
      </c>
      <c r="R20" s="3">
        <f t="shared" si="5"/>
        <v>1</v>
      </c>
      <c r="S20" s="3">
        <f t="shared" si="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7"/>
        <v>0</v>
      </c>
      <c r="BI20" s="33">
        <f t="shared" si="8"/>
        <v>0</v>
      </c>
      <c r="BJ20" s="33">
        <f t="shared" si="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4.923076</v>
      </c>
      <c r="BN20" s="3">
        <f>IF(BN$3=0,0,INDEX(Sheet1!RawDataCols,$C20,BN$5)*$R20)</f>
        <v>427.84615300000002</v>
      </c>
      <c r="BO20" s="3">
        <f>IF(BO$3=0,0,INDEX(Sheet1!RawDataCols,$C20,BO$5)*$R20)</f>
        <v>571.296153</v>
      </c>
      <c r="BP20" s="3">
        <f>IF(BP$3=0,0,INDEX(Sheet1!RawDataCols,$C20,BP$5)*$R20)</f>
        <v>0</v>
      </c>
      <c r="BQ20" s="3">
        <f t="shared" si="10"/>
        <v>0</v>
      </c>
      <c r="BR20" s="3">
        <f t="shared" si="11"/>
        <v>0</v>
      </c>
      <c r="BS20" s="3">
        <f t="shared" si="12"/>
        <v>0</v>
      </c>
      <c r="BT20" s="3">
        <f t="shared" si="13"/>
        <v>0</v>
      </c>
      <c r="BU20" s="3" t="str">
        <f>INDEX(Sheet1!$BS$2:$BS$1000,MATCH($A20,Sheet1!$A$2:$A$1000,0))</f>
        <v>04</v>
      </c>
      <c r="BV20" s="3">
        <f>INDEX(Sheet1!$BT$2:$BT$1000,MATCH($A20,Sheet1!$A$2:$A$1000,0))</f>
        <v>0</v>
      </c>
    </row>
    <row r="21" spans="1:74" x14ac:dyDescent="0.2">
      <c r="A21" s="267" t="s">
        <v>539</v>
      </c>
      <c r="B21" s="3">
        <f>MATCH($A21,Sheet1!ACCOUNTNO,0)</f>
        <v>9</v>
      </c>
      <c r="C21" s="3">
        <f t="shared" si="4"/>
        <v>9</v>
      </c>
      <c r="D21" s="3" t="str">
        <f>IF(D$3=0,0,INDEX(Sheet1!RawDataCols,$C21,D$5))</f>
        <v>14120E02</v>
      </c>
      <c r="E21" s="3" t="str">
        <f>IF(E$3=0,0,INDEX(Sheet1!RawDataCols,$C21,E$5))</f>
        <v xml:space="preserve">14120          </v>
      </c>
      <c r="F21" s="3" t="str">
        <f>IF(F$3=0,0,INDEX(Sheet1!RawDataCols,$C21,F$5))</f>
        <v xml:space="preserve">E02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F008  </v>
      </c>
      <c r="N21" s="3" t="str">
        <f>IF(N$3=0,0,INDEX(Sheet1!RawDataCols,$C21,N$5))</f>
        <v>Agency Commissions-Hot 6 / Misc Events</v>
      </c>
      <c r="O21" s="3">
        <f>INDEX(Sheet1!RawDataCols,$C21,O$5)</f>
        <v>9</v>
      </c>
      <c r="P21" s="3" t="str">
        <f>INDEX(Sheet1!RawDataCols,$C21,P$5)</f>
        <v>Cost of Sales</v>
      </c>
      <c r="Q21" s="3" t="str">
        <f>IF(Q$3=0,0,INDEX(Sheet1!RawDataCols,$C21,Q$5))</f>
        <v>I</v>
      </c>
      <c r="R21" s="3">
        <f t="shared" si="5"/>
        <v>1</v>
      </c>
      <c r="S21" s="3">
        <f t="shared" si="6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7"/>
        <v>0</v>
      </c>
      <c r="BI21" s="33">
        <f t="shared" si="8"/>
        <v>0</v>
      </c>
      <c r="BJ21" s="33">
        <f t="shared" si="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25.22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10"/>
        <v>0</v>
      </c>
      <c r="BR21" s="3">
        <f t="shared" si="11"/>
        <v>0</v>
      </c>
      <c r="BS21" s="3">
        <f t="shared" si="12"/>
        <v>0</v>
      </c>
      <c r="BT21" s="3">
        <f t="shared" si="13"/>
        <v>0</v>
      </c>
      <c r="BU21" s="3" t="str">
        <f>INDEX(Sheet1!$BS$2:$BS$1000,MATCH($A21,Sheet1!$A$2:$A$1000,0))</f>
        <v>04</v>
      </c>
      <c r="BV21" s="3">
        <f>INDEX(Sheet1!$BT$2:$BT$1000,MATCH($A21,Sheet1!$A$2:$A$1000,0))</f>
        <v>0</v>
      </c>
    </row>
    <row r="22" spans="1:74" x14ac:dyDescent="0.2">
      <c r="A22" s="267" t="s">
        <v>540</v>
      </c>
      <c r="B22" s="3" t="e">
        <f>MATCH($A22,Sheet1!ACCOUNTNO,0)</f>
        <v>#N/A</v>
      </c>
      <c r="C22" s="3">
        <f t="shared" si="4"/>
        <v>65000</v>
      </c>
      <c r="D22" s="3">
        <f>IF(D$3=0,0,INDEX(Sheet1!RawDataCols,$C22,D$5))</f>
        <v>0</v>
      </c>
      <c r="E22" s="3">
        <f>IF(E$3=0,0,INDEX(Sheet1!RawDataCols,$C22,E$5))</f>
        <v>0</v>
      </c>
      <c r="F22" s="3">
        <f>IF(F$3=0,0,INDEX(Sheet1!RawDataCols,$C22,F$5))</f>
        <v>0</v>
      </c>
      <c r="G22" s="3">
        <f>IF(G$3=0,0,INDEX(Sheet1!RawDataCols,$C22,G$5))</f>
        <v>0</v>
      </c>
      <c r="H22" s="3">
        <f>IF(H$3=0,0,INDEX(Sheet1!RawDataCols,$C22,H$5))</f>
        <v>0</v>
      </c>
      <c r="I22" s="3">
        <f>IF(I$3=0,0,INDEX(Sheet1!RawDataCols,$C22,I$5))</f>
        <v>0</v>
      </c>
      <c r="J22" s="3">
        <f>IF(J$3=0,0,INDEX(Sheet1!RawDataCols,$C22,J$5))</f>
        <v>0</v>
      </c>
      <c r="K22" s="3">
        <f>IF(K$3=0,0,INDEX(Sheet1!RawDataCols,$C22,K$5))</f>
        <v>0</v>
      </c>
      <c r="L22" s="3">
        <f>IF(L$3=0,0,INDEX(Sheet1!RawDataCols,$C22,L$5))</f>
        <v>0</v>
      </c>
      <c r="M22" s="3">
        <f>IF(M$3=0,0,INDEX(Sheet1!RawDataCols,$C22,M$5))</f>
        <v>0</v>
      </c>
      <c r="N22" s="3">
        <f>IF(N$3=0,0,INDEX(Sheet1!RawDataCols,$C22,N$5))</f>
        <v>0</v>
      </c>
      <c r="O22" s="3">
        <f>INDEX(Sheet1!RawDataCols,$C22,O$5)</f>
        <v>0</v>
      </c>
      <c r="P22" s="3">
        <f>INDEX(Sheet1!RawDataCols,$C22,P$5)</f>
        <v>0</v>
      </c>
      <c r="Q22" s="3">
        <f>IF(Q$3=0,0,INDEX(Sheet1!RawDataCols,$C22,Q$5))</f>
        <v>0</v>
      </c>
      <c r="R22" s="3">
        <f t="shared" si="5"/>
        <v>1</v>
      </c>
      <c r="S22" s="3">
        <f t="shared" si="6"/>
        <v>-1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7"/>
        <v>0</v>
      </c>
      <c r="BI22" s="33">
        <f t="shared" si="8"/>
        <v>0</v>
      </c>
      <c r="BJ22" s="33">
        <f t="shared" si="9"/>
        <v>0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0</v>
      </c>
      <c r="BN22" s="3">
        <f>IF(BN$3=0,0,INDEX(Sheet1!RawDataCols,$C22,BN$5)*$R22)</f>
        <v>0</v>
      </c>
      <c r="BO22" s="3">
        <f>IF(BO$3=0,0,INDEX(Sheet1!RawDataCols,$C22,BO$5)*$R22)</f>
        <v>0</v>
      </c>
      <c r="BP22" s="3">
        <f>IF(BP$3=0,0,INDEX(Sheet1!RawDataCols,$C22,BP$5)*$R22)</f>
        <v>0</v>
      </c>
      <c r="BQ22" s="3">
        <f t="shared" si="10"/>
        <v>0</v>
      </c>
      <c r="BR22" s="3">
        <f t="shared" si="11"/>
        <v>0</v>
      </c>
      <c r="BS22" s="3">
        <f t="shared" si="12"/>
        <v>0</v>
      </c>
      <c r="BT22" s="3">
        <f t="shared" si="13"/>
        <v>0</v>
      </c>
      <c r="BU22" s="3" t="e">
        <f>INDEX(Sheet1!$BS$2:$BS$1000,MATCH($A22,Sheet1!$A$2:$A$1000,0))</f>
        <v>#N/A</v>
      </c>
      <c r="BV22" s="3" t="e">
        <f>INDEX(Sheet1!$BT$2:$BT$1000,MATCH($A22,Sheet1!$A$2:$A$1000,0))</f>
        <v>#N/A</v>
      </c>
    </row>
    <row r="23" spans="1:74" x14ac:dyDescent="0.2">
      <c r="A23" s="11" t="s">
        <v>541</v>
      </c>
      <c r="B23" s="3">
        <f>MATCH($A23,Sheet1!ACCOUNTNO,0)</f>
        <v>10</v>
      </c>
      <c r="C23" s="3">
        <f t="shared" si="4"/>
        <v>10</v>
      </c>
      <c r="D23" s="3" t="str">
        <f>IF(D$3=0,0,INDEX(Sheet1!RawDataCols,$C23,D$5))</f>
        <v>14120E04</v>
      </c>
      <c r="E23" s="3" t="str">
        <f>IF(E$3=0,0,INDEX(Sheet1!RawDataCols,$C23,E$5))</f>
        <v xml:space="preserve">14120          </v>
      </c>
      <c r="F23" s="3" t="str">
        <f>IF(F$3=0,0,INDEX(Sheet1!RawDataCols,$C23,F$5))</f>
        <v xml:space="preserve">E04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F008  </v>
      </c>
      <c r="N23" s="3" t="str">
        <f>IF(N$3=0,0,INDEX(Sheet1!RawDataCols,$C23,N$5))</f>
        <v>Agency Commissions-Clique - Print</v>
      </c>
      <c r="O23" s="3">
        <f>INDEX(Sheet1!RawDataCols,$C23,O$5)</f>
        <v>9</v>
      </c>
      <c r="P23" s="3" t="str">
        <f>INDEX(Sheet1!RawDataCols,$C23,P$5)</f>
        <v>Cost of Sales</v>
      </c>
      <c r="Q23" s="3" t="str">
        <f>IF(Q$3=0,0,INDEX(Sheet1!RawDataCols,$C23,Q$5))</f>
        <v>I</v>
      </c>
      <c r="R23" s="3">
        <f t="shared" si="5"/>
        <v>1</v>
      </c>
      <c r="S23" s="3">
        <f t="shared" si="6"/>
        <v>-1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7"/>
        <v>0</v>
      </c>
      <c r="BI23" s="33">
        <f t="shared" si="8"/>
        <v>0</v>
      </c>
      <c r="BJ23" s="33">
        <f t="shared" si="9"/>
        <v>0</v>
      </c>
      <c r="BK23" s="3">
        <f>IF(BK$3=0,0,INDEX(Sheet1!RawDataCols,$C23,BK$5)*$R23)</f>
        <v>0</v>
      </c>
      <c r="BL23" s="3">
        <f>IF(BL$3=0,0,INDEX(Sheet1!RawDataCols,$C23,BL$5)*$R23)</f>
        <v>132.64285699999999</v>
      </c>
      <c r="BM23" s="3">
        <f>IF(BM$3=0,0,INDEX(Sheet1!RawDataCols,$C23,BM$5)*$R23)</f>
        <v>246.17857100000001</v>
      </c>
      <c r="BN23" s="3">
        <f>IF(BN$3=0,0,INDEX(Sheet1!RawDataCols,$C23,BN$5)*$R23)</f>
        <v>402.59714200000002</v>
      </c>
      <c r="BO23" s="3">
        <f>IF(BO$3=0,0,INDEX(Sheet1!RawDataCols,$C23,BO$5)*$R23)</f>
        <v>241.42857100000001</v>
      </c>
      <c r="BP23" s="3">
        <f>IF(BP$3=0,0,INDEX(Sheet1!RawDataCols,$C23,BP$5)*$R23)</f>
        <v>1857</v>
      </c>
      <c r="BQ23" s="3">
        <f t="shared" si="10"/>
        <v>0</v>
      </c>
      <c r="BR23" s="3">
        <f t="shared" si="11"/>
        <v>0</v>
      </c>
      <c r="BS23" s="3">
        <f t="shared" si="12"/>
        <v>0</v>
      </c>
      <c r="BT23" s="3">
        <f t="shared" si="13"/>
        <v>0</v>
      </c>
      <c r="BU23" s="3" t="str">
        <f>INDEX(Sheet1!$BS$2:$BS$1000,MATCH($A23,Sheet1!$A$2:$A$1000,0))</f>
        <v>04</v>
      </c>
      <c r="BV23" s="3">
        <f>INDEX(Sheet1!$BT$2:$BT$1000,MATCH($A23,Sheet1!$A$2:$A$1000,0))</f>
        <v>0</v>
      </c>
    </row>
    <row r="24" spans="1:74" x14ac:dyDescent="0.2">
      <c r="A24" s="267" t="s">
        <v>542</v>
      </c>
      <c r="B24" s="3" t="e">
        <f>MATCH($A24,Sheet1!ACCOUNTNO,0)</f>
        <v>#N/A</v>
      </c>
      <c r="C24" s="3">
        <f t="shared" si="4"/>
        <v>65000</v>
      </c>
      <c r="D24" s="3">
        <f>IF(D$3=0,0,INDEX(Sheet1!RawDataCols,$C24,D$5))</f>
        <v>0</v>
      </c>
      <c r="E24" s="3">
        <f>IF(E$3=0,0,INDEX(Sheet1!RawDataCols,$C24,E$5))</f>
        <v>0</v>
      </c>
      <c r="F24" s="3">
        <f>IF(F$3=0,0,INDEX(Sheet1!RawDataCols,$C24,F$5))</f>
        <v>0</v>
      </c>
      <c r="G24" s="3">
        <f>IF(G$3=0,0,INDEX(Sheet1!RawDataCols,$C24,G$5))</f>
        <v>0</v>
      </c>
      <c r="H24" s="3">
        <f>IF(H$3=0,0,INDEX(Sheet1!RawDataCols,$C24,H$5))</f>
        <v>0</v>
      </c>
      <c r="I24" s="3">
        <f>IF(I$3=0,0,INDEX(Sheet1!RawDataCols,$C24,I$5))</f>
        <v>0</v>
      </c>
      <c r="J24" s="3">
        <f>IF(J$3=0,0,INDEX(Sheet1!RawDataCols,$C24,J$5))</f>
        <v>0</v>
      </c>
      <c r="K24" s="3">
        <f>IF(K$3=0,0,INDEX(Sheet1!RawDataCols,$C24,K$5))</f>
        <v>0</v>
      </c>
      <c r="L24" s="3">
        <f>IF(L$3=0,0,INDEX(Sheet1!RawDataCols,$C24,L$5))</f>
        <v>0</v>
      </c>
      <c r="M24" s="3">
        <f>IF(M$3=0,0,INDEX(Sheet1!RawDataCols,$C24,M$5))</f>
        <v>0</v>
      </c>
      <c r="N24" s="3">
        <f>IF(N$3=0,0,INDEX(Sheet1!RawDataCols,$C24,N$5))</f>
        <v>0</v>
      </c>
      <c r="O24" s="3">
        <f>INDEX(Sheet1!RawDataCols,$C24,O$5)</f>
        <v>0</v>
      </c>
      <c r="P24" s="3">
        <f>INDEX(Sheet1!RawDataCols,$C24,P$5)</f>
        <v>0</v>
      </c>
      <c r="Q24" s="3">
        <f>IF(Q$3=0,0,INDEX(Sheet1!RawDataCols,$C24,Q$5))</f>
        <v>0</v>
      </c>
      <c r="R24" s="3">
        <f t="shared" si="5"/>
        <v>1</v>
      </c>
      <c r="S24" s="3">
        <f t="shared" si="6"/>
        <v>-1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7"/>
        <v>0</v>
      </c>
      <c r="BI24" s="33">
        <f t="shared" si="8"/>
        <v>0</v>
      </c>
      <c r="BJ24" s="33">
        <f t="shared" si="9"/>
        <v>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0</v>
      </c>
      <c r="BN24" s="3">
        <f>IF(BN$3=0,0,INDEX(Sheet1!RawDataCols,$C24,BN$5)*$R24)</f>
        <v>0</v>
      </c>
      <c r="BO24" s="3">
        <f>IF(BO$3=0,0,INDEX(Sheet1!RawDataCols,$C24,BO$5)*$R24)</f>
        <v>0</v>
      </c>
      <c r="BP24" s="3">
        <f>IF(BP$3=0,0,INDEX(Sheet1!RawDataCols,$C24,BP$5)*$R24)</f>
        <v>0</v>
      </c>
      <c r="BQ24" s="3">
        <f t="shared" si="10"/>
        <v>0</v>
      </c>
      <c r="BR24" s="3">
        <f t="shared" si="11"/>
        <v>0</v>
      </c>
      <c r="BS24" s="3">
        <f t="shared" si="12"/>
        <v>0</v>
      </c>
      <c r="BT24" s="3">
        <f t="shared" si="13"/>
        <v>0</v>
      </c>
      <c r="BU24" s="3" t="e">
        <f>INDEX(Sheet1!$BS$2:$BS$1000,MATCH($A24,Sheet1!$A$2:$A$1000,0))</f>
        <v>#N/A</v>
      </c>
      <c r="BV24" s="3" t="e">
        <f>INDEX(Sheet1!$BT$2:$BT$1000,MATCH($A24,Sheet1!$A$2:$A$1000,0))</f>
        <v>#N/A</v>
      </c>
    </row>
    <row r="25" spans="1:74" x14ac:dyDescent="0.2">
      <c r="A25" s="267" t="s">
        <v>543</v>
      </c>
      <c r="B25" s="3" t="e">
        <f>MATCH($A25,Sheet1!ACCOUNTNO,0)</f>
        <v>#N/A</v>
      </c>
      <c r="C25" s="3">
        <f t="shared" si="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5"/>
        <v>1</v>
      </c>
      <c r="S25" s="3">
        <f t="shared" si="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7"/>
        <v>0</v>
      </c>
      <c r="BI25" s="33">
        <f t="shared" si="8"/>
        <v>0</v>
      </c>
      <c r="BJ25" s="33">
        <f t="shared" si="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10"/>
        <v>0</v>
      </c>
      <c r="BR25" s="3">
        <f t="shared" si="11"/>
        <v>0</v>
      </c>
      <c r="BS25" s="3">
        <f t="shared" si="12"/>
        <v>0</v>
      </c>
      <c r="BT25" s="3">
        <f t="shared" si="1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11" t="s">
        <v>544</v>
      </c>
      <c r="B26" s="3">
        <f>MATCH($A26,Sheet1!ACCOUNTNO,0)</f>
        <v>13</v>
      </c>
      <c r="C26" s="3">
        <f t="shared" si="4"/>
        <v>13</v>
      </c>
      <c r="D26" s="3" t="str">
        <f>IF(D$3=0,0,INDEX(Sheet1!RawDataCols,$C26,D$5))</f>
        <v>14160E01</v>
      </c>
      <c r="E26" s="3" t="str">
        <f>IF(E$3=0,0,INDEX(Sheet1!RawDataCols,$C26,E$5))</f>
        <v xml:space="preserve">14160          </v>
      </c>
      <c r="F26" s="3" t="str">
        <f>IF(F$3=0,0,INDEX(Sheet1!RawDataCols,$C26,F$5))</f>
        <v xml:space="preserve">E01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F008  </v>
      </c>
      <c r="N26" s="3" t="str">
        <f>IF(N$3=0,0,INDEX(Sheet1!RawDataCols,$C26,N$5))</f>
        <v>Contributors - Journalist-Rip It Up</v>
      </c>
      <c r="O26" s="3">
        <f>INDEX(Sheet1!RawDataCols,$C26,O$5)</f>
        <v>9</v>
      </c>
      <c r="P26" s="3" t="str">
        <f>INDEX(Sheet1!RawDataCols,$C26,P$5)</f>
        <v>Cost of Sales</v>
      </c>
      <c r="Q26" s="3" t="str">
        <f>IF(Q$3=0,0,INDEX(Sheet1!RawDataCols,$C26,Q$5))</f>
        <v>I</v>
      </c>
      <c r="R26" s="3">
        <f t="shared" si="5"/>
        <v>1</v>
      </c>
      <c r="S26" s="3">
        <f t="shared" si="6"/>
        <v>-1</v>
      </c>
      <c r="T26" s="3">
        <f>IF(T$3=0,0,INDEX(Sheet1!RawDataCols,$C26,T$5)*$R26)</f>
        <v>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7"/>
        <v>0</v>
      </c>
      <c r="BI26" s="33">
        <f t="shared" si="8"/>
        <v>0</v>
      </c>
      <c r="BJ26" s="33">
        <f t="shared" si="9"/>
        <v>0</v>
      </c>
      <c r="BK26" s="3">
        <f>IF(BK$3=0,0,INDEX(Sheet1!RawDataCols,$C26,BK$5)*$R26)</f>
        <v>0</v>
      </c>
      <c r="BL26" s="3">
        <f>IF(BL$3=0,0,INDEX(Sheet1!RawDataCols,$C26,BL$5)*$R26)</f>
        <v>-7.6923069999999996</v>
      </c>
      <c r="BM26" s="3">
        <f>IF(BM$3=0,0,INDEX(Sheet1!RawDataCols,$C26,BM$5)*$R26)</f>
        <v>0</v>
      </c>
      <c r="BN26" s="3">
        <f>IF(BN$3=0,0,INDEX(Sheet1!RawDataCols,$C26,BN$5)*$R26)</f>
        <v>2318.8761530000002</v>
      </c>
      <c r="BO26" s="3">
        <f>IF(BO$3=0,0,INDEX(Sheet1!RawDataCols,$C26,BO$5)*$R26)</f>
        <v>2009.3192300000001</v>
      </c>
      <c r="BP26" s="3">
        <f>IF(BP$3=0,0,INDEX(Sheet1!RawDataCols,$C26,BP$5)*$R26)</f>
        <v>-100</v>
      </c>
      <c r="BQ26" s="3">
        <f t="shared" si="10"/>
        <v>0</v>
      </c>
      <c r="BR26" s="3">
        <f t="shared" si="11"/>
        <v>0</v>
      </c>
      <c r="BS26" s="3">
        <f t="shared" si="12"/>
        <v>0</v>
      </c>
      <c r="BT26" s="3">
        <f t="shared" si="13"/>
        <v>0</v>
      </c>
      <c r="BU26" s="3" t="str">
        <f>INDEX(Sheet1!$BS$2:$BS$1000,MATCH($A26,Sheet1!$A$2:$A$1000,0))</f>
        <v>04</v>
      </c>
      <c r="BV26" s="3">
        <f>INDEX(Sheet1!$BT$2:$BT$1000,MATCH($A26,Sheet1!$A$2:$A$1000,0))</f>
        <v>0</v>
      </c>
    </row>
    <row r="27" spans="1:74" x14ac:dyDescent="0.2">
      <c r="A27" s="11" t="s">
        <v>545</v>
      </c>
      <c r="B27" s="3">
        <f>MATCH($A27,Sheet1!ACCOUNTNO,0)</f>
        <v>14</v>
      </c>
      <c r="C27" s="3">
        <f t="shared" si="4"/>
        <v>14</v>
      </c>
      <c r="D27" s="3" t="str">
        <f>IF(D$3=0,0,INDEX(Sheet1!RawDataCols,$C27,D$5))</f>
        <v>14160E02</v>
      </c>
      <c r="E27" s="3" t="str">
        <f>IF(E$3=0,0,INDEX(Sheet1!RawDataCols,$C27,E$5))</f>
        <v xml:space="preserve">14160          </v>
      </c>
      <c r="F27" s="3" t="str">
        <f>IF(F$3=0,0,INDEX(Sheet1!RawDataCols,$C27,F$5))</f>
        <v xml:space="preserve">E02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F008  </v>
      </c>
      <c r="N27" s="3" t="str">
        <f>IF(N$3=0,0,INDEX(Sheet1!RawDataCols,$C27,N$5))</f>
        <v>Performers-Hot 6 / Misc Events</v>
      </c>
      <c r="O27" s="3">
        <f>INDEX(Sheet1!RawDataCols,$C27,O$5)</f>
        <v>9</v>
      </c>
      <c r="P27" s="3" t="str">
        <f>INDEX(Sheet1!RawDataCols,$C27,P$5)</f>
        <v>Cost of Sales</v>
      </c>
      <c r="Q27" s="3" t="str">
        <f>IF(Q$3=0,0,INDEX(Sheet1!RawDataCols,$C27,Q$5))</f>
        <v>I</v>
      </c>
      <c r="R27" s="3">
        <f t="shared" si="5"/>
        <v>1</v>
      </c>
      <c r="S27" s="3">
        <f t="shared" si="6"/>
        <v>-1</v>
      </c>
      <c r="T27" s="3">
        <f>IF(T$3=0,0,INDEX(Sheet1!RawDataCols,$C27,T$5)*$R27)</f>
        <v>0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0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7"/>
        <v>0</v>
      </c>
      <c r="BI27" s="33">
        <f t="shared" si="8"/>
        <v>0</v>
      </c>
      <c r="BJ27" s="33">
        <f t="shared" si="9"/>
        <v>0</v>
      </c>
      <c r="BK27" s="3">
        <f>IF(BK$3=0,0,INDEX(Sheet1!RawDataCols,$C27,BK$5)*$R27)</f>
        <v>0</v>
      </c>
      <c r="BL27" s="3">
        <f>IF(BL$3=0,0,INDEX(Sheet1!RawDataCols,$C27,BL$5)*$R27)</f>
        <v>0</v>
      </c>
      <c r="BM27" s="3">
        <f>IF(BM$3=0,0,INDEX(Sheet1!RawDataCols,$C27,BM$5)*$R27)</f>
        <v>111.36375</v>
      </c>
      <c r="BN27" s="3">
        <f>IF(BN$3=0,0,INDEX(Sheet1!RawDataCols,$C27,BN$5)*$R27)</f>
        <v>171.875</v>
      </c>
      <c r="BO27" s="3">
        <f>IF(BO$3=0,0,INDEX(Sheet1!RawDataCols,$C27,BO$5)*$R27)</f>
        <v>0</v>
      </c>
      <c r="BP27" s="3">
        <f>IF(BP$3=0,0,INDEX(Sheet1!RawDataCols,$C27,BP$5)*$R27)</f>
        <v>0</v>
      </c>
      <c r="BQ27" s="3">
        <f t="shared" si="10"/>
        <v>0</v>
      </c>
      <c r="BR27" s="3">
        <f t="shared" si="11"/>
        <v>0</v>
      </c>
      <c r="BS27" s="3">
        <f t="shared" si="12"/>
        <v>0</v>
      </c>
      <c r="BT27" s="3">
        <f t="shared" si="13"/>
        <v>0</v>
      </c>
      <c r="BU27" s="3" t="str">
        <f>INDEX(Sheet1!$BS$2:$BS$1000,MATCH($A27,Sheet1!$A$2:$A$1000,0))</f>
        <v>04</v>
      </c>
      <c r="BV27" s="3">
        <f>INDEX(Sheet1!$BT$2:$BT$1000,MATCH($A27,Sheet1!$A$2:$A$1000,0))</f>
        <v>0</v>
      </c>
    </row>
    <row r="28" spans="1:74" x14ac:dyDescent="0.2">
      <c r="A28" s="267" t="s">
        <v>546</v>
      </c>
      <c r="B28" s="3" t="e">
        <f>MATCH($A28,Sheet1!ACCOUNTNO,0)</f>
        <v>#N/A</v>
      </c>
      <c r="C28" s="3">
        <f t="shared" si="4"/>
        <v>65000</v>
      </c>
      <c r="D28" s="3">
        <f>IF(D$3=0,0,INDEX(Sheet1!RawDataCols,$C28,D$5))</f>
        <v>0</v>
      </c>
      <c r="E28" s="3">
        <f>IF(E$3=0,0,INDEX(Sheet1!RawDataCols,$C28,E$5))</f>
        <v>0</v>
      </c>
      <c r="F28" s="3">
        <f>IF(F$3=0,0,INDEX(Sheet1!RawDataCols,$C28,F$5))</f>
        <v>0</v>
      </c>
      <c r="G28" s="3">
        <f>IF(G$3=0,0,INDEX(Sheet1!RawDataCols,$C28,G$5))</f>
        <v>0</v>
      </c>
      <c r="H28" s="3">
        <f>IF(H$3=0,0,INDEX(Sheet1!RawDataCols,$C28,H$5))</f>
        <v>0</v>
      </c>
      <c r="I28" s="3">
        <f>IF(I$3=0,0,INDEX(Sheet1!RawDataCols,$C28,I$5))</f>
        <v>0</v>
      </c>
      <c r="J28" s="3">
        <f>IF(J$3=0,0,INDEX(Sheet1!RawDataCols,$C28,J$5))</f>
        <v>0</v>
      </c>
      <c r="K28" s="3">
        <f>IF(K$3=0,0,INDEX(Sheet1!RawDataCols,$C28,K$5))</f>
        <v>0</v>
      </c>
      <c r="L28" s="3">
        <f>IF(L$3=0,0,INDEX(Sheet1!RawDataCols,$C28,L$5))</f>
        <v>0</v>
      </c>
      <c r="M28" s="3">
        <f>IF(M$3=0,0,INDEX(Sheet1!RawDataCols,$C28,M$5))</f>
        <v>0</v>
      </c>
      <c r="N28" s="3">
        <f>IF(N$3=0,0,INDEX(Sheet1!RawDataCols,$C28,N$5))</f>
        <v>0</v>
      </c>
      <c r="O28" s="3">
        <f>INDEX(Sheet1!RawDataCols,$C28,O$5)</f>
        <v>0</v>
      </c>
      <c r="P28" s="3">
        <f>INDEX(Sheet1!RawDataCols,$C28,P$5)</f>
        <v>0</v>
      </c>
      <c r="Q28" s="3">
        <f>IF(Q$3=0,0,INDEX(Sheet1!RawDataCols,$C28,Q$5))</f>
        <v>0</v>
      </c>
      <c r="R28" s="3">
        <f t="shared" si="5"/>
        <v>1</v>
      </c>
      <c r="S28" s="3">
        <f t="shared" si="6"/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7"/>
        <v>0</v>
      </c>
      <c r="BI28" s="33">
        <f t="shared" si="8"/>
        <v>0</v>
      </c>
      <c r="BJ28" s="33">
        <f t="shared" si="9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0</v>
      </c>
      <c r="BQ28" s="3">
        <f t="shared" si="10"/>
        <v>0</v>
      </c>
      <c r="BR28" s="3">
        <f t="shared" si="11"/>
        <v>0</v>
      </c>
      <c r="BS28" s="3">
        <f t="shared" si="12"/>
        <v>0</v>
      </c>
      <c r="BT28" s="3">
        <f t="shared" si="13"/>
        <v>0</v>
      </c>
      <c r="BU28" s="3" t="e">
        <f>INDEX(Sheet1!$BS$2:$BS$1000,MATCH($A28,Sheet1!$A$2:$A$1000,0))</f>
        <v>#N/A</v>
      </c>
      <c r="BV28" s="3" t="e">
        <f>INDEX(Sheet1!$BT$2:$BT$1000,MATCH($A28,Sheet1!$A$2:$A$1000,0))</f>
        <v>#N/A</v>
      </c>
    </row>
    <row r="29" spans="1:74" x14ac:dyDescent="0.2">
      <c r="A29" s="11" t="s">
        <v>547</v>
      </c>
      <c r="B29" s="3">
        <f>MATCH($A29,Sheet1!ACCOUNTNO,0)</f>
        <v>15</v>
      </c>
      <c r="C29" s="3">
        <f t="shared" si="4"/>
        <v>15</v>
      </c>
      <c r="D29" s="3" t="str">
        <f>IF(D$3=0,0,INDEX(Sheet1!RawDataCols,$C29,D$5))</f>
        <v>14160E04</v>
      </c>
      <c r="E29" s="3" t="str">
        <f>IF(E$3=0,0,INDEX(Sheet1!RawDataCols,$C29,E$5))</f>
        <v xml:space="preserve">14160          </v>
      </c>
      <c r="F29" s="3" t="str">
        <f>IF(F$3=0,0,INDEX(Sheet1!RawDataCols,$C29,F$5))</f>
        <v xml:space="preserve">E04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F008  </v>
      </c>
      <c r="N29" s="3" t="str">
        <f>IF(N$3=0,0,INDEX(Sheet1!RawDataCols,$C29,N$5))</f>
        <v>Contributors - Journalist-Clique Print</v>
      </c>
      <c r="O29" s="3">
        <f>INDEX(Sheet1!RawDataCols,$C29,O$5)</f>
        <v>9</v>
      </c>
      <c r="P29" s="3" t="str">
        <f>INDEX(Sheet1!RawDataCols,$C29,P$5)</f>
        <v>Cost of Sales</v>
      </c>
      <c r="Q29" s="3" t="str">
        <f>IF(Q$3=0,0,INDEX(Sheet1!RawDataCols,$C29,Q$5))</f>
        <v>I</v>
      </c>
      <c r="R29" s="3">
        <f t="shared" si="5"/>
        <v>1</v>
      </c>
      <c r="S29" s="3">
        <f t="shared" si="6"/>
        <v>-1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7"/>
        <v>0</v>
      </c>
      <c r="BI29" s="33">
        <f t="shared" si="8"/>
        <v>0</v>
      </c>
      <c r="BJ29" s="33">
        <f t="shared" si="9"/>
        <v>0</v>
      </c>
      <c r="BK29" s="3">
        <f>IF(BK$3=0,0,INDEX(Sheet1!RawDataCols,$C29,BK$5)*$R29)</f>
        <v>0</v>
      </c>
      <c r="BL29" s="3">
        <f>IF(BL$3=0,0,INDEX(Sheet1!RawDataCols,$C29,BL$5)*$R29)</f>
        <v>231.14285699999999</v>
      </c>
      <c r="BM29" s="3">
        <f>IF(BM$3=0,0,INDEX(Sheet1!RawDataCols,$C29,BM$5)*$R29)</f>
        <v>1289.9349999999999</v>
      </c>
      <c r="BN29" s="3">
        <f>IF(BN$3=0,0,INDEX(Sheet1!RawDataCols,$C29,BN$5)*$R29)</f>
        <v>1447.389285</v>
      </c>
      <c r="BO29" s="3">
        <f>IF(BO$3=0,0,INDEX(Sheet1!RawDataCols,$C29,BO$5)*$R29)</f>
        <v>1268.2528569999999</v>
      </c>
      <c r="BP29" s="3">
        <f>IF(BP$3=0,0,INDEX(Sheet1!RawDataCols,$C29,BP$5)*$R29)</f>
        <v>3236</v>
      </c>
      <c r="BQ29" s="3">
        <f t="shared" si="10"/>
        <v>0</v>
      </c>
      <c r="BR29" s="3">
        <f t="shared" si="11"/>
        <v>0</v>
      </c>
      <c r="BS29" s="3">
        <f t="shared" si="12"/>
        <v>0</v>
      </c>
      <c r="BT29" s="3">
        <f t="shared" si="13"/>
        <v>0</v>
      </c>
      <c r="BU29" s="3" t="str">
        <f>INDEX(Sheet1!$BS$2:$BS$1000,MATCH($A29,Sheet1!$A$2:$A$1000,0))</f>
        <v>04</v>
      </c>
      <c r="BV29" s="3">
        <f>INDEX(Sheet1!$BT$2:$BT$1000,MATCH($A29,Sheet1!$A$2:$A$1000,0))</f>
        <v>0</v>
      </c>
    </row>
    <row r="30" spans="1:74" x14ac:dyDescent="0.2">
      <c r="A30" s="267" t="s">
        <v>548</v>
      </c>
      <c r="B30" s="3" t="e">
        <f>MATCH($A30,Sheet1!ACCOUNTNO,0)</f>
        <v>#N/A</v>
      </c>
      <c r="C30" s="3">
        <f t="shared" si="4"/>
        <v>65000</v>
      </c>
      <c r="D30" s="3">
        <f>IF(D$3=0,0,INDEX(Sheet1!RawDataCols,$C30,D$5))</f>
        <v>0</v>
      </c>
      <c r="E30" s="3">
        <f>IF(E$3=0,0,INDEX(Sheet1!RawDataCols,$C30,E$5))</f>
        <v>0</v>
      </c>
      <c r="F30" s="3">
        <f>IF(F$3=0,0,INDEX(Sheet1!RawDataCols,$C30,F$5))</f>
        <v>0</v>
      </c>
      <c r="G30" s="3">
        <f>IF(G$3=0,0,INDEX(Sheet1!RawDataCols,$C30,G$5))</f>
        <v>0</v>
      </c>
      <c r="H30" s="3">
        <f>IF(H$3=0,0,INDEX(Sheet1!RawDataCols,$C30,H$5))</f>
        <v>0</v>
      </c>
      <c r="I30" s="3">
        <f>IF(I$3=0,0,INDEX(Sheet1!RawDataCols,$C30,I$5))</f>
        <v>0</v>
      </c>
      <c r="J30" s="3">
        <f>IF(J$3=0,0,INDEX(Sheet1!RawDataCols,$C30,J$5))</f>
        <v>0</v>
      </c>
      <c r="K30" s="3">
        <f>IF(K$3=0,0,INDEX(Sheet1!RawDataCols,$C30,K$5))</f>
        <v>0</v>
      </c>
      <c r="L30" s="3">
        <f>IF(L$3=0,0,INDEX(Sheet1!RawDataCols,$C30,L$5))</f>
        <v>0</v>
      </c>
      <c r="M30" s="3">
        <f>IF(M$3=0,0,INDEX(Sheet1!RawDataCols,$C30,M$5))</f>
        <v>0</v>
      </c>
      <c r="N30" s="3">
        <f>IF(N$3=0,0,INDEX(Sheet1!RawDataCols,$C30,N$5))</f>
        <v>0</v>
      </c>
      <c r="O30" s="3">
        <f>INDEX(Sheet1!RawDataCols,$C30,O$5)</f>
        <v>0</v>
      </c>
      <c r="P30" s="3">
        <f>INDEX(Sheet1!RawDataCols,$C30,P$5)</f>
        <v>0</v>
      </c>
      <c r="Q30" s="3">
        <f>IF(Q$3=0,0,INDEX(Sheet1!RawDataCols,$C30,Q$5))</f>
        <v>0</v>
      </c>
      <c r="R30" s="3">
        <f t="shared" si="5"/>
        <v>1</v>
      </c>
      <c r="S30" s="3">
        <f t="shared" si="6"/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7"/>
        <v>0</v>
      </c>
      <c r="BI30" s="33">
        <f t="shared" si="8"/>
        <v>0</v>
      </c>
      <c r="BJ30" s="33">
        <f t="shared" si="9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si="10"/>
        <v>0</v>
      </c>
      <c r="BR30" s="3">
        <f t="shared" si="11"/>
        <v>0</v>
      </c>
      <c r="BS30" s="3">
        <f t="shared" si="12"/>
        <v>0</v>
      </c>
      <c r="BT30" s="3">
        <f t="shared" si="13"/>
        <v>0</v>
      </c>
      <c r="BU30" s="3" t="e">
        <f>INDEX(Sheet1!$BS$2:$BS$1000,MATCH($A30,Sheet1!$A$2:$A$1000,0))</f>
        <v>#N/A</v>
      </c>
      <c r="BV30" s="3" t="e">
        <f>INDEX(Sheet1!$BT$2:$BT$1000,MATCH($A30,Sheet1!$A$2:$A$1000,0))</f>
        <v>#N/A</v>
      </c>
    </row>
    <row r="31" spans="1:74" x14ac:dyDescent="0.2">
      <c r="A31" s="11" t="s">
        <v>549</v>
      </c>
      <c r="B31" s="3">
        <f>MATCH($A31,Sheet1!ACCOUNTNO,0)</f>
        <v>17</v>
      </c>
      <c r="C31" s="3">
        <f t="shared" si="4"/>
        <v>17</v>
      </c>
      <c r="D31" s="3" t="str">
        <f>IF(D$3=0,0,INDEX(Sheet1!RawDataCols,$C31,D$5))</f>
        <v>14180E02</v>
      </c>
      <c r="E31" s="3" t="str">
        <f>IF(E$3=0,0,INDEX(Sheet1!RawDataCols,$C31,E$5))</f>
        <v xml:space="preserve">14180          </v>
      </c>
      <c r="F31" s="3" t="str">
        <f>IF(F$3=0,0,INDEX(Sheet1!RawDataCols,$C31,F$5))</f>
        <v xml:space="preserve">E02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F008  </v>
      </c>
      <c r="N31" s="3" t="str">
        <f>IF(N$3=0,0,INDEX(Sheet1!RawDataCols,$C31,N$5))</f>
        <v>Courier-Hot 6 / Misc Events</v>
      </c>
      <c r="O31" s="3">
        <f>INDEX(Sheet1!RawDataCols,$C31,O$5)</f>
        <v>9</v>
      </c>
      <c r="P31" s="3" t="str">
        <f>INDEX(Sheet1!RawDataCols,$C31,P$5)</f>
        <v>Cost of Sales</v>
      </c>
      <c r="Q31" s="3" t="str">
        <f>IF(Q$3=0,0,INDEX(Sheet1!RawDataCols,$C31,Q$5))</f>
        <v>I</v>
      </c>
      <c r="R31" s="3">
        <f t="shared" si="5"/>
        <v>1</v>
      </c>
      <c r="S31" s="3">
        <f t="shared" si="6"/>
        <v>-1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7"/>
        <v>0</v>
      </c>
      <c r="BI31" s="33">
        <f t="shared" si="8"/>
        <v>0</v>
      </c>
      <c r="BJ31" s="33">
        <f t="shared" si="9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0</v>
      </c>
      <c r="BN31" s="3">
        <f>IF(BN$3=0,0,INDEX(Sheet1!RawDataCols,$C31,BN$5)*$R31)</f>
        <v>84.375</v>
      </c>
      <c r="BO31" s="3">
        <f>IF(BO$3=0,0,INDEX(Sheet1!RawDataCols,$C31,BO$5)*$R31)</f>
        <v>0</v>
      </c>
      <c r="BP31" s="3">
        <f>IF(BP$3=0,0,INDEX(Sheet1!RawDataCols,$C31,BP$5)*$R31)</f>
        <v>0</v>
      </c>
      <c r="BQ31" s="3">
        <f t="shared" si="10"/>
        <v>0</v>
      </c>
      <c r="BR31" s="3">
        <f t="shared" si="11"/>
        <v>0</v>
      </c>
      <c r="BS31" s="3">
        <f t="shared" si="12"/>
        <v>0</v>
      </c>
      <c r="BT31" s="3">
        <f t="shared" si="13"/>
        <v>0</v>
      </c>
      <c r="BU31" s="3" t="str">
        <f>INDEX(Sheet1!$BS$2:$BS$1000,MATCH($A31,Sheet1!$A$2:$A$1000,0))</f>
        <v>04</v>
      </c>
      <c r="BV31" s="3">
        <f>INDEX(Sheet1!$BT$2:$BT$1000,MATCH($A31,Sheet1!$A$2:$A$1000,0))</f>
        <v>0</v>
      </c>
    </row>
    <row r="32" spans="1:74" x14ac:dyDescent="0.2">
      <c r="A32" s="267" t="s">
        <v>550</v>
      </c>
      <c r="B32" s="3" t="e">
        <f>MATCH($A32,Sheet1!ACCOUNTNO,0)</f>
        <v>#N/A</v>
      </c>
      <c r="C32" s="3">
        <f t="shared" si="4"/>
        <v>65000</v>
      </c>
      <c r="D32" s="3">
        <f>IF(D$3=0,0,INDEX(Sheet1!RawDataCols,$C32,D$5))</f>
        <v>0</v>
      </c>
      <c r="E32" s="3">
        <f>IF(E$3=0,0,INDEX(Sheet1!RawDataCols,$C32,E$5))</f>
        <v>0</v>
      </c>
      <c r="F32" s="3">
        <f>IF(F$3=0,0,INDEX(Sheet1!RawDataCols,$C32,F$5))</f>
        <v>0</v>
      </c>
      <c r="G32" s="3">
        <f>IF(G$3=0,0,INDEX(Sheet1!RawDataCols,$C32,G$5))</f>
        <v>0</v>
      </c>
      <c r="H32" s="3">
        <f>IF(H$3=0,0,INDEX(Sheet1!RawDataCols,$C32,H$5))</f>
        <v>0</v>
      </c>
      <c r="I32" s="3">
        <f>IF(I$3=0,0,INDEX(Sheet1!RawDataCols,$C32,I$5))</f>
        <v>0</v>
      </c>
      <c r="J32" s="3">
        <f>IF(J$3=0,0,INDEX(Sheet1!RawDataCols,$C32,J$5))</f>
        <v>0</v>
      </c>
      <c r="K32" s="3">
        <f>IF(K$3=0,0,INDEX(Sheet1!RawDataCols,$C32,K$5))</f>
        <v>0</v>
      </c>
      <c r="L32" s="3">
        <f>IF(L$3=0,0,INDEX(Sheet1!RawDataCols,$C32,L$5))</f>
        <v>0</v>
      </c>
      <c r="M32" s="3">
        <f>IF(M$3=0,0,INDEX(Sheet1!RawDataCols,$C32,M$5))</f>
        <v>0</v>
      </c>
      <c r="N32" s="3">
        <f>IF(N$3=0,0,INDEX(Sheet1!RawDataCols,$C32,N$5))</f>
        <v>0</v>
      </c>
      <c r="O32" s="3">
        <f>INDEX(Sheet1!RawDataCols,$C32,O$5)</f>
        <v>0</v>
      </c>
      <c r="P32" s="3">
        <f>INDEX(Sheet1!RawDataCols,$C32,P$5)</f>
        <v>0</v>
      </c>
      <c r="Q32" s="3">
        <f>IF(Q$3=0,0,INDEX(Sheet1!RawDataCols,$C32,Q$5))</f>
        <v>0</v>
      </c>
      <c r="R32" s="3">
        <f t="shared" si="5"/>
        <v>1</v>
      </c>
      <c r="S32" s="3">
        <f t="shared" si="6"/>
        <v>-1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7"/>
        <v>0</v>
      </c>
      <c r="BI32" s="33">
        <f t="shared" si="8"/>
        <v>0</v>
      </c>
      <c r="BJ32" s="33">
        <f t="shared" si="9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0</v>
      </c>
      <c r="BQ32" s="3">
        <f t="shared" si="10"/>
        <v>0</v>
      </c>
      <c r="BR32" s="3">
        <f t="shared" si="11"/>
        <v>0</v>
      </c>
      <c r="BS32" s="3">
        <f t="shared" si="12"/>
        <v>0</v>
      </c>
      <c r="BT32" s="3">
        <f t="shared" si="13"/>
        <v>0</v>
      </c>
      <c r="BU32" s="3" t="e">
        <f>INDEX(Sheet1!$BS$2:$BS$1000,MATCH($A32,Sheet1!$A$2:$A$1000,0))</f>
        <v>#N/A</v>
      </c>
      <c r="BV32" s="3" t="e">
        <f>INDEX(Sheet1!$BT$2:$BT$1000,MATCH($A32,Sheet1!$A$2:$A$1000,0))</f>
        <v>#N/A</v>
      </c>
    </row>
    <row r="33" spans="1:74" x14ac:dyDescent="0.2">
      <c r="A33" s="11" t="s">
        <v>551</v>
      </c>
      <c r="B33" s="3">
        <f>MATCH($A33,Sheet1!ACCOUNTNO,0)</f>
        <v>18</v>
      </c>
      <c r="C33" s="3">
        <f t="shared" si="4"/>
        <v>18</v>
      </c>
      <c r="D33" s="3" t="str">
        <f>IF(D$3=0,0,INDEX(Sheet1!RawDataCols,$C33,D$5))</f>
        <v>14180E04</v>
      </c>
      <c r="E33" s="3" t="str">
        <f>IF(E$3=0,0,INDEX(Sheet1!RawDataCols,$C33,E$5))</f>
        <v xml:space="preserve">14180          </v>
      </c>
      <c r="F33" s="3" t="str">
        <f>IF(F$3=0,0,INDEX(Sheet1!RawDataCols,$C33,F$5))</f>
        <v xml:space="preserve">E04            </v>
      </c>
      <c r="G33" s="3" t="str">
        <f>IF(G$3=0,0,INDEX(Sheet1!RawDataCols,$C33,G$5))</f>
        <v xml:space="preserve">               </v>
      </c>
      <c r="H33" s="3" t="str">
        <f>IF(H$3=0,0,INDEX(Sheet1!RawDataCols,$C33,H$5))</f>
        <v xml:space="preserve">               </v>
      </c>
      <c r="I33" s="3" t="str">
        <f>IF(I$3=0,0,INDEX(Sheet1!RawDataCols,$C33,I$5))</f>
        <v xml:space="preserve">               </v>
      </c>
      <c r="J33" s="3" t="str">
        <f>IF(J$3=0,0,INDEX(Sheet1!RawDataCols,$C33,J$5))</f>
        <v xml:space="preserve">               </v>
      </c>
      <c r="K33" s="3" t="str">
        <f>IF(K$3=0,0,INDEX(Sheet1!RawDataCols,$C33,K$5))</f>
        <v xml:space="preserve">               </v>
      </c>
      <c r="L33" s="3" t="str">
        <f>IF(L$3=0,0,INDEX(Sheet1!RawDataCols,$C33,L$5))</f>
        <v xml:space="preserve">               </v>
      </c>
      <c r="M33" s="3" t="str">
        <f>IF(M$3=0,0,INDEX(Sheet1!RawDataCols,$C33,M$5))</f>
        <v xml:space="preserve">F008  </v>
      </c>
      <c r="N33" s="3" t="str">
        <f>IF(N$3=0,0,INDEX(Sheet1!RawDataCols,$C33,N$5))</f>
        <v>Distribution - Courier-Clique - Print</v>
      </c>
      <c r="O33" s="3">
        <f>INDEX(Sheet1!RawDataCols,$C33,O$5)</f>
        <v>9</v>
      </c>
      <c r="P33" s="3" t="str">
        <f>INDEX(Sheet1!RawDataCols,$C33,P$5)</f>
        <v>Cost of Sales</v>
      </c>
      <c r="Q33" s="3" t="str">
        <f>IF(Q$3=0,0,INDEX(Sheet1!RawDataCols,$C33,Q$5))</f>
        <v>I</v>
      </c>
      <c r="R33" s="3">
        <f t="shared" si="5"/>
        <v>1</v>
      </c>
      <c r="S33" s="3">
        <f t="shared" si="6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7"/>
        <v>0</v>
      </c>
      <c r="BI33" s="33">
        <f t="shared" si="8"/>
        <v>0</v>
      </c>
      <c r="BJ33" s="33">
        <f t="shared" si="9"/>
        <v>0</v>
      </c>
      <c r="BK33" s="3">
        <f>IF(BK$3=0,0,INDEX(Sheet1!RawDataCols,$C33,BK$5)*$R33)</f>
        <v>0</v>
      </c>
      <c r="BL33" s="3">
        <f>IF(BL$3=0,0,INDEX(Sheet1!RawDataCols,$C33,BL$5)*$R33)</f>
        <v>88.928571000000005</v>
      </c>
      <c r="BM33" s="3">
        <f>IF(BM$3=0,0,INDEX(Sheet1!RawDataCols,$C33,BM$5)*$R33)</f>
        <v>362.971428</v>
      </c>
      <c r="BN33" s="3">
        <f>IF(BN$3=0,0,INDEX(Sheet1!RawDataCols,$C33,BN$5)*$R33)</f>
        <v>355.39428500000002</v>
      </c>
      <c r="BO33" s="3">
        <f>IF(BO$3=0,0,INDEX(Sheet1!RawDataCols,$C33,BO$5)*$R33)</f>
        <v>358.02642800000001</v>
      </c>
      <c r="BP33" s="3">
        <f>IF(BP$3=0,0,INDEX(Sheet1!RawDataCols,$C33,BP$5)*$R33)</f>
        <v>1245</v>
      </c>
      <c r="BQ33" s="3">
        <f t="shared" si="10"/>
        <v>0</v>
      </c>
      <c r="BR33" s="3">
        <f t="shared" si="11"/>
        <v>0</v>
      </c>
      <c r="BS33" s="3">
        <f t="shared" si="12"/>
        <v>0</v>
      </c>
      <c r="BT33" s="3">
        <f t="shared" si="13"/>
        <v>0</v>
      </c>
      <c r="BU33" s="3" t="str">
        <f>INDEX(Sheet1!$BS$2:$BS$1000,MATCH($A33,Sheet1!$A$2:$A$1000,0))</f>
        <v>04</v>
      </c>
      <c r="BV33" s="3">
        <f>INDEX(Sheet1!$BT$2:$BT$1000,MATCH($A33,Sheet1!$A$2:$A$1000,0))</f>
        <v>0</v>
      </c>
    </row>
    <row r="34" spans="1:74" x14ac:dyDescent="0.2">
      <c r="A34" s="11" t="s">
        <v>552</v>
      </c>
      <c r="B34" s="3">
        <f>MATCH($A34,Sheet1!ACCOUNTNO,0)</f>
        <v>19</v>
      </c>
      <c r="C34" s="3">
        <f t="shared" si="4"/>
        <v>19</v>
      </c>
      <c r="D34" s="3" t="str">
        <f>IF(D$3=0,0,INDEX(Sheet1!RawDataCols,$C34,D$5))</f>
        <v>14200E01</v>
      </c>
      <c r="E34" s="3" t="str">
        <f>IF(E$3=0,0,INDEX(Sheet1!RawDataCols,$C34,E$5))</f>
        <v xml:space="preserve">14200          </v>
      </c>
      <c r="F34" s="3" t="str">
        <f>IF(F$3=0,0,INDEX(Sheet1!RawDataCols,$C34,F$5))</f>
        <v xml:space="preserve">E01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F008  </v>
      </c>
      <c r="N34" s="3" t="str">
        <f>IF(N$3=0,0,INDEX(Sheet1!RawDataCols,$C34,N$5))</f>
        <v>Distribution - Postage-Rip It Up</v>
      </c>
      <c r="O34" s="3">
        <f>INDEX(Sheet1!RawDataCols,$C34,O$5)</f>
        <v>9</v>
      </c>
      <c r="P34" s="3" t="str">
        <f>INDEX(Sheet1!RawDataCols,$C34,P$5)</f>
        <v>Cost of Sales</v>
      </c>
      <c r="Q34" s="3" t="str">
        <f>IF(Q$3=0,0,INDEX(Sheet1!RawDataCols,$C34,Q$5))</f>
        <v>I</v>
      </c>
      <c r="R34" s="3">
        <f t="shared" si="5"/>
        <v>1</v>
      </c>
      <c r="S34" s="3">
        <f t="shared" si="6"/>
        <v>-1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7"/>
        <v>0</v>
      </c>
      <c r="BI34" s="33">
        <f t="shared" si="8"/>
        <v>0</v>
      </c>
      <c r="BJ34" s="33">
        <f t="shared" si="9"/>
        <v>0</v>
      </c>
      <c r="BK34" s="3">
        <f>IF(BK$3=0,0,INDEX(Sheet1!RawDataCols,$C34,BK$5)*$R34)</f>
        <v>0</v>
      </c>
      <c r="BL34" s="3">
        <f>IF(BL$3=0,0,INDEX(Sheet1!RawDataCols,$C34,BL$5)*$R34)</f>
        <v>0</v>
      </c>
      <c r="BM34" s="3">
        <f>IF(BM$3=0,0,INDEX(Sheet1!RawDataCols,$C34,BM$5)*$R34)</f>
        <v>0</v>
      </c>
      <c r="BN34" s="3">
        <f>IF(BN$3=0,0,INDEX(Sheet1!RawDataCols,$C34,BN$5)*$R34)</f>
        <v>0</v>
      </c>
      <c r="BO34" s="3">
        <f>IF(BO$3=0,0,INDEX(Sheet1!RawDataCols,$C34,BO$5)*$R34)</f>
        <v>1.701538</v>
      </c>
      <c r="BP34" s="3">
        <f>IF(BP$3=0,0,INDEX(Sheet1!RawDataCols,$C34,BP$5)*$R34)</f>
        <v>0</v>
      </c>
      <c r="BQ34" s="3">
        <f t="shared" si="10"/>
        <v>0</v>
      </c>
      <c r="BR34" s="3">
        <f t="shared" si="11"/>
        <v>0</v>
      </c>
      <c r="BS34" s="3">
        <f t="shared" si="12"/>
        <v>0</v>
      </c>
      <c r="BT34" s="3">
        <f t="shared" si="13"/>
        <v>0</v>
      </c>
      <c r="BU34" s="3" t="str">
        <f>INDEX(Sheet1!$BS$2:$BS$1000,MATCH($A34,Sheet1!$A$2:$A$1000,0))</f>
        <v>04</v>
      </c>
      <c r="BV34" s="3">
        <f>INDEX(Sheet1!$BT$2:$BT$1000,MATCH($A34,Sheet1!$A$2:$A$1000,0))</f>
        <v>0</v>
      </c>
    </row>
    <row r="35" spans="1:74" x14ac:dyDescent="0.2">
      <c r="A35" s="11" t="s">
        <v>553</v>
      </c>
      <c r="B35" s="3">
        <f>MATCH($A35,Sheet1!ACCOUNTNO,0)</f>
        <v>20</v>
      </c>
      <c r="C35" s="3">
        <f t="shared" si="4"/>
        <v>20</v>
      </c>
      <c r="D35" s="3" t="str">
        <f>IF(D$3=0,0,INDEX(Sheet1!RawDataCols,$C35,D$5))</f>
        <v>14200E02</v>
      </c>
      <c r="E35" s="3" t="str">
        <f>IF(E$3=0,0,INDEX(Sheet1!RawDataCols,$C35,E$5))</f>
        <v xml:space="preserve">14200          </v>
      </c>
      <c r="F35" s="3" t="str">
        <f>IF(F$3=0,0,INDEX(Sheet1!RawDataCols,$C35,F$5))</f>
        <v xml:space="preserve">E02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F008  </v>
      </c>
      <c r="N35" s="3" t="str">
        <f>IF(N$3=0,0,INDEX(Sheet1!RawDataCols,$C35,N$5))</f>
        <v>Graphics-Hot 6 / Misc Events</v>
      </c>
      <c r="O35" s="3">
        <f>INDEX(Sheet1!RawDataCols,$C35,O$5)</f>
        <v>9</v>
      </c>
      <c r="P35" s="3" t="str">
        <f>INDEX(Sheet1!RawDataCols,$C35,P$5)</f>
        <v>Cost of Sales</v>
      </c>
      <c r="Q35" s="3" t="str">
        <f>IF(Q$3=0,0,INDEX(Sheet1!RawDataCols,$C35,Q$5))</f>
        <v>I</v>
      </c>
      <c r="R35" s="3">
        <f t="shared" si="5"/>
        <v>1</v>
      </c>
      <c r="S35" s="3">
        <f t="shared" si="6"/>
        <v>-1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7"/>
        <v>0</v>
      </c>
      <c r="BI35" s="33">
        <f t="shared" si="8"/>
        <v>0</v>
      </c>
      <c r="BJ35" s="33">
        <f t="shared" si="9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0</v>
      </c>
      <c r="BN35" s="3">
        <f>IF(BN$3=0,0,INDEX(Sheet1!RawDataCols,$C35,BN$5)*$R35)</f>
        <v>65.625</v>
      </c>
      <c r="BO35" s="3">
        <f>IF(BO$3=0,0,INDEX(Sheet1!RawDataCols,$C35,BO$5)*$R35)</f>
        <v>0</v>
      </c>
      <c r="BP35" s="3">
        <f>IF(BP$3=0,0,INDEX(Sheet1!RawDataCols,$C35,BP$5)*$R35)</f>
        <v>0</v>
      </c>
      <c r="BQ35" s="3">
        <f t="shared" si="10"/>
        <v>0</v>
      </c>
      <c r="BR35" s="3">
        <f t="shared" si="11"/>
        <v>0</v>
      </c>
      <c r="BS35" s="3">
        <f t="shared" si="12"/>
        <v>0</v>
      </c>
      <c r="BT35" s="3">
        <f t="shared" si="13"/>
        <v>0</v>
      </c>
      <c r="BU35" s="3" t="str">
        <f>INDEX(Sheet1!$BS$2:$BS$1000,MATCH($A35,Sheet1!$A$2:$A$1000,0))</f>
        <v>04</v>
      </c>
      <c r="BV35" s="3">
        <f>INDEX(Sheet1!$BT$2:$BT$1000,MATCH($A35,Sheet1!$A$2:$A$1000,0))</f>
        <v>0</v>
      </c>
    </row>
    <row r="36" spans="1:74" x14ac:dyDescent="0.2">
      <c r="A36" s="11" t="s">
        <v>554</v>
      </c>
      <c r="B36" s="3">
        <f>MATCH($A36,Sheet1!ACCOUNTNO,0)</f>
        <v>21</v>
      </c>
      <c r="C36" s="3">
        <f t="shared" si="4"/>
        <v>21</v>
      </c>
      <c r="D36" s="3" t="str">
        <f>IF(D$3=0,0,INDEX(Sheet1!RawDataCols,$C36,D$5))</f>
        <v>14200E04</v>
      </c>
      <c r="E36" s="3" t="str">
        <f>IF(E$3=0,0,INDEX(Sheet1!RawDataCols,$C36,E$5))</f>
        <v xml:space="preserve">14200          </v>
      </c>
      <c r="F36" s="3" t="str">
        <f>IF(F$3=0,0,INDEX(Sheet1!RawDataCols,$C36,F$5))</f>
        <v xml:space="preserve">E04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F008  </v>
      </c>
      <c r="N36" s="3" t="str">
        <f>IF(N$3=0,0,INDEX(Sheet1!RawDataCols,$C36,N$5))</f>
        <v>Distribution - Postage-Clique - Print</v>
      </c>
      <c r="O36" s="3">
        <f>INDEX(Sheet1!RawDataCols,$C36,O$5)</f>
        <v>9</v>
      </c>
      <c r="P36" s="3" t="str">
        <f>INDEX(Sheet1!RawDataCols,$C36,P$5)</f>
        <v>Cost of Sales</v>
      </c>
      <c r="Q36" s="3" t="str">
        <f>IF(Q$3=0,0,INDEX(Sheet1!RawDataCols,$C36,Q$5))</f>
        <v>I</v>
      </c>
      <c r="R36" s="3">
        <f t="shared" si="5"/>
        <v>1</v>
      </c>
      <c r="S36" s="3">
        <f t="shared" si="6"/>
        <v>-1</v>
      </c>
      <c r="T36" s="3">
        <f>IF(T$3=0,0,INDEX(Sheet1!RawDataCols,$C36,T$5)*$R36)</f>
        <v>0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0</v>
      </c>
      <c r="AD36" s="3">
        <f>IF(AD$3=0,0,INDEX(Sheet1!RawDataCols,$C36,AD$5)*$R36)</f>
        <v>0</v>
      </c>
      <c r="AE36" s="3">
        <f>IF(AE$3=0,0,INDEX(Sheet1!RawDataCols,$C36,AE$5)*$R36)</f>
        <v>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260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7"/>
        <v>0</v>
      </c>
      <c r="BI36" s="33">
        <f t="shared" si="8"/>
        <v>0</v>
      </c>
      <c r="BJ36" s="33">
        <f t="shared" si="9"/>
        <v>260</v>
      </c>
      <c r="BK36" s="3">
        <f>IF(BK$3=0,0,INDEX(Sheet1!RawDataCols,$C36,BK$5)*$R36)</f>
        <v>0</v>
      </c>
      <c r="BL36" s="3">
        <f>IF(BL$3=0,0,INDEX(Sheet1!RawDataCols,$C36,BL$5)*$R36)</f>
        <v>42.317856999999997</v>
      </c>
      <c r="BM36" s="3">
        <f>IF(BM$3=0,0,INDEX(Sheet1!RawDataCols,$C36,BM$5)*$R36)</f>
        <v>269.03571399999998</v>
      </c>
      <c r="BN36" s="3">
        <f>IF(BN$3=0,0,INDEX(Sheet1!RawDataCols,$C36,BN$5)*$R36)</f>
        <v>194.587142</v>
      </c>
      <c r="BO36" s="3">
        <f>IF(BO$3=0,0,INDEX(Sheet1!RawDataCols,$C36,BO$5)*$R36)</f>
        <v>55.788570999999997</v>
      </c>
      <c r="BP36" s="3">
        <f>IF(BP$3=0,0,INDEX(Sheet1!RawDataCols,$C36,BP$5)*$R36)</f>
        <v>332.45</v>
      </c>
      <c r="BQ36" s="3">
        <f t="shared" si="10"/>
        <v>0</v>
      </c>
      <c r="BR36" s="3">
        <f t="shared" si="11"/>
        <v>0</v>
      </c>
      <c r="BS36" s="3">
        <f t="shared" si="12"/>
        <v>0</v>
      </c>
      <c r="BT36" s="3">
        <f t="shared" si="13"/>
        <v>0</v>
      </c>
      <c r="BU36" s="3" t="str">
        <f>INDEX(Sheet1!$BS$2:$BS$1000,MATCH($A36,Sheet1!$A$2:$A$1000,0))</f>
        <v>04</v>
      </c>
      <c r="BV36" s="3">
        <f>INDEX(Sheet1!$BT$2:$BT$1000,MATCH($A36,Sheet1!$A$2:$A$1000,0))</f>
        <v>0</v>
      </c>
    </row>
    <row r="37" spans="1:74" x14ac:dyDescent="0.2">
      <c r="A37" s="267" t="s">
        <v>555</v>
      </c>
      <c r="B37" s="3" t="e">
        <f>MATCH($A37,Sheet1!ACCOUNTNO,0)</f>
        <v>#N/A</v>
      </c>
      <c r="C37" s="3">
        <f t="shared" si="4"/>
        <v>65000</v>
      </c>
      <c r="D37" s="3">
        <f>IF(D$3=0,0,INDEX(Sheet1!RawDataCols,$C37,D$5))</f>
        <v>0</v>
      </c>
      <c r="E37" s="3">
        <f>IF(E$3=0,0,INDEX(Sheet1!RawDataCols,$C37,E$5))</f>
        <v>0</v>
      </c>
      <c r="F37" s="3">
        <f>IF(F$3=0,0,INDEX(Sheet1!RawDataCols,$C37,F$5))</f>
        <v>0</v>
      </c>
      <c r="G37" s="3">
        <f>IF(G$3=0,0,INDEX(Sheet1!RawDataCols,$C37,G$5))</f>
        <v>0</v>
      </c>
      <c r="H37" s="3">
        <f>IF(H$3=0,0,INDEX(Sheet1!RawDataCols,$C37,H$5))</f>
        <v>0</v>
      </c>
      <c r="I37" s="3">
        <f>IF(I$3=0,0,INDEX(Sheet1!RawDataCols,$C37,I$5))</f>
        <v>0</v>
      </c>
      <c r="J37" s="3">
        <f>IF(J$3=0,0,INDEX(Sheet1!RawDataCols,$C37,J$5))</f>
        <v>0</v>
      </c>
      <c r="K37" s="3">
        <f>IF(K$3=0,0,INDEX(Sheet1!RawDataCols,$C37,K$5))</f>
        <v>0</v>
      </c>
      <c r="L37" s="3">
        <f>IF(L$3=0,0,INDEX(Sheet1!RawDataCols,$C37,L$5))</f>
        <v>0</v>
      </c>
      <c r="M37" s="3">
        <f>IF(M$3=0,0,INDEX(Sheet1!RawDataCols,$C37,M$5))</f>
        <v>0</v>
      </c>
      <c r="N37" s="3">
        <f>IF(N$3=0,0,INDEX(Sheet1!RawDataCols,$C37,N$5))</f>
        <v>0</v>
      </c>
      <c r="O37" s="3">
        <f>INDEX(Sheet1!RawDataCols,$C37,O$5)</f>
        <v>0</v>
      </c>
      <c r="P37" s="3">
        <f>INDEX(Sheet1!RawDataCols,$C37,P$5)</f>
        <v>0</v>
      </c>
      <c r="Q37" s="3">
        <f>IF(Q$3=0,0,INDEX(Sheet1!RawDataCols,$C37,Q$5))</f>
        <v>0</v>
      </c>
      <c r="R37" s="3">
        <f t="shared" si="5"/>
        <v>1</v>
      </c>
      <c r="S37" s="3">
        <f t="shared" si="6"/>
        <v>-1</v>
      </c>
      <c r="T37" s="3">
        <f>IF(T$3=0,0,INDEX(Sheet1!RawDataCols,$C37,T$5)*$R37)</f>
        <v>0</v>
      </c>
      <c r="U37" s="3">
        <f>IF(U$3=0,0,INDEX(Sheet1!RawDataCols,$C37,U$5)*$R37)</f>
        <v>0</v>
      </c>
      <c r="V37" s="3">
        <f>IF(V$3=0,0,INDEX(Sheet1!RawDataCols,$C37,V$5)*$R37)</f>
        <v>0</v>
      </c>
      <c r="W37" s="3">
        <f>IF(W$3=0,0,INDEX(Sheet1!RawDataCols,$C37,W$5)*$R37)</f>
        <v>0</v>
      </c>
      <c r="X37" s="3">
        <f>IF(X$3=0,0,INDEX(Sheet1!RawDataCols,$C37,X$5)*$R37)</f>
        <v>0</v>
      </c>
      <c r="Y37" s="3">
        <f>IF(Y$3=0,0,INDEX(Sheet1!RawDataCols,$C37,Y$5)*$R37)</f>
        <v>0</v>
      </c>
      <c r="Z37" s="3">
        <f>IF(Z$3=0,0,INDEX(Sheet1!RawDataCols,$C37,Z$5)*$R37)</f>
        <v>0</v>
      </c>
      <c r="AA37" s="3">
        <f>IF(AA$3=0,0,INDEX(Sheet1!RawDataCols,$C37,AA$5)*$R37)</f>
        <v>0</v>
      </c>
      <c r="AB37" s="3">
        <f>IF(AB$3=0,0,INDEX(Sheet1!RawDataCols,$C37,AB$5)*$R37)</f>
        <v>0</v>
      </c>
      <c r="AC37" s="3">
        <f>IF(AC$3=0,0,INDEX(Sheet1!RawDataCols,$C37,AC$5)*$R37)</f>
        <v>0</v>
      </c>
      <c r="AD37" s="3">
        <f>IF(AD$3=0,0,INDEX(Sheet1!RawDataCols,$C37,AD$5)*$R37)</f>
        <v>0</v>
      </c>
      <c r="AE37" s="3">
        <f>IF(AE$3=0,0,INDEX(Sheet1!RawDataCols,$C37,AE$5)*$R37)</f>
        <v>0</v>
      </c>
      <c r="AF37" s="3">
        <f>IF(AF$3=0,0,INDEX(Sheet1!RawDataCols,$C37,AF$5)*$R37)</f>
        <v>0</v>
      </c>
      <c r="AG37" s="3">
        <f>IF(AG$3=0,0,INDEX(Sheet1!RawDataCols,$C37,AG$5)*$R37)</f>
        <v>0</v>
      </c>
      <c r="AH37" s="3">
        <f>IF(AH$3=0,0,INDEX(Sheet1!RawDataCols,$C37,AH$5)*$R37)</f>
        <v>0</v>
      </c>
      <c r="AI37" s="3">
        <f>IF(AI$3=0,0,INDEX(Sheet1!RawDataCols,$C37,AI$5)*$R37)</f>
        <v>0</v>
      </c>
      <c r="AJ37" s="3">
        <f>IF(AJ$3=0,0,INDEX(Sheet1!RawDataCols,$C37,AJ$5)*$R37)</f>
        <v>0</v>
      </c>
      <c r="AK37" s="3">
        <f>IF(AK$3=0,0,INDEX(Sheet1!RawDataCols,$C37,AK$5)*$R37)</f>
        <v>0</v>
      </c>
      <c r="AL37" s="3">
        <f>IF(AL$3=0,0,INDEX(Sheet1!RawDataCols,$C37,AL$5)*$R37)</f>
        <v>0</v>
      </c>
      <c r="AM37" s="3">
        <f>IF(AM$3=0,0,INDEX(Sheet1!RawDataCols,$C37,AM$5)*$R37)</f>
        <v>0</v>
      </c>
      <c r="AN37" s="3">
        <f>IF(AN$3=0,0,INDEX(Sheet1!RawDataCols,$C37,AN$5)*$R37)</f>
        <v>0</v>
      </c>
      <c r="AO37" s="3">
        <f>IF(AO$3=0,0,INDEX(Sheet1!RawDataCols,$C37,AO$5)*$R37)</f>
        <v>0</v>
      </c>
      <c r="AP37" s="3">
        <f>IF(AP$3=0,0,INDEX(Sheet1!RawDataCols,$C37,AP$5)*$R37)</f>
        <v>0</v>
      </c>
      <c r="AQ37" s="3">
        <f>IF(AQ$3=0,0,INDEX(Sheet1!RawDataCols,$C37,AQ$5)*$R37)</f>
        <v>0</v>
      </c>
      <c r="AR37" s="3">
        <f>IF(AR$3=0,0,INDEX(Sheet1!RawDataCols,$C37,AR$5)*$R37)</f>
        <v>0</v>
      </c>
      <c r="AS37" s="3">
        <f>IF(AS$3=0,0,INDEX(Sheet1!RawDataCols,$C37,AS$5)*$R37)</f>
        <v>0</v>
      </c>
      <c r="AT37" s="3">
        <f>IF(AT$3=0,0,INDEX(Sheet1!RawDataCols,$C37,AT$5)*$R37)</f>
        <v>0</v>
      </c>
      <c r="AU37" s="3">
        <f>IF(AU$3=0,0,INDEX(Sheet1!RawDataCols,$C37,AU$5)*$R37)</f>
        <v>0</v>
      </c>
      <c r="AV37" s="3">
        <f>IF(AV$3=0,0,INDEX(Sheet1!RawDataCols,$C37,AV$5)*$R37)</f>
        <v>0</v>
      </c>
      <c r="AW37" s="3">
        <f>IF(AW$3=0,0,INDEX(Sheet1!RawDataCols,$C37,AW$5)*$R37)</f>
        <v>0</v>
      </c>
      <c r="AX37" s="3">
        <f>IF(AX$3=0,0,INDEX(Sheet1!RawDataCols,$C37,AX$5)*$R37)</f>
        <v>0</v>
      </c>
      <c r="AY37" s="3">
        <f>IF(AY$3=0,0,INDEX(Sheet1!RawDataCols,$C37,AY$5)*$R37)</f>
        <v>0</v>
      </c>
      <c r="AZ37" s="3">
        <f>IF(AZ$3=0,0,INDEX(Sheet1!RawDataCols,$C37,AZ$5)*$R37)</f>
        <v>0</v>
      </c>
      <c r="BA37" s="3">
        <f>IF(BA$3=0,0,INDEX(Sheet1!RawDataCols,$C37,BA$5)*$R37)</f>
        <v>0</v>
      </c>
      <c r="BB37" s="3">
        <f>IF(BB$3=0,0,INDEX(Sheet1!RawDataCols,$C37,BB$5)*$R37)</f>
        <v>0</v>
      </c>
      <c r="BC37" s="3">
        <f>IF(BC$3=0,0,INDEX(Sheet1!RawDataCols,$C37,BC$5)*$R37)</f>
        <v>0</v>
      </c>
      <c r="BD37" s="3">
        <f>IF(BD$3=0,0,INDEX(Sheet1!RawDataCols,$C37,BD$5)*$R37)</f>
        <v>0</v>
      </c>
      <c r="BE37" s="3">
        <f>IF(BE$3=0,0,INDEX(Sheet1!RawDataCols,$C37,BE$5)*$R37)</f>
        <v>0</v>
      </c>
      <c r="BF37" s="3">
        <f>IF(BF$3=0,0,INDEX(Sheet1!RawDataCols,$C37,BF$5)*$R37)</f>
        <v>0</v>
      </c>
      <c r="BG37" s="179">
        <f>IF(BG$3=0,0,INDEX(Sheet1!RawDataCols,$C37,BG$5)*$R37)</f>
        <v>0</v>
      </c>
      <c r="BH37" s="33">
        <f t="shared" si="7"/>
        <v>0</v>
      </c>
      <c r="BI37" s="33">
        <f t="shared" si="8"/>
        <v>0</v>
      </c>
      <c r="BJ37" s="33">
        <f t="shared" si="9"/>
        <v>0</v>
      </c>
      <c r="BK37" s="3">
        <f>IF(BK$3=0,0,INDEX(Sheet1!RawDataCols,$C37,BK$5)*$R37)</f>
        <v>0</v>
      </c>
      <c r="BL37" s="3">
        <f>IF(BL$3=0,0,INDEX(Sheet1!RawDataCols,$C37,BL$5)*$R37)</f>
        <v>0</v>
      </c>
      <c r="BM37" s="3">
        <f>IF(BM$3=0,0,INDEX(Sheet1!RawDataCols,$C37,BM$5)*$R37)</f>
        <v>0</v>
      </c>
      <c r="BN37" s="3">
        <f>IF(BN$3=0,0,INDEX(Sheet1!RawDataCols,$C37,BN$5)*$R37)</f>
        <v>0</v>
      </c>
      <c r="BO37" s="3">
        <f>IF(BO$3=0,0,INDEX(Sheet1!RawDataCols,$C37,BO$5)*$R37)</f>
        <v>0</v>
      </c>
      <c r="BP37" s="3">
        <f>IF(BP$3=0,0,INDEX(Sheet1!RawDataCols,$C37,BP$5)*$R37)</f>
        <v>0</v>
      </c>
      <c r="BQ37" s="3">
        <f t="shared" si="10"/>
        <v>0</v>
      </c>
      <c r="BR37" s="3">
        <f t="shared" si="11"/>
        <v>0</v>
      </c>
      <c r="BS37" s="3">
        <f t="shared" si="12"/>
        <v>0</v>
      </c>
      <c r="BT37" s="3">
        <f t="shared" si="13"/>
        <v>0</v>
      </c>
      <c r="BU37" s="3" t="e">
        <f>INDEX(Sheet1!$BS$2:$BS$1000,MATCH($A37,Sheet1!$A$2:$A$1000,0))</f>
        <v>#N/A</v>
      </c>
      <c r="BV37" s="3" t="e">
        <f>INDEX(Sheet1!$BT$2:$BT$1000,MATCH($A37,Sheet1!$A$2:$A$1000,0))</f>
        <v>#N/A</v>
      </c>
    </row>
    <row r="38" spans="1:74" x14ac:dyDescent="0.2">
      <c r="A38" s="11" t="s">
        <v>556</v>
      </c>
      <c r="B38" s="3">
        <f>MATCH($A38,Sheet1!ACCOUNTNO,0)</f>
        <v>23</v>
      </c>
      <c r="C38" s="3">
        <f t="shared" si="4"/>
        <v>23</v>
      </c>
      <c r="D38" s="3" t="str">
        <f>IF(D$3=0,0,INDEX(Sheet1!RawDataCols,$C38,D$5))</f>
        <v>14220E04</v>
      </c>
      <c r="E38" s="3" t="str">
        <f>IF(E$3=0,0,INDEX(Sheet1!RawDataCols,$C38,E$5))</f>
        <v xml:space="preserve">14220          </v>
      </c>
      <c r="F38" s="3" t="str">
        <f>IF(F$3=0,0,INDEX(Sheet1!RawDataCols,$C38,F$5))</f>
        <v xml:space="preserve">E04            </v>
      </c>
      <c r="G38" s="3" t="str">
        <f>IF(G$3=0,0,INDEX(Sheet1!RawDataCols,$C38,G$5))</f>
        <v xml:space="preserve">               </v>
      </c>
      <c r="H38" s="3" t="str">
        <f>IF(H$3=0,0,INDEX(Sheet1!RawDataCols,$C38,H$5))</f>
        <v xml:space="preserve">               </v>
      </c>
      <c r="I38" s="3" t="str">
        <f>IF(I$3=0,0,INDEX(Sheet1!RawDataCols,$C38,I$5))</f>
        <v xml:space="preserve">               </v>
      </c>
      <c r="J38" s="3" t="str">
        <f>IF(J$3=0,0,INDEX(Sheet1!RawDataCols,$C38,J$5))</f>
        <v xml:space="preserve">               </v>
      </c>
      <c r="K38" s="3" t="str">
        <f>IF(K$3=0,0,INDEX(Sheet1!RawDataCols,$C38,K$5))</f>
        <v xml:space="preserve">               </v>
      </c>
      <c r="L38" s="3" t="str">
        <f>IF(L$3=0,0,INDEX(Sheet1!RawDataCols,$C38,L$5))</f>
        <v xml:space="preserve">               </v>
      </c>
      <c r="M38" s="3" t="str">
        <f>IF(M$3=0,0,INDEX(Sheet1!RawDataCols,$C38,M$5))</f>
        <v xml:space="preserve">F008  </v>
      </c>
      <c r="N38" s="3" t="str">
        <f>IF(N$3=0,0,INDEX(Sheet1!RawDataCols,$C38,N$5))</f>
        <v>Layout/Proof/Production-Clique - Print</v>
      </c>
      <c r="O38" s="3">
        <f>INDEX(Sheet1!RawDataCols,$C38,O$5)</f>
        <v>9</v>
      </c>
      <c r="P38" s="3" t="str">
        <f>INDEX(Sheet1!RawDataCols,$C38,P$5)</f>
        <v>Cost of Sales</v>
      </c>
      <c r="Q38" s="3" t="str">
        <f>IF(Q$3=0,0,INDEX(Sheet1!RawDataCols,$C38,Q$5))</f>
        <v>I</v>
      </c>
      <c r="R38" s="3">
        <f t="shared" si="5"/>
        <v>1</v>
      </c>
      <c r="S38" s="3">
        <f t="shared" si="6"/>
        <v>-1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7"/>
        <v>0</v>
      </c>
      <c r="BI38" s="33">
        <f t="shared" si="8"/>
        <v>0</v>
      </c>
      <c r="BJ38" s="33">
        <f t="shared" si="9"/>
        <v>0</v>
      </c>
      <c r="BK38" s="3">
        <f>IF(BK$3=0,0,INDEX(Sheet1!RawDataCols,$C38,BK$5)*$R38)</f>
        <v>0</v>
      </c>
      <c r="BL38" s="3">
        <f>IF(BL$3=0,0,INDEX(Sheet1!RawDataCols,$C38,BL$5)*$R38)</f>
        <v>0.35071400000000003</v>
      </c>
      <c r="BM38" s="3">
        <f>IF(BM$3=0,0,INDEX(Sheet1!RawDataCols,$C38,BM$5)*$R38)</f>
        <v>592</v>
      </c>
      <c r="BN38" s="3">
        <f>IF(BN$3=0,0,INDEX(Sheet1!RawDataCols,$C38,BN$5)*$R38)</f>
        <v>505.84500000000003</v>
      </c>
      <c r="BO38" s="3">
        <f>IF(BO$3=0,0,INDEX(Sheet1!RawDataCols,$C38,BO$5)*$R38)</f>
        <v>265.85785700000002</v>
      </c>
      <c r="BP38" s="3">
        <f>IF(BP$3=0,0,INDEX(Sheet1!RawDataCols,$C38,BP$5)*$R38)</f>
        <v>4.91</v>
      </c>
      <c r="BQ38" s="3">
        <f t="shared" si="10"/>
        <v>0</v>
      </c>
      <c r="BR38" s="3">
        <f t="shared" si="11"/>
        <v>0</v>
      </c>
      <c r="BS38" s="3">
        <f t="shared" si="12"/>
        <v>0</v>
      </c>
      <c r="BT38" s="3">
        <f t="shared" si="13"/>
        <v>0</v>
      </c>
      <c r="BU38" s="3" t="str">
        <f>INDEX(Sheet1!$BS$2:$BS$1000,MATCH($A38,Sheet1!$A$2:$A$1000,0))</f>
        <v>04</v>
      </c>
      <c r="BV38" s="3">
        <f>INDEX(Sheet1!$BT$2:$BT$1000,MATCH($A38,Sheet1!$A$2:$A$1000,0))</f>
        <v>0</v>
      </c>
    </row>
    <row r="39" spans="1:74" x14ac:dyDescent="0.2">
      <c r="A39" s="11" t="s">
        <v>557</v>
      </c>
      <c r="B39" s="3">
        <f>MATCH($A39,Sheet1!ACCOUNTNO,0)</f>
        <v>24</v>
      </c>
      <c r="C39" s="3">
        <f t="shared" si="4"/>
        <v>24</v>
      </c>
      <c r="D39" s="3" t="str">
        <f>IF(D$3=0,0,INDEX(Sheet1!RawDataCols,$C39,D$5))</f>
        <v>14240E01</v>
      </c>
      <c r="E39" s="3" t="str">
        <f>IF(E$3=0,0,INDEX(Sheet1!RawDataCols,$C39,E$5))</f>
        <v xml:space="preserve">14240          </v>
      </c>
      <c r="F39" s="3" t="str">
        <f>IF(F$3=0,0,INDEX(Sheet1!RawDataCols,$C39,F$5))</f>
        <v xml:space="preserve">E01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F008  </v>
      </c>
      <c r="N39" s="3" t="str">
        <f>IF(N$3=0,0,INDEX(Sheet1!RawDataCols,$C39,N$5))</f>
        <v>Photography-Rip It Up</v>
      </c>
      <c r="O39" s="3">
        <f>INDEX(Sheet1!RawDataCols,$C39,O$5)</f>
        <v>9</v>
      </c>
      <c r="P39" s="3" t="str">
        <f>INDEX(Sheet1!RawDataCols,$C39,P$5)</f>
        <v>Cost of Sales</v>
      </c>
      <c r="Q39" s="3" t="str">
        <f>IF(Q$3=0,0,INDEX(Sheet1!RawDataCols,$C39,Q$5))</f>
        <v>I</v>
      </c>
      <c r="R39" s="3">
        <f t="shared" si="5"/>
        <v>1</v>
      </c>
      <c r="S39" s="3">
        <f t="shared" si="6"/>
        <v>-1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7"/>
        <v>0</v>
      </c>
      <c r="BI39" s="33">
        <f t="shared" si="8"/>
        <v>0</v>
      </c>
      <c r="BJ39" s="33">
        <f t="shared" si="9"/>
        <v>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0</v>
      </c>
      <c r="BN39" s="3">
        <f>IF(BN$3=0,0,INDEX(Sheet1!RawDataCols,$C39,BN$5)*$R39)</f>
        <v>1013.230769</v>
      </c>
      <c r="BO39" s="3">
        <f>IF(BO$3=0,0,INDEX(Sheet1!RawDataCols,$C39,BO$5)*$R39)</f>
        <v>1077.3076920000001</v>
      </c>
      <c r="BP39" s="3">
        <f>IF(BP$3=0,0,INDEX(Sheet1!RawDataCols,$C39,BP$5)*$R39)</f>
        <v>0</v>
      </c>
      <c r="BQ39" s="3">
        <f t="shared" si="10"/>
        <v>0</v>
      </c>
      <c r="BR39" s="3">
        <f t="shared" si="11"/>
        <v>0</v>
      </c>
      <c r="BS39" s="3">
        <f t="shared" si="12"/>
        <v>0</v>
      </c>
      <c r="BT39" s="3">
        <f t="shared" si="13"/>
        <v>0</v>
      </c>
      <c r="BU39" s="3" t="str">
        <f>INDEX(Sheet1!$BS$2:$BS$1000,MATCH($A39,Sheet1!$A$2:$A$1000,0))</f>
        <v>04</v>
      </c>
      <c r="BV39" s="3">
        <f>INDEX(Sheet1!$BT$2:$BT$1000,MATCH($A39,Sheet1!$A$2:$A$1000,0))</f>
        <v>0</v>
      </c>
    </row>
    <row r="40" spans="1:74" x14ac:dyDescent="0.2">
      <c r="A40" s="11" t="s">
        <v>558</v>
      </c>
      <c r="B40" s="3">
        <f>MATCH($A40,Sheet1!ACCOUNTNO,0)</f>
        <v>26</v>
      </c>
      <c r="C40" s="3">
        <f t="shared" si="4"/>
        <v>26</v>
      </c>
      <c r="D40" s="3" t="str">
        <f>IF(D$3=0,0,INDEX(Sheet1!RawDataCols,$C40,D$5))</f>
        <v>14240E04</v>
      </c>
      <c r="E40" s="3" t="str">
        <f>IF(E$3=0,0,INDEX(Sheet1!RawDataCols,$C40,E$5))</f>
        <v xml:space="preserve">14240          </v>
      </c>
      <c r="F40" s="3" t="str">
        <f>IF(F$3=0,0,INDEX(Sheet1!RawDataCols,$C40,F$5))</f>
        <v xml:space="preserve">E04            </v>
      </c>
      <c r="G40" s="3" t="str">
        <f>IF(G$3=0,0,INDEX(Sheet1!RawDataCols,$C40,G$5))</f>
        <v xml:space="preserve">               </v>
      </c>
      <c r="H40" s="3" t="str">
        <f>IF(H$3=0,0,INDEX(Sheet1!RawDataCols,$C40,H$5))</f>
        <v xml:space="preserve">               </v>
      </c>
      <c r="I40" s="3" t="str">
        <f>IF(I$3=0,0,INDEX(Sheet1!RawDataCols,$C40,I$5))</f>
        <v xml:space="preserve">               </v>
      </c>
      <c r="J40" s="3" t="str">
        <f>IF(J$3=0,0,INDEX(Sheet1!RawDataCols,$C40,J$5))</f>
        <v xml:space="preserve">               </v>
      </c>
      <c r="K40" s="3" t="str">
        <f>IF(K$3=0,0,INDEX(Sheet1!RawDataCols,$C40,K$5))</f>
        <v xml:space="preserve">               </v>
      </c>
      <c r="L40" s="3" t="str">
        <f>IF(L$3=0,0,INDEX(Sheet1!RawDataCols,$C40,L$5))</f>
        <v xml:space="preserve">               </v>
      </c>
      <c r="M40" s="3" t="str">
        <f>IF(M$3=0,0,INDEX(Sheet1!RawDataCols,$C40,M$5))</f>
        <v xml:space="preserve">F008  </v>
      </c>
      <c r="N40" s="3" t="str">
        <f>IF(N$3=0,0,INDEX(Sheet1!RawDataCols,$C40,N$5))</f>
        <v>Photography-Clique - Print</v>
      </c>
      <c r="O40" s="3">
        <f>INDEX(Sheet1!RawDataCols,$C40,O$5)</f>
        <v>9</v>
      </c>
      <c r="P40" s="3" t="str">
        <f>INDEX(Sheet1!RawDataCols,$C40,P$5)</f>
        <v>Cost of Sales</v>
      </c>
      <c r="Q40" s="3" t="str">
        <f>IF(Q$3=0,0,INDEX(Sheet1!RawDataCols,$C40,Q$5))</f>
        <v>I</v>
      </c>
      <c r="R40" s="3">
        <f t="shared" si="5"/>
        <v>1</v>
      </c>
      <c r="S40" s="3">
        <f t="shared" si="6"/>
        <v>-1</v>
      </c>
      <c r="T40" s="3">
        <f>IF(T$3=0,0,INDEX(Sheet1!RawDataCols,$C40,T$5)*$R40)</f>
        <v>0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0</v>
      </c>
      <c r="Y40" s="3">
        <f>IF(Y$3=0,0,INDEX(Sheet1!RawDataCols,$C40,Y$5)*$R40)</f>
        <v>0</v>
      </c>
      <c r="Z40" s="3">
        <f>IF(Z$3=0,0,INDEX(Sheet1!RawDataCols,$C40,Z$5)*$R40)</f>
        <v>0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0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0</v>
      </c>
      <c r="AH40" s="3">
        <f>IF(AH$3=0,0,INDEX(Sheet1!RawDataCols,$C40,AH$5)*$R40)</f>
        <v>0</v>
      </c>
      <c r="AI40" s="3">
        <f>IF(AI$3=0,0,INDEX(Sheet1!RawDataCols,$C40,AI$5)*$R40)</f>
        <v>0</v>
      </c>
      <c r="AJ40" s="3">
        <f>IF(AJ$3=0,0,INDEX(Sheet1!RawDataCols,$C40,AJ$5)*$R40)</f>
        <v>0</v>
      </c>
      <c r="AK40" s="3">
        <f>IF(AK$3=0,0,INDEX(Sheet1!RawDataCols,$C40,AK$5)*$R40)</f>
        <v>0</v>
      </c>
      <c r="AL40" s="3">
        <f>IF(AL$3=0,0,INDEX(Sheet1!RawDataCols,$C40,AL$5)*$R40)</f>
        <v>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0</v>
      </c>
      <c r="AS40" s="3">
        <f>IF(AS$3=0,0,INDEX(Sheet1!RawDataCols,$C40,AS$5)*$R40)</f>
        <v>0</v>
      </c>
      <c r="AT40" s="3">
        <f>IF(AT$3=0,0,INDEX(Sheet1!RawDataCols,$C40,AT$5)*$R40)</f>
        <v>0</v>
      </c>
      <c r="AU40" s="3">
        <f>IF(AU$3=0,0,INDEX(Sheet1!RawDataCols,$C40,AU$5)*$R40)</f>
        <v>0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0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7"/>
        <v>0</v>
      </c>
      <c r="BI40" s="33">
        <f t="shared" si="8"/>
        <v>0</v>
      </c>
      <c r="BJ40" s="33">
        <f t="shared" si="9"/>
        <v>0</v>
      </c>
      <c r="BK40" s="3">
        <f>IF(BK$3=0,0,INDEX(Sheet1!RawDataCols,$C40,BK$5)*$R40)</f>
        <v>0</v>
      </c>
      <c r="BL40" s="3">
        <f>IF(BL$3=0,0,INDEX(Sheet1!RawDataCols,$C40,BL$5)*$R40)</f>
        <v>178.493571</v>
      </c>
      <c r="BM40" s="3">
        <f>IF(BM$3=0,0,INDEX(Sheet1!RawDataCols,$C40,BM$5)*$R40)</f>
        <v>556.34785699999998</v>
      </c>
      <c r="BN40" s="3">
        <f>IF(BN$3=0,0,INDEX(Sheet1!RawDataCols,$C40,BN$5)*$R40)</f>
        <v>353.93642799999998</v>
      </c>
      <c r="BO40" s="3">
        <f>IF(BO$3=0,0,INDEX(Sheet1!RawDataCols,$C40,BO$5)*$R40)</f>
        <v>208.03142800000001</v>
      </c>
      <c r="BP40" s="3">
        <f>IF(BP$3=0,0,INDEX(Sheet1!RawDataCols,$C40,BP$5)*$R40)</f>
        <v>2498.91</v>
      </c>
      <c r="BQ40" s="3">
        <f t="shared" si="10"/>
        <v>0</v>
      </c>
      <c r="BR40" s="3">
        <f t="shared" si="11"/>
        <v>0</v>
      </c>
      <c r="BS40" s="3">
        <f t="shared" si="12"/>
        <v>0</v>
      </c>
      <c r="BT40" s="3">
        <f t="shared" si="13"/>
        <v>0</v>
      </c>
      <c r="BU40" s="3" t="str">
        <f>INDEX(Sheet1!$BS$2:$BS$1000,MATCH($A40,Sheet1!$A$2:$A$1000,0))</f>
        <v>04</v>
      </c>
      <c r="BV40" s="3">
        <f>INDEX(Sheet1!$BT$2:$BT$1000,MATCH($A40,Sheet1!$A$2:$A$1000,0))</f>
        <v>0</v>
      </c>
    </row>
    <row r="41" spans="1:74" x14ac:dyDescent="0.2">
      <c r="A41" s="267" t="s">
        <v>559</v>
      </c>
      <c r="B41" s="3" t="e">
        <f>MATCH($A41,Sheet1!ACCOUNTNO,0)</f>
        <v>#N/A</v>
      </c>
      <c r="C41" s="3">
        <f t="shared" ref="C41:C72" si="14">IF(ISNA($B41),65000,$B41)</f>
        <v>65000</v>
      </c>
      <c r="D41" s="3">
        <f>IF(D$3=0,0,INDEX(Sheet1!RawDataCols,$C41,D$5))</f>
        <v>0</v>
      </c>
      <c r="E41" s="3">
        <f>IF(E$3=0,0,INDEX(Sheet1!RawDataCols,$C41,E$5))</f>
        <v>0</v>
      </c>
      <c r="F41" s="3">
        <f>IF(F$3=0,0,INDEX(Sheet1!RawDataCols,$C41,F$5))</f>
        <v>0</v>
      </c>
      <c r="G41" s="3">
        <f>IF(G$3=0,0,INDEX(Sheet1!RawDataCols,$C41,G$5))</f>
        <v>0</v>
      </c>
      <c r="H41" s="3">
        <f>IF(H$3=0,0,INDEX(Sheet1!RawDataCols,$C41,H$5))</f>
        <v>0</v>
      </c>
      <c r="I41" s="3">
        <f>IF(I$3=0,0,INDEX(Sheet1!RawDataCols,$C41,I$5))</f>
        <v>0</v>
      </c>
      <c r="J41" s="3">
        <f>IF(J$3=0,0,INDEX(Sheet1!RawDataCols,$C41,J$5))</f>
        <v>0</v>
      </c>
      <c r="K41" s="3">
        <f>IF(K$3=0,0,INDEX(Sheet1!RawDataCols,$C41,K$5))</f>
        <v>0</v>
      </c>
      <c r="L41" s="3">
        <f>IF(L$3=0,0,INDEX(Sheet1!RawDataCols,$C41,L$5))</f>
        <v>0</v>
      </c>
      <c r="M41" s="3">
        <f>IF(M$3=0,0,INDEX(Sheet1!RawDataCols,$C41,M$5))</f>
        <v>0</v>
      </c>
      <c r="N41" s="3">
        <f>IF(N$3=0,0,INDEX(Sheet1!RawDataCols,$C41,N$5))</f>
        <v>0</v>
      </c>
      <c r="O41" s="3">
        <f>INDEX(Sheet1!RawDataCols,$C41,O$5)</f>
        <v>0</v>
      </c>
      <c r="P41" s="3">
        <f>INDEX(Sheet1!RawDataCols,$C41,P$5)</f>
        <v>0</v>
      </c>
      <c r="Q41" s="3">
        <f>IF(Q$3=0,0,INDEX(Sheet1!RawDataCols,$C41,Q$5))</f>
        <v>0</v>
      </c>
      <c r="R41" s="3">
        <f t="shared" ref="R41:R72" si="15">IF(OR(GL_Cat_Code=8,GL_Cat_Code=12,GL_Cat_Code=28,GL_Cat_Code=32,GL_Cat_Code=36,GL_Cat_Code=40),-1,1)</f>
        <v>1</v>
      </c>
      <c r="S41" s="3">
        <f t="shared" ref="S41:S72" si="16">IF(OR(GL_Cat_Code=8,GL_Cat_Code=12,GL_Cat_Code=28,GL_Cat_Code=32,GL_Cat_Code=36,GL_Cat_Code=40),1,-1)</f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ref="BH41:BH72" si="17">SUM(T41,U41,X41,AA41,AD41,AG41,AJ41,AM41,AP41,AS41,AV41,AY41,BB41)</f>
        <v>0</v>
      </c>
      <c r="BI41" s="33">
        <f t="shared" ref="BI41:BI72" si="18">SUM(V41,Y41,AB41,AE41,AH41,AK41,AN41,AQ41,AT41,AW41,AZ41,BC41)</f>
        <v>0</v>
      </c>
      <c r="BJ41" s="33">
        <f t="shared" ref="BJ41:BJ72" si="19">SUM(W41,Z41,AC41,AF41,AI41,AL41,AO41,AR41,AU41,AX41,BA41,BD41)+IF(Q41&lt;&gt;"I",BP41,0)</f>
        <v>0</v>
      </c>
      <c r="BK41" s="3">
        <f>IF(BK$3=0,0,INDEX(Sheet1!RawDataCols,$C41,BK$5)*$R41)</f>
        <v>0</v>
      </c>
      <c r="BL41" s="3">
        <f>IF(BL$3=0,0,INDEX(Sheet1!RawDataCols,$C41,BL$5)*$R41)</f>
        <v>0</v>
      </c>
      <c r="BM41" s="3">
        <f>IF(BM$3=0,0,INDEX(Sheet1!RawDataCols,$C41,BM$5)*$R41)</f>
        <v>0</v>
      </c>
      <c r="BN41" s="3">
        <f>IF(BN$3=0,0,INDEX(Sheet1!RawDataCols,$C41,BN$5)*$R41)</f>
        <v>0</v>
      </c>
      <c r="BO41" s="3">
        <f>IF(BO$3=0,0,INDEX(Sheet1!RawDataCols,$C41,BO$5)*$R41)</f>
        <v>0</v>
      </c>
      <c r="BP41" s="3">
        <f>IF(BP$3=0,0,INDEX(Sheet1!RawDataCols,$C41,BP$5)*$R41)</f>
        <v>0</v>
      </c>
      <c r="BQ41" s="3">
        <f t="shared" ref="BQ41:BQ72" si="20">IF($Q41="I",SUM(U41,X41,AA41),SUM(T41,U41,X41,AA41))</f>
        <v>0</v>
      </c>
      <c r="BR41" s="3">
        <f t="shared" ref="BR41:BR72" si="21">IF($Q41="I",SUM(AD41,AG41,AJ41),SUM(AD41,AG41,AJ41,BQ41))</f>
        <v>0</v>
      </c>
      <c r="BS41" s="3">
        <f t="shared" ref="BS41:BS72" si="22">IF($Q41="I",SUM(AM41,AP41,AS41),SUM(AM41,AP41,AS41,BR41))</f>
        <v>0</v>
      </c>
      <c r="BT41" s="3">
        <f t="shared" ref="BT41:BT72" si="23">IF($I41="I",SUM(AV41,AY41,BB41),SUM(AV41,AY41,BB41,BS41))</f>
        <v>0</v>
      </c>
      <c r="BU41" s="3" t="e">
        <f>INDEX(Sheet1!$BS$2:$BS$1000,MATCH($A41,Sheet1!$A$2:$A$1000,0))</f>
        <v>#N/A</v>
      </c>
      <c r="BV41" s="3" t="e">
        <f>INDEX(Sheet1!$BT$2:$BT$1000,MATCH($A41,Sheet1!$A$2:$A$1000,0))</f>
        <v>#N/A</v>
      </c>
    </row>
    <row r="42" spans="1:74" x14ac:dyDescent="0.2">
      <c r="A42" s="267" t="s">
        <v>560</v>
      </c>
      <c r="B42" s="3" t="e">
        <f>MATCH($A42,Sheet1!ACCOUNTNO,0)</f>
        <v>#N/A</v>
      </c>
      <c r="C42" s="3">
        <f t="shared" si="14"/>
        <v>65000</v>
      </c>
      <c r="D42" s="3">
        <f>IF(D$3=0,0,INDEX(Sheet1!RawDataCols,$C42,D$5))</f>
        <v>0</v>
      </c>
      <c r="E42" s="3">
        <f>IF(E$3=0,0,INDEX(Sheet1!RawDataCols,$C42,E$5))</f>
        <v>0</v>
      </c>
      <c r="F42" s="3">
        <f>IF(F$3=0,0,INDEX(Sheet1!RawDataCols,$C42,F$5))</f>
        <v>0</v>
      </c>
      <c r="G42" s="3">
        <f>IF(G$3=0,0,INDEX(Sheet1!RawDataCols,$C42,G$5))</f>
        <v>0</v>
      </c>
      <c r="H42" s="3">
        <f>IF(H$3=0,0,INDEX(Sheet1!RawDataCols,$C42,H$5))</f>
        <v>0</v>
      </c>
      <c r="I42" s="3">
        <f>IF(I$3=0,0,INDEX(Sheet1!RawDataCols,$C42,I$5))</f>
        <v>0</v>
      </c>
      <c r="J42" s="3">
        <f>IF(J$3=0,0,INDEX(Sheet1!RawDataCols,$C42,J$5))</f>
        <v>0</v>
      </c>
      <c r="K42" s="3">
        <f>IF(K$3=0,0,INDEX(Sheet1!RawDataCols,$C42,K$5))</f>
        <v>0</v>
      </c>
      <c r="L42" s="3">
        <f>IF(L$3=0,0,INDEX(Sheet1!RawDataCols,$C42,L$5))</f>
        <v>0</v>
      </c>
      <c r="M42" s="3">
        <f>IF(M$3=0,0,INDEX(Sheet1!RawDataCols,$C42,M$5))</f>
        <v>0</v>
      </c>
      <c r="N42" s="3">
        <f>IF(N$3=0,0,INDEX(Sheet1!RawDataCols,$C42,N$5))</f>
        <v>0</v>
      </c>
      <c r="O42" s="3">
        <f>INDEX(Sheet1!RawDataCols,$C42,O$5)</f>
        <v>0</v>
      </c>
      <c r="P42" s="3">
        <f>INDEX(Sheet1!RawDataCols,$C42,P$5)</f>
        <v>0</v>
      </c>
      <c r="Q42" s="3">
        <f>IF(Q$3=0,0,INDEX(Sheet1!RawDataCols,$C42,Q$5))</f>
        <v>0</v>
      </c>
      <c r="R42" s="3">
        <f t="shared" si="15"/>
        <v>1</v>
      </c>
      <c r="S42" s="3">
        <f t="shared" si="16"/>
        <v>-1</v>
      </c>
      <c r="T42" s="3">
        <f>IF(T$3=0,0,INDEX(Sheet1!RawDataCols,$C42,T$5)*$R42)</f>
        <v>0</v>
      </c>
      <c r="U42" s="3">
        <f>IF(U$3=0,0,INDEX(Sheet1!RawDataCols,$C42,U$5)*$R42)</f>
        <v>0</v>
      </c>
      <c r="V42" s="3">
        <f>IF(V$3=0,0,INDEX(Sheet1!RawDataCols,$C42,V$5)*$R42)</f>
        <v>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0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0</v>
      </c>
      <c r="AG42" s="3">
        <f>IF(AG$3=0,0,INDEX(Sheet1!RawDataCols,$C42,AG$5)*$R42)</f>
        <v>0</v>
      </c>
      <c r="AH42" s="3">
        <f>IF(AH$3=0,0,INDEX(Sheet1!RawDataCols,$C42,AH$5)*$R42)</f>
        <v>0</v>
      </c>
      <c r="AI42" s="3">
        <f>IF(AI$3=0,0,INDEX(Sheet1!RawDataCols,$C42,AI$5)*$R42)</f>
        <v>0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0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0</v>
      </c>
      <c r="AQ42" s="3">
        <f>IF(AQ$3=0,0,INDEX(Sheet1!RawDataCols,$C42,AQ$5)*$R42)</f>
        <v>0</v>
      </c>
      <c r="AR42" s="3">
        <f>IF(AR$3=0,0,INDEX(Sheet1!RawDataCols,$C42,AR$5)*$R42)</f>
        <v>0</v>
      </c>
      <c r="AS42" s="3">
        <f>IF(AS$3=0,0,INDEX(Sheet1!RawDataCols,$C42,AS$5)*$R42)</f>
        <v>0</v>
      </c>
      <c r="AT42" s="3">
        <f>IF(AT$3=0,0,INDEX(Sheet1!RawDataCols,$C42,AT$5)*$R42)</f>
        <v>0</v>
      </c>
      <c r="AU42" s="3">
        <f>IF(AU$3=0,0,INDEX(Sheet1!RawDataCols,$C42,AU$5)*$R42)</f>
        <v>0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0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17"/>
        <v>0</v>
      </c>
      <c r="BI42" s="33">
        <f t="shared" si="18"/>
        <v>0</v>
      </c>
      <c r="BJ42" s="33">
        <f t="shared" si="19"/>
        <v>0</v>
      </c>
      <c r="BK42" s="3">
        <f>IF(BK$3=0,0,INDEX(Sheet1!RawDataCols,$C42,BK$5)*$R42)</f>
        <v>0</v>
      </c>
      <c r="BL42" s="3">
        <f>IF(BL$3=0,0,INDEX(Sheet1!RawDataCols,$C42,BL$5)*$R42)</f>
        <v>0</v>
      </c>
      <c r="BM42" s="3">
        <f>IF(BM$3=0,0,INDEX(Sheet1!RawDataCols,$C42,BM$5)*$R42)</f>
        <v>0</v>
      </c>
      <c r="BN42" s="3">
        <f>IF(BN$3=0,0,INDEX(Sheet1!RawDataCols,$C42,BN$5)*$R42)</f>
        <v>0</v>
      </c>
      <c r="BO42" s="3">
        <f>IF(BO$3=0,0,INDEX(Sheet1!RawDataCols,$C42,BO$5)*$R42)</f>
        <v>0</v>
      </c>
      <c r="BP42" s="3">
        <f>IF(BP$3=0,0,INDEX(Sheet1!RawDataCols,$C42,BP$5)*$R42)</f>
        <v>0</v>
      </c>
      <c r="BQ42" s="3">
        <f t="shared" si="20"/>
        <v>0</v>
      </c>
      <c r="BR42" s="3">
        <f t="shared" si="21"/>
        <v>0</v>
      </c>
      <c r="BS42" s="3">
        <f t="shared" si="22"/>
        <v>0</v>
      </c>
      <c r="BT42" s="3">
        <f t="shared" si="23"/>
        <v>0</v>
      </c>
      <c r="BU42" s="3" t="e">
        <f>INDEX(Sheet1!$BS$2:$BS$1000,MATCH($A42,Sheet1!$A$2:$A$1000,0))</f>
        <v>#N/A</v>
      </c>
      <c r="BV42" s="3" t="e">
        <f>INDEX(Sheet1!$BT$2:$BT$1000,MATCH($A42,Sheet1!$A$2:$A$1000,0))</f>
        <v>#N/A</v>
      </c>
    </row>
    <row r="43" spans="1:74" x14ac:dyDescent="0.2">
      <c r="A43" s="267" t="s">
        <v>561</v>
      </c>
      <c r="B43" s="3" t="e">
        <f>MATCH($A43,Sheet1!ACCOUNTNO,0)</f>
        <v>#N/A</v>
      </c>
      <c r="C43" s="3">
        <f t="shared" si="14"/>
        <v>65000</v>
      </c>
      <c r="D43" s="3">
        <f>IF(D$3=0,0,INDEX(Sheet1!RawDataCols,$C43,D$5))</f>
        <v>0</v>
      </c>
      <c r="E43" s="3">
        <f>IF(E$3=0,0,INDEX(Sheet1!RawDataCols,$C43,E$5))</f>
        <v>0</v>
      </c>
      <c r="F43" s="3">
        <f>IF(F$3=0,0,INDEX(Sheet1!RawDataCols,$C43,F$5))</f>
        <v>0</v>
      </c>
      <c r="G43" s="3">
        <f>IF(G$3=0,0,INDEX(Sheet1!RawDataCols,$C43,G$5))</f>
        <v>0</v>
      </c>
      <c r="H43" s="3">
        <f>IF(H$3=0,0,INDEX(Sheet1!RawDataCols,$C43,H$5))</f>
        <v>0</v>
      </c>
      <c r="I43" s="3">
        <f>IF(I$3=0,0,INDEX(Sheet1!RawDataCols,$C43,I$5))</f>
        <v>0</v>
      </c>
      <c r="J43" s="3">
        <f>IF(J$3=0,0,INDEX(Sheet1!RawDataCols,$C43,J$5))</f>
        <v>0</v>
      </c>
      <c r="K43" s="3">
        <f>IF(K$3=0,0,INDEX(Sheet1!RawDataCols,$C43,K$5))</f>
        <v>0</v>
      </c>
      <c r="L43" s="3">
        <f>IF(L$3=0,0,INDEX(Sheet1!RawDataCols,$C43,L$5))</f>
        <v>0</v>
      </c>
      <c r="M43" s="3">
        <f>IF(M$3=0,0,INDEX(Sheet1!RawDataCols,$C43,M$5))</f>
        <v>0</v>
      </c>
      <c r="N43" s="3">
        <f>IF(N$3=0,0,INDEX(Sheet1!RawDataCols,$C43,N$5))</f>
        <v>0</v>
      </c>
      <c r="O43" s="3">
        <f>INDEX(Sheet1!RawDataCols,$C43,O$5)</f>
        <v>0</v>
      </c>
      <c r="P43" s="3">
        <f>INDEX(Sheet1!RawDataCols,$C43,P$5)</f>
        <v>0</v>
      </c>
      <c r="Q43" s="3">
        <f>IF(Q$3=0,0,INDEX(Sheet1!RawDataCols,$C43,Q$5))</f>
        <v>0</v>
      </c>
      <c r="R43" s="3">
        <f t="shared" si="15"/>
        <v>1</v>
      </c>
      <c r="S43" s="3">
        <f t="shared" si="16"/>
        <v>-1</v>
      </c>
      <c r="T43" s="3">
        <f>IF(T$3=0,0,INDEX(Sheet1!RawDataCols,$C43,T$5)*$R43)</f>
        <v>0</v>
      </c>
      <c r="U43" s="3">
        <f>IF(U$3=0,0,INDEX(Sheet1!RawDataCols,$C43,U$5)*$R43)</f>
        <v>0</v>
      </c>
      <c r="V43" s="3">
        <f>IF(V$3=0,0,INDEX(Sheet1!RawDataCols,$C43,V$5)*$R43)</f>
        <v>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0</v>
      </c>
      <c r="AC43" s="3">
        <f>IF(AC$3=0,0,INDEX(Sheet1!RawDataCols,$C43,AC$5)*$R43)</f>
        <v>0</v>
      </c>
      <c r="AD43" s="3">
        <f>IF(AD$3=0,0,INDEX(Sheet1!RawDataCols,$C43,AD$5)*$R43)</f>
        <v>0</v>
      </c>
      <c r="AE43" s="3">
        <f>IF(AE$3=0,0,INDEX(Sheet1!RawDataCols,$C43,AE$5)*$R43)</f>
        <v>0</v>
      </c>
      <c r="AF43" s="3">
        <f>IF(AF$3=0,0,INDEX(Sheet1!RawDataCols,$C43,AF$5)*$R43)</f>
        <v>0</v>
      </c>
      <c r="AG43" s="3">
        <f>IF(AG$3=0,0,INDEX(Sheet1!RawDataCols,$C43,AG$5)*$R43)</f>
        <v>0</v>
      </c>
      <c r="AH43" s="3">
        <f>IF(AH$3=0,0,INDEX(Sheet1!RawDataCols,$C43,AH$5)*$R43)</f>
        <v>0</v>
      </c>
      <c r="AI43" s="3">
        <f>IF(AI$3=0,0,INDEX(Sheet1!RawDataCols,$C43,AI$5)*$R43)</f>
        <v>0</v>
      </c>
      <c r="AJ43" s="3">
        <f>IF(AJ$3=0,0,INDEX(Sheet1!RawDataCols,$C43,AJ$5)*$R43)</f>
        <v>0</v>
      </c>
      <c r="AK43" s="3">
        <f>IF(AK$3=0,0,INDEX(Sheet1!RawDataCols,$C43,AK$5)*$R43)</f>
        <v>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0</v>
      </c>
      <c r="AU43" s="3">
        <f>IF(AU$3=0,0,INDEX(Sheet1!RawDataCols,$C43,AU$5)*$R43)</f>
        <v>0</v>
      </c>
      <c r="AV43" s="3">
        <f>IF(AV$3=0,0,INDEX(Sheet1!RawDataCols,$C43,AV$5)*$R43)</f>
        <v>0</v>
      </c>
      <c r="AW43" s="3">
        <f>IF(AW$3=0,0,INDEX(Sheet1!RawDataCols,$C43,AW$5)*$R43)</f>
        <v>0</v>
      </c>
      <c r="AX43" s="3">
        <f>IF(AX$3=0,0,INDEX(Sheet1!RawDataCols,$C43,AX$5)*$R43)</f>
        <v>0</v>
      </c>
      <c r="AY43" s="3">
        <f>IF(AY$3=0,0,INDEX(Sheet1!RawDataCols,$C43,AY$5)*$R43)</f>
        <v>0</v>
      </c>
      <c r="AZ43" s="3">
        <f>IF(AZ$3=0,0,INDEX(Sheet1!RawDataCols,$C43,AZ$5)*$R43)</f>
        <v>0</v>
      </c>
      <c r="BA43" s="3">
        <f>IF(BA$3=0,0,INDEX(Sheet1!RawDataCols,$C43,BA$5)*$R43)</f>
        <v>0</v>
      </c>
      <c r="BB43" s="3">
        <f>IF(BB$3=0,0,INDEX(Sheet1!RawDataCols,$C43,BB$5)*$R43)</f>
        <v>0</v>
      </c>
      <c r="BC43" s="3">
        <f>IF(BC$3=0,0,INDEX(Sheet1!RawDataCols,$C43,BC$5)*$R43)</f>
        <v>0</v>
      </c>
      <c r="BD43" s="3">
        <f>IF(BD$3=0,0,INDEX(Sheet1!RawDataCols,$C43,BD$5)*$R43)</f>
        <v>0</v>
      </c>
      <c r="BE43" s="3">
        <f>IF(BE$3=0,0,INDEX(Sheet1!RawDataCols,$C43,BE$5)*$R43)</f>
        <v>0</v>
      </c>
      <c r="BF43" s="3">
        <f>IF(BF$3=0,0,INDEX(Sheet1!RawDataCols,$C43,BF$5)*$R43)</f>
        <v>0</v>
      </c>
      <c r="BG43" s="179">
        <f>IF(BG$3=0,0,INDEX(Sheet1!RawDataCols,$C43,BG$5)*$R43)</f>
        <v>0</v>
      </c>
      <c r="BH43" s="33">
        <f t="shared" si="17"/>
        <v>0</v>
      </c>
      <c r="BI43" s="33">
        <f t="shared" si="18"/>
        <v>0</v>
      </c>
      <c r="BJ43" s="33">
        <f t="shared" si="19"/>
        <v>0</v>
      </c>
      <c r="BK43" s="3">
        <f>IF(BK$3=0,0,INDEX(Sheet1!RawDataCols,$C43,BK$5)*$R43)</f>
        <v>0</v>
      </c>
      <c r="BL43" s="3">
        <f>IF(BL$3=0,0,INDEX(Sheet1!RawDataCols,$C43,BL$5)*$R43)</f>
        <v>0</v>
      </c>
      <c r="BM43" s="3">
        <f>IF(BM$3=0,0,INDEX(Sheet1!RawDataCols,$C43,BM$5)*$R43)</f>
        <v>0</v>
      </c>
      <c r="BN43" s="3">
        <f>IF(BN$3=0,0,INDEX(Sheet1!RawDataCols,$C43,BN$5)*$R43)</f>
        <v>0</v>
      </c>
      <c r="BO43" s="3">
        <f>IF(BO$3=0,0,INDEX(Sheet1!RawDataCols,$C43,BO$5)*$R43)</f>
        <v>0</v>
      </c>
      <c r="BP43" s="3">
        <f>IF(BP$3=0,0,INDEX(Sheet1!RawDataCols,$C43,BP$5)*$R43)</f>
        <v>0</v>
      </c>
      <c r="BQ43" s="3">
        <f t="shared" si="20"/>
        <v>0</v>
      </c>
      <c r="BR43" s="3">
        <f t="shared" si="21"/>
        <v>0</v>
      </c>
      <c r="BS43" s="3">
        <f t="shared" si="22"/>
        <v>0</v>
      </c>
      <c r="BT43" s="3">
        <f t="shared" si="23"/>
        <v>0</v>
      </c>
      <c r="BU43" s="3" t="e">
        <f>INDEX(Sheet1!$BS$2:$BS$1000,MATCH($A43,Sheet1!$A$2:$A$1000,0))</f>
        <v>#N/A</v>
      </c>
      <c r="BV43" s="3" t="e">
        <f>INDEX(Sheet1!$BT$2:$BT$1000,MATCH($A43,Sheet1!$A$2:$A$1000,0))</f>
        <v>#N/A</v>
      </c>
    </row>
    <row r="44" spans="1:74" x14ac:dyDescent="0.2">
      <c r="A44" s="11" t="s">
        <v>562</v>
      </c>
      <c r="B44" s="3">
        <f>MATCH($A44,Sheet1!ACCOUNTNO,0)</f>
        <v>28</v>
      </c>
      <c r="C44" s="3">
        <f t="shared" si="14"/>
        <v>28</v>
      </c>
      <c r="D44" s="3" t="str">
        <f>IF(D$3=0,0,INDEX(Sheet1!RawDataCols,$C44,D$5))</f>
        <v>14260E04</v>
      </c>
      <c r="E44" s="3" t="str">
        <f>IF(E$3=0,0,INDEX(Sheet1!RawDataCols,$C44,E$5))</f>
        <v xml:space="preserve">14260          </v>
      </c>
      <c r="F44" s="3" t="str">
        <f>IF(F$3=0,0,INDEX(Sheet1!RawDataCols,$C44,F$5))</f>
        <v xml:space="preserve">E04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F008  </v>
      </c>
      <c r="N44" s="3" t="str">
        <f>IF(N$3=0,0,INDEX(Sheet1!RawDataCols,$C44,N$5))</f>
        <v>Printing-Clique - Print</v>
      </c>
      <c r="O44" s="3">
        <f>INDEX(Sheet1!RawDataCols,$C44,O$5)</f>
        <v>9</v>
      </c>
      <c r="P44" s="3" t="str">
        <f>INDEX(Sheet1!RawDataCols,$C44,P$5)</f>
        <v>Cost of Sales</v>
      </c>
      <c r="Q44" s="3" t="str">
        <f>IF(Q$3=0,0,INDEX(Sheet1!RawDataCols,$C44,Q$5))</f>
        <v>I</v>
      </c>
      <c r="R44" s="3">
        <f t="shared" si="15"/>
        <v>1</v>
      </c>
      <c r="S44" s="3">
        <f t="shared" si="16"/>
        <v>-1</v>
      </c>
      <c r="T44" s="3">
        <f>IF(T$3=0,0,INDEX(Sheet1!RawDataCols,$C44,T$5)*$R44)</f>
        <v>0</v>
      </c>
      <c r="U44" s="3">
        <f>IF(U$3=0,0,INDEX(Sheet1!RawDataCols,$C44,U$5)*$R44)</f>
        <v>0</v>
      </c>
      <c r="V44" s="3">
        <f>IF(V$3=0,0,INDEX(Sheet1!RawDataCols,$C44,V$5)*$R44)</f>
        <v>0</v>
      </c>
      <c r="W44" s="3">
        <f>IF(W$3=0,0,INDEX(Sheet1!RawDataCols,$C44,W$5)*$R44)</f>
        <v>0</v>
      </c>
      <c r="X44" s="3">
        <f>IF(X$3=0,0,INDEX(Sheet1!RawDataCols,$C44,X$5)*$R44)</f>
        <v>0</v>
      </c>
      <c r="Y44" s="3">
        <f>IF(Y$3=0,0,INDEX(Sheet1!RawDataCols,$C44,Y$5)*$R44)</f>
        <v>0</v>
      </c>
      <c r="Z44" s="3">
        <f>IF(Z$3=0,0,INDEX(Sheet1!RawDataCols,$C44,Z$5)*$R44)</f>
        <v>0</v>
      </c>
      <c r="AA44" s="3">
        <f>IF(AA$3=0,0,INDEX(Sheet1!RawDataCols,$C44,AA$5)*$R44)</f>
        <v>0</v>
      </c>
      <c r="AB44" s="3">
        <f>IF(AB$3=0,0,INDEX(Sheet1!RawDataCols,$C44,AB$5)*$R44)</f>
        <v>0</v>
      </c>
      <c r="AC44" s="3">
        <f>IF(AC$3=0,0,INDEX(Sheet1!RawDataCols,$C44,AC$5)*$R44)</f>
        <v>0</v>
      </c>
      <c r="AD44" s="3">
        <f>IF(AD$3=0,0,INDEX(Sheet1!RawDataCols,$C44,AD$5)*$R44)</f>
        <v>0</v>
      </c>
      <c r="AE44" s="3">
        <f>IF(AE$3=0,0,INDEX(Sheet1!RawDataCols,$C44,AE$5)*$R44)</f>
        <v>0</v>
      </c>
      <c r="AF44" s="3">
        <f>IF(AF$3=0,0,INDEX(Sheet1!RawDataCols,$C44,AF$5)*$R44)</f>
        <v>0</v>
      </c>
      <c r="AG44" s="3">
        <f>IF(AG$3=0,0,INDEX(Sheet1!RawDataCols,$C44,AG$5)*$R44)</f>
        <v>0</v>
      </c>
      <c r="AH44" s="3">
        <f>IF(AH$3=0,0,INDEX(Sheet1!RawDataCols,$C44,AH$5)*$R44)</f>
        <v>0</v>
      </c>
      <c r="AI44" s="3">
        <f>IF(AI$3=0,0,INDEX(Sheet1!RawDataCols,$C44,AI$5)*$R44)</f>
        <v>0</v>
      </c>
      <c r="AJ44" s="3">
        <f>IF(AJ$3=0,0,INDEX(Sheet1!RawDataCols,$C44,AJ$5)*$R44)</f>
        <v>0</v>
      </c>
      <c r="AK44" s="3">
        <f>IF(AK$3=0,0,INDEX(Sheet1!RawDataCols,$C44,AK$5)*$R44)</f>
        <v>0</v>
      </c>
      <c r="AL44" s="3">
        <f>IF(AL$3=0,0,INDEX(Sheet1!RawDataCols,$C44,AL$5)*$R44)</f>
        <v>0</v>
      </c>
      <c r="AM44" s="3">
        <f>IF(AM$3=0,0,INDEX(Sheet1!RawDataCols,$C44,AM$5)*$R44)</f>
        <v>0</v>
      </c>
      <c r="AN44" s="3">
        <f>IF(AN$3=0,0,INDEX(Sheet1!RawDataCols,$C44,AN$5)*$R44)</f>
        <v>0</v>
      </c>
      <c r="AO44" s="3">
        <f>IF(AO$3=0,0,INDEX(Sheet1!RawDataCols,$C44,AO$5)*$R44)</f>
        <v>0</v>
      </c>
      <c r="AP44" s="3">
        <f>IF(AP$3=0,0,INDEX(Sheet1!RawDataCols,$C44,AP$5)*$R44)</f>
        <v>0</v>
      </c>
      <c r="AQ44" s="3">
        <f>IF(AQ$3=0,0,INDEX(Sheet1!RawDataCols,$C44,AQ$5)*$R44)</f>
        <v>0</v>
      </c>
      <c r="AR44" s="3">
        <f>IF(AR$3=0,0,INDEX(Sheet1!RawDataCols,$C44,AR$5)*$R44)</f>
        <v>0</v>
      </c>
      <c r="AS44" s="3">
        <f>IF(AS$3=0,0,INDEX(Sheet1!RawDataCols,$C44,AS$5)*$R44)</f>
        <v>0</v>
      </c>
      <c r="AT44" s="3">
        <f>IF(AT$3=0,0,INDEX(Sheet1!RawDataCols,$C44,AT$5)*$R44)</f>
        <v>0</v>
      </c>
      <c r="AU44" s="3">
        <f>IF(AU$3=0,0,INDEX(Sheet1!RawDataCols,$C44,AU$5)*$R44)</f>
        <v>0</v>
      </c>
      <c r="AV44" s="3">
        <f>IF(AV$3=0,0,INDEX(Sheet1!RawDataCols,$C44,AV$5)*$R44)</f>
        <v>0</v>
      </c>
      <c r="AW44" s="3">
        <f>IF(AW$3=0,0,INDEX(Sheet1!RawDataCols,$C44,AW$5)*$R44)</f>
        <v>0</v>
      </c>
      <c r="AX44" s="3">
        <f>IF(AX$3=0,0,INDEX(Sheet1!RawDataCols,$C44,AX$5)*$R44)</f>
        <v>0</v>
      </c>
      <c r="AY44" s="3">
        <f>IF(AY$3=0,0,INDEX(Sheet1!RawDataCols,$C44,AY$5)*$R44)</f>
        <v>0</v>
      </c>
      <c r="AZ44" s="3">
        <f>IF(AZ$3=0,0,INDEX(Sheet1!RawDataCols,$C44,AZ$5)*$R44)</f>
        <v>0</v>
      </c>
      <c r="BA44" s="3">
        <f>IF(BA$3=0,0,INDEX(Sheet1!RawDataCols,$C44,BA$5)*$R44)</f>
        <v>0</v>
      </c>
      <c r="BB44" s="3">
        <f>IF(BB$3=0,0,INDEX(Sheet1!RawDataCols,$C44,BB$5)*$R44)</f>
        <v>0</v>
      </c>
      <c r="BC44" s="3">
        <f>IF(BC$3=0,0,INDEX(Sheet1!RawDataCols,$C44,BC$5)*$R44)</f>
        <v>0</v>
      </c>
      <c r="BD44" s="3">
        <f>IF(BD$3=0,0,INDEX(Sheet1!RawDataCols,$C44,BD$5)*$R44)</f>
        <v>0</v>
      </c>
      <c r="BE44" s="3">
        <f>IF(BE$3=0,0,INDEX(Sheet1!RawDataCols,$C44,BE$5)*$R44)</f>
        <v>0</v>
      </c>
      <c r="BF44" s="3">
        <f>IF(BF$3=0,0,INDEX(Sheet1!RawDataCols,$C44,BF$5)*$R44)</f>
        <v>0</v>
      </c>
      <c r="BG44" s="179">
        <f>IF(BG$3=0,0,INDEX(Sheet1!RawDataCols,$C44,BG$5)*$R44)</f>
        <v>0</v>
      </c>
      <c r="BH44" s="33">
        <f t="shared" si="17"/>
        <v>0</v>
      </c>
      <c r="BI44" s="33">
        <f t="shared" si="18"/>
        <v>0</v>
      </c>
      <c r="BJ44" s="33">
        <f t="shared" si="19"/>
        <v>0</v>
      </c>
      <c r="BK44" s="3">
        <f>IF(BK$3=0,0,INDEX(Sheet1!RawDataCols,$C44,BK$5)*$R44)</f>
        <v>0</v>
      </c>
      <c r="BL44" s="3">
        <f>IF(BL$3=0,0,INDEX(Sheet1!RawDataCols,$C44,BL$5)*$R44)</f>
        <v>925.35714199999995</v>
      </c>
      <c r="BM44" s="3">
        <f>IF(BM$3=0,0,INDEX(Sheet1!RawDataCols,$C44,BM$5)*$R44)</f>
        <v>4023.9285709999999</v>
      </c>
      <c r="BN44" s="3">
        <f>IF(BN$3=0,0,INDEX(Sheet1!RawDataCols,$C44,BN$5)*$R44)</f>
        <v>4088.5714280000002</v>
      </c>
      <c r="BO44" s="3">
        <f>IF(BO$3=0,0,INDEX(Sheet1!RawDataCols,$C44,BO$5)*$R44)</f>
        <v>3388.2792850000001</v>
      </c>
      <c r="BP44" s="3">
        <f>IF(BP$3=0,0,INDEX(Sheet1!RawDataCols,$C44,BP$5)*$R44)</f>
        <v>12955</v>
      </c>
      <c r="BQ44" s="3">
        <f t="shared" si="20"/>
        <v>0</v>
      </c>
      <c r="BR44" s="3">
        <f t="shared" si="21"/>
        <v>0</v>
      </c>
      <c r="BS44" s="3">
        <f t="shared" si="22"/>
        <v>0</v>
      </c>
      <c r="BT44" s="3">
        <f t="shared" si="23"/>
        <v>0</v>
      </c>
      <c r="BU44" s="3" t="str">
        <f>INDEX(Sheet1!$BS$2:$BS$1000,MATCH($A44,Sheet1!$A$2:$A$1000,0))</f>
        <v>04</v>
      </c>
      <c r="BV44" s="3">
        <f>INDEX(Sheet1!$BT$2:$BT$1000,MATCH($A44,Sheet1!$A$2:$A$1000,0))</f>
        <v>0</v>
      </c>
    </row>
    <row r="45" spans="1:74" x14ac:dyDescent="0.2">
      <c r="A45" s="11" t="s">
        <v>563</v>
      </c>
      <c r="B45" s="3">
        <f>MATCH($A45,Sheet1!ACCOUNTNO,0)</f>
        <v>29</v>
      </c>
      <c r="C45" s="3">
        <f t="shared" si="14"/>
        <v>29</v>
      </c>
      <c r="D45" s="3" t="str">
        <f>IF(D$3=0,0,INDEX(Sheet1!RawDataCols,$C45,D$5))</f>
        <v>14400E06</v>
      </c>
      <c r="E45" s="3" t="str">
        <f>IF(E$3=0,0,INDEX(Sheet1!RawDataCols,$C45,E$5))</f>
        <v xml:space="preserve">14400          </v>
      </c>
      <c r="F45" s="3" t="str">
        <f>IF(F$3=0,0,INDEX(Sheet1!RawDataCols,$C45,F$5))</f>
        <v xml:space="preserve">E06            </v>
      </c>
      <c r="G45" s="3" t="str">
        <f>IF(G$3=0,0,INDEX(Sheet1!RawDataCols,$C45,G$5))</f>
        <v xml:space="preserve">               </v>
      </c>
      <c r="H45" s="3" t="str">
        <f>IF(H$3=0,0,INDEX(Sheet1!RawDataCols,$C45,H$5))</f>
        <v xml:space="preserve">               </v>
      </c>
      <c r="I45" s="3" t="str">
        <f>IF(I$3=0,0,INDEX(Sheet1!RawDataCols,$C45,I$5))</f>
        <v xml:space="preserve">               </v>
      </c>
      <c r="J45" s="3" t="str">
        <f>IF(J$3=0,0,INDEX(Sheet1!RawDataCols,$C45,J$5))</f>
        <v xml:space="preserve">               </v>
      </c>
      <c r="K45" s="3" t="str">
        <f>IF(K$3=0,0,INDEX(Sheet1!RawDataCols,$C45,K$5))</f>
        <v xml:space="preserve">               </v>
      </c>
      <c r="L45" s="3" t="str">
        <f>IF(L$3=0,0,INDEX(Sheet1!RawDataCols,$C45,L$5))</f>
        <v xml:space="preserve">               </v>
      </c>
      <c r="M45" s="3" t="str">
        <f>IF(M$3=0,0,INDEX(Sheet1!RawDataCols,$C45,M$5))</f>
        <v xml:space="preserve">F008  </v>
      </c>
      <c r="N45" s="3" t="str">
        <f>IF(N$3=0,0,INDEX(Sheet1!RawDataCols,$C45,N$5))</f>
        <v>Attitude TV</v>
      </c>
      <c r="O45" s="3">
        <f>INDEX(Sheet1!RawDataCols,$C45,O$5)</f>
        <v>9</v>
      </c>
      <c r="P45" s="3" t="str">
        <f>INDEX(Sheet1!RawDataCols,$C45,P$5)</f>
        <v>Cost of Sales</v>
      </c>
      <c r="Q45" s="3" t="str">
        <f>IF(Q$3=0,0,INDEX(Sheet1!RawDataCols,$C45,Q$5))</f>
        <v>I</v>
      </c>
      <c r="R45" s="3">
        <f t="shared" si="15"/>
        <v>1</v>
      </c>
      <c r="S45" s="3">
        <f t="shared" si="16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0</v>
      </c>
      <c r="Z45" s="3">
        <f>IF(Z$3=0,0,INDEX(Sheet1!RawDataCols,$C45,Z$5)*$R45)</f>
        <v>0</v>
      </c>
      <c r="AA45" s="3">
        <f>IF(AA$3=0,0,INDEX(Sheet1!RawDataCols,$C45,AA$5)*$R45)</f>
        <v>0</v>
      </c>
      <c r="AB45" s="3">
        <f>IF(AB$3=0,0,INDEX(Sheet1!RawDataCols,$C45,AB$5)*$R45)</f>
        <v>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0</v>
      </c>
      <c r="AF45" s="3">
        <f>IF(AF$3=0,0,INDEX(Sheet1!RawDataCols,$C45,AF$5)*$R45)</f>
        <v>0</v>
      </c>
      <c r="AG45" s="3">
        <f>IF(AG$3=0,0,INDEX(Sheet1!RawDataCols,$C45,AG$5)*$R45)</f>
        <v>0</v>
      </c>
      <c r="AH45" s="3">
        <f>IF(AH$3=0,0,INDEX(Sheet1!RawDataCols,$C45,AH$5)*$R45)</f>
        <v>0</v>
      </c>
      <c r="AI45" s="3">
        <f>IF(AI$3=0,0,INDEX(Sheet1!RawDataCols,$C45,AI$5)*$R45)</f>
        <v>0</v>
      </c>
      <c r="AJ45" s="3">
        <f>IF(AJ$3=0,0,INDEX(Sheet1!RawDataCols,$C45,AJ$5)*$R45)</f>
        <v>0</v>
      </c>
      <c r="AK45" s="3">
        <f>IF(AK$3=0,0,INDEX(Sheet1!RawDataCols,$C45,AK$5)*$R45)</f>
        <v>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0</v>
      </c>
      <c r="AR45" s="3">
        <f>IF(AR$3=0,0,INDEX(Sheet1!RawDataCols,$C45,AR$5)*$R45)</f>
        <v>0</v>
      </c>
      <c r="AS45" s="3">
        <f>IF(AS$3=0,0,INDEX(Sheet1!RawDataCols,$C45,AS$5)*$R45)</f>
        <v>0</v>
      </c>
      <c r="AT45" s="3">
        <f>IF(AT$3=0,0,INDEX(Sheet1!RawDataCols,$C45,AT$5)*$R45)</f>
        <v>0</v>
      </c>
      <c r="AU45" s="3">
        <f>IF(AU$3=0,0,INDEX(Sheet1!RawDataCols,$C45,AU$5)*$R45)</f>
        <v>0</v>
      </c>
      <c r="AV45" s="3">
        <f>IF(AV$3=0,0,INDEX(Sheet1!RawDataCols,$C45,AV$5)*$R45)</f>
        <v>0</v>
      </c>
      <c r="AW45" s="3">
        <f>IF(AW$3=0,0,INDEX(Sheet1!RawDataCols,$C45,AW$5)*$R45)</f>
        <v>0</v>
      </c>
      <c r="AX45" s="3">
        <f>IF(AX$3=0,0,INDEX(Sheet1!RawDataCols,$C45,AX$5)*$R45)</f>
        <v>0</v>
      </c>
      <c r="AY45" s="3">
        <f>IF(AY$3=0,0,INDEX(Sheet1!RawDataCols,$C45,AY$5)*$R45)</f>
        <v>0</v>
      </c>
      <c r="AZ45" s="3">
        <f>IF(AZ$3=0,0,INDEX(Sheet1!RawDataCols,$C45,AZ$5)*$R45)</f>
        <v>0</v>
      </c>
      <c r="BA45" s="3">
        <f>IF(BA$3=0,0,INDEX(Sheet1!RawDataCols,$C45,BA$5)*$R45)</f>
        <v>0</v>
      </c>
      <c r="BB45" s="3">
        <f>IF(BB$3=0,0,INDEX(Sheet1!RawDataCols,$C45,BB$5)*$R45)</f>
        <v>0</v>
      </c>
      <c r="BC45" s="3">
        <f>IF(BC$3=0,0,INDEX(Sheet1!RawDataCols,$C45,BC$5)*$R45)</f>
        <v>0</v>
      </c>
      <c r="BD45" s="3">
        <f>IF(BD$3=0,0,INDEX(Sheet1!RawDataCols,$C45,BD$5)*$R45)</f>
        <v>0</v>
      </c>
      <c r="BE45" s="3">
        <f>IF(BE$3=0,0,INDEX(Sheet1!RawDataCols,$C45,BE$5)*$R45)</f>
        <v>0</v>
      </c>
      <c r="BF45" s="3">
        <f>IF(BF$3=0,0,INDEX(Sheet1!RawDataCols,$C45,BF$5)*$R45)</f>
        <v>0</v>
      </c>
      <c r="BG45" s="179">
        <f>IF(BG$3=0,0,INDEX(Sheet1!RawDataCols,$C45,BG$5)*$R45)</f>
        <v>0</v>
      </c>
      <c r="BH45" s="33">
        <f t="shared" si="17"/>
        <v>0</v>
      </c>
      <c r="BI45" s="33">
        <f t="shared" si="18"/>
        <v>0</v>
      </c>
      <c r="BJ45" s="33">
        <f t="shared" si="19"/>
        <v>0</v>
      </c>
      <c r="BK45" s="3">
        <f>IF(BK$3=0,0,INDEX(Sheet1!RawDataCols,$C45,BK$5)*$R45)</f>
        <v>0</v>
      </c>
      <c r="BL45" s="3">
        <f>IF(BL$3=0,0,INDEX(Sheet1!RawDataCols,$C45,BL$5)*$R45)</f>
        <v>0</v>
      </c>
      <c r="BM45" s="3">
        <f>IF(BM$3=0,0,INDEX(Sheet1!RawDataCols,$C45,BM$5)*$R45)</f>
        <v>5.644285</v>
      </c>
      <c r="BN45" s="3">
        <f>IF(BN$3=0,0,INDEX(Sheet1!RawDataCols,$C45,BN$5)*$R45)</f>
        <v>5.4107139999999996</v>
      </c>
      <c r="BO45" s="3">
        <f>IF(BO$3=0,0,INDEX(Sheet1!RawDataCols,$C45,BO$5)*$R45)</f>
        <v>21.428571000000002</v>
      </c>
      <c r="BP45" s="3">
        <f>IF(BP$3=0,0,INDEX(Sheet1!RawDataCols,$C45,BP$5)*$R45)</f>
        <v>0</v>
      </c>
      <c r="BQ45" s="3">
        <f t="shared" si="20"/>
        <v>0</v>
      </c>
      <c r="BR45" s="3">
        <f t="shared" si="21"/>
        <v>0</v>
      </c>
      <c r="BS45" s="3">
        <f t="shared" si="22"/>
        <v>0</v>
      </c>
      <c r="BT45" s="3">
        <f t="shared" si="23"/>
        <v>0</v>
      </c>
      <c r="BU45" s="3" t="str">
        <f>INDEX(Sheet1!$BS$2:$BS$1000,MATCH($A45,Sheet1!$A$2:$A$1000,0))</f>
        <v>04</v>
      </c>
      <c r="BV45" s="3">
        <f>INDEX(Sheet1!$BT$2:$BT$1000,MATCH($A45,Sheet1!$A$2:$A$1000,0))</f>
        <v>0</v>
      </c>
    </row>
    <row r="46" spans="1:74" x14ac:dyDescent="0.2">
      <c r="A46" s="11" t="s">
        <v>564</v>
      </c>
      <c r="B46" s="3">
        <f>MATCH($A46,Sheet1!ACCOUNTNO,0)</f>
        <v>30</v>
      </c>
      <c r="C46" s="3">
        <f t="shared" si="14"/>
        <v>30</v>
      </c>
      <c r="D46" s="3" t="str">
        <f>IF(D$3=0,0,INDEX(Sheet1!RawDataCols,$C46,D$5))</f>
        <v>14420E06</v>
      </c>
      <c r="E46" s="3" t="str">
        <f>IF(E$3=0,0,INDEX(Sheet1!RawDataCols,$C46,E$5))</f>
        <v xml:space="preserve">14420          </v>
      </c>
      <c r="F46" s="3" t="str">
        <f>IF(F$3=0,0,INDEX(Sheet1!RawDataCols,$C46,F$5))</f>
        <v xml:space="preserve">E06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F008  </v>
      </c>
      <c r="N46" s="3" t="str">
        <f>IF(N$3=0,0,INDEX(Sheet1!RawDataCols,$C46,N$5))</f>
        <v>Catering for Guests</v>
      </c>
      <c r="O46" s="3">
        <f>INDEX(Sheet1!RawDataCols,$C46,O$5)</f>
        <v>9</v>
      </c>
      <c r="P46" s="3" t="str">
        <f>INDEX(Sheet1!RawDataCols,$C46,P$5)</f>
        <v>Cost of Sales</v>
      </c>
      <c r="Q46" s="3" t="str">
        <f>IF(Q$3=0,0,INDEX(Sheet1!RawDataCols,$C46,Q$5))</f>
        <v>I</v>
      </c>
      <c r="R46" s="3">
        <f t="shared" si="15"/>
        <v>1</v>
      </c>
      <c r="S46" s="3">
        <f t="shared" si="16"/>
        <v>-1</v>
      </c>
      <c r="T46" s="3">
        <f>IF(T$3=0,0,INDEX(Sheet1!RawDataCols,$C46,T$5)*$R46)</f>
        <v>0</v>
      </c>
      <c r="U46" s="3">
        <f>IF(U$3=0,0,INDEX(Sheet1!RawDataCols,$C46,U$5)*$R46)</f>
        <v>0</v>
      </c>
      <c r="V46" s="3">
        <f>IF(V$3=0,0,INDEX(Sheet1!RawDataCols,$C46,V$5)*$R46)</f>
        <v>0</v>
      </c>
      <c r="W46" s="3">
        <f>IF(W$3=0,0,INDEX(Sheet1!RawDataCols,$C46,W$5)*$R46)</f>
        <v>0</v>
      </c>
      <c r="X46" s="3">
        <f>IF(X$3=0,0,INDEX(Sheet1!RawDataCols,$C46,X$5)*$R46)</f>
        <v>0</v>
      </c>
      <c r="Y46" s="3">
        <f>IF(Y$3=0,0,INDEX(Sheet1!RawDataCols,$C46,Y$5)*$R46)</f>
        <v>0</v>
      </c>
      <c r="Z46" s="3">
        <f>IF(Z$3=0,0,INDEX(Sheet1!RawDataCols,$C46,Z$5)*$R46)</f>
        <v>0</v>
      </c>
      <c r="AA46" s="3">
        <f>IF(AA$3=0,0,INDEX(Sheet1!RawDataCols,$C46,AA$5)*$R46)</f>
        <v>0</v>
      </c>
      <c r="AB46" s="3">
        <f>IF(AB$3=0,0,INDEX(Sheet1!RawDataCols,$C46,AB$5)*$R46)</f>
        <v>0</v>
      </c>
      <c r="AC46" s="3">
        <f>IF(AC$3=0,0,INDEX(Sheet1!RawDataCols,$C46,AC$5)*$R46)</f>
        <v>0</v>
      </c>
      <c r="AD46" s="3">
        <f>IF(AD$3=0,0,INDEX(Sheet1!RawDataCols,$C46,AD$5)*$R46)</f>
        <v>0</v>
      </c>
      <c r="AE46" s="3">
        <f>IF(AE$3=0,0,INDEX(Sheet1!RawDataCols,$C46,AE$5)*$R46)</f>
        <v>0</v>
      </c>
      <c r="AF46" s="3">
        <f>IF(AF$3=0,0,INDEX(Sheet1!RawDataCols,$C46,AF$5)*$R46)</f>
        <v>0</v>
      </c>
      <c r="AG46" s="3">
        <f>IF(AG$3=0,0,INDEX(Sheet1!RawDataCols,$C46,AG$5)*$R46)</f>
        <v>0</v>
      </c>
      <c r="AH46" s="3">
        <f>IF(AH$3=0,0,INDEX(Sheet1!RawDataCols,$C46,AH$5)*$R46)</f>
        <v>0</v>
      </c>
      <c r="AI46" s="3">
        <f>IF(AI$3=0,0,INDEX(Sheet1!RawDataCols,$C46,AI$5)*$R46)</f>
        <v>0</v>
      </c>
      <c r="AJ46" s="3">
        <f>IF(AJ$3=0,0,INDEX(Sheet1!RawDataCols,$C46,AJ$5)*$R46)</f>
        <v>0</v>
      </c>
      <c r="AK46" s="3">
        <f>IF(AK$3=0,0,INDEX(Sheet1!RawDataCols,$C46,AK$5)*$R46)</f>
        <v>0</v>
      </c>
      <c r="AL46" s="3">
        <f>IF(AL$3=0,0,INDEX(Sheet1!RawDataCols,$C46,AL$5)*$R46)</f>
        <v>0</v>
      </c>
      <c r="AM46" s="3">
        <f>IF(AM$3=0,0,INDEX(Sheet1!RawDataCols,$C46,AM$5)*$R46)</f>
        <v>0</v>
      </c>
      <c r="AN46" s="3">
        <f>IF(AN$3=0,0,INDEX(Sheet1!RawDataCols,$C46,AN$5)*$R46)</f>
        <v>0</v>
      </c>
      <c r="AO46" s="3">
        <f>IF(AO$3=0,0,INDEX(Sheet1!RawDataCols,$C46,AO$5)*$R46)</f>
        <v>0</v>
      </c>
      <c r="AP46" s="3">
        <f>IF(AP$3=0,0,INDEX(Sheet1!RawDataCols,$C46,AP$5)*$R46)</f>
        <v>0</v>
      </c>
      <c r="AQ46" s="3">
        <f>IF(AQ$3=0,0,INDEX(Sheet1!RawDataCols,$C46,AQ$5)*$R46)</f>
        <v>0</v>
      </c>
      <c r="AR46" s="3">
        <f>IF(AR$3=0,0,INDEX(Sheet1!RawDataCols,$C46,AR$5)*$R46)</f>
        <v>0</v>
      </c>
      <c r="AS46" s="3">
        <f>IF(AS$3=0,0,INDEX(Sheet1!RawDataCols,$C46,AS$5)*$R46)</f>
        <v>0</v>
      </c>
      <c r="AT46" s="3">
        <f>IF(AT$3=0,0,INDEX(Sheet1!RawDataCols,$C46,AT$5)*$R46)</f>
        <v>0</v>
      </c>
      <c r="AU46" s="3">
        <f>IF(AU$3=0,0,INDEX(Sheet1!RawDataCols,$C46,AU$5)*$R46)</f>
        <v>0</v>
      </c>
      <c r="AV46" s="3">
        <f>IF(AV$3=0,0,INDEX(Sheet1!RawDataCols,$C46,AV$5)*$R46)</f>
        <v>0</v>
      </c>
      <c r="AW46" s="3">
        <f>IF(AW$3=0,0,INDEX(Sheet1!RawDataCols,$C46,AW$5)*$R46)</f>
        <v>0</v>
      </c>
      <c r="AX46" s="3">
        <f>IF(AX$3=0,0,INDEX(Sheet1!RawDataCols,$C46,AX$5)*$R46)</f>
        <v>0</v>
      </c>
      <c r="AY46" s="3">
        <f>IF(AY$3=0,0,INDEX(Sheet1!RawDataCols,$C46,AY$5)*$R46)</f>
        <v>0</v>
      </c>
      <c r="AZ46" s="3">
        <f>IF(AZ$3=0,0,INDEX(Sheet1!RawDataCols,$C46,AZ$5)*$R46)</f>
        <v>0</v>
      </c>
      <c r="BA46" s="3">
        <f>IF(BA$3=0,0,INDEX(Sheet1!RawDataCols,$C46,BA$5)*$R46)</f>
        <v>0</v>
      </c>
      <c r="BB46" s="3">
        <f>IF(BB$3=0,0,INDEX(Sheet1!RawDataCols,$C46,BB$5)*$R46)</f>
        <v>0</v>
      </c>
      <c r="BC46" s="3">
        <f>IF(BC$3=0,0,INDEX(Sheet1!RawDataCols,$C46,BC$5)*$R46)</f>
        <v>0</v>
      </c>
      <c r="BD46" s="3">
        <f>IF(BD$3=0,0,INDEX(Sheet1!RawDataCols,$C46,BD$5)*$R46)</f>
        <v>0</v>
      </c>
      <c r="BE46" s="3">
        <f>IF(BE$3=0,0,INDEX(Sheet1!RawDataCols,$C46,BE$5)*$R46)</f>
        <v>0</v>
      </c>
      <c r="BF46" s="3">
        <f>IF(BF$3=0,0,INDEX(Sheet1!RawDataCols,$C46,BF$5)*$R46)</f>
        <v>0</v>
      </c>
      <c r="BG46" s="179">
        <f>IF(BG$3=0,0,INDEX(Sheet1!RawDataCols,$C46,BG$5)*$R46)</f>
        <v>0</v>
      </c>
      <c r="BH46" s="33">
        <f t="shared" si="17"/>
        <v>0</v>
      </c>
      <c r="BI46" s="33">
        <f t="shared" si="18"/>
        <v>0</v>
      </c>
      <c r="BJ46" s="33">
        <f t="shared" si="19"/>
        <v>0</v>
      </c>
      <c r="BK46" s="3">
        <f>IF(BK$3=0,0,INDEX(Sheet1!RawDataCols,$C46,BK$5)*$R46)</f>
        <v>0</v>
      </c>
      <c r="BL46" s="3">
        <f>IF(BL$3=0,0,INDEX(Sheet1!RawDataCols,$C46,BL$5)*$R46)</f>
        <v>0</v>
      </c>
      <c r="BM46" s="3">
        <f>IF(BM$3=0,0,INDEX(Sheet1!RawDataCols,$C46,BM$5)*$R46)</f>
        <v>233.93428499999999</v>
      </c>
      <c r="BN46" s="3">
        <f>IF(BN$3=0,0,INDEX(Sheet1!RawDataCols,$C46,BN$5)*$R46)</f>
        <v>143.86357100000001</v>
      </c>
      <c r="BO46" s="3">
        <f>IF(BO$3=0,0,INDEX(Sheet1!RawDataCols,$C46,BO$5)*$R46)</f>
        <v>148.557142</v>
      </c>
      <c r="BP46" s="3">
        <f>IF(BP$3=0,0,INDEX(Sheet1!RawDataCols,$C46,BP$5)*$R46)</f>
        <v>0</v>
      </c>
      <c r="BQ46" s="3">
        <f t="shared" si="20"/>
        <v>0</v>
      </c>
      <c r="BR46" s="3">
        <f t="shared" si="21"/>
        <v>0</v>
      </c>
      <c r="BS46" s="3">
        <f t="shared" si="22"/>
        <v>0</v>
      </c>
      <c r="BT46" s="3">
        <f t="shared" si="23"/>
        <v>0</v>
      </c>
      <c r="BU46" s="3" t="str">
        <f>INDEX(Sheet1!$BS$2:$BS$1000,MATCH($A46,Sheet1!$A$2:$A$1000,0))</f>
        <v>04</v>
      </c>
      <c r="BV46" s="3">
        <f>INDEX(Sheet1!$BT$2:$BT$1000,MATCH($A46,Sheet1!$A$2:$A$1000,0))</f>
        <v>0</v>
      </c>
    </row>
    <row r="47" spans="1:74" x14ac:dyDescent="0.2">
      <c r="A47" s="267" t="s">
        <v>565</v>
      </c>
      <c r="B47" s="3" t="e">
        <f>MATCH($A47,Sheet1!ACCOUNTNO,0)</f>
        <v>#N/A</v>
      </c>
      <c r="C47" s="3">
        <f t="shared" si="14"/>
        <v>65000</v>
      </c>
      <c r="D47" s="3">
        <f>IF(D$3=0,0,INDEX(Sheet1!RawDataCols,$C47,D$5))</f>
        <v>0</v>
      </c>
      <c r="E47" s="3">
        <f>IF(E$3=0,0,INDEX(Sheet1!RawDataCols,$C47,E$5))</f>
        <v>0</v>
      </c>
      <c r="F47" s="3">
        <f>IF(F$3=0,0,INDEX(Sheet1!RawDataCols,$C47,F$5))</f>
        <v>0</v>
      </c>
      <c r="G47" s="3">
        <f>IF(G$3=0,0,INDEX(Sheet1!RawDataCols,$C47,G$5))</f>
        <v>0</v>
      </c>
      <c r="H47" s="3">
        <f>IF(H$3=0,0,INDEX(Sheet1!RawDataCols,$C47,H$5))</f>
        <v>0</v>
      </c>
      <c r="I47" s="3">
        <f>IF(I$3=0,0,INDEX(Sheet1!RawDataCols,$C47,I$5))</f>
        <v>0</v>
      </c>
      <c r="J47" s="3">
        <f>IF(J$3=0,0,INDEX(Sheet1!RawDataCols,$C47,J$5))</f>
        <v>0</v>
      </c>
      <c r="K47" s="3">
        <f>IF(K$3=0,0,INDEX(Sheet1!RawDataCols,$C47,K$5))</f>
        <v>0</v>
      </c>
      <c r="L47" s="3">
        <f>IF(L$3=0,0,INDEX(Sheet1!RawDataCols,$C47,L$5))</f>
        <v>0</v>
      </c>
      <c r="M47" s="3">
        <f>IF(M$3=0,0,INDEX(Sheet1!RawDataCols,$C47,M$5))</f>
        <v>0</v>
      </c>
      <c r="N47" s="3">
        <f>IF(N$3=0,0,INDEX(Sheet1!RawDataCols,$C47,N$5))</f>
        <v>0</v>
      </c>
      <c r="O47" s="3">
        <f>INDEX(Sheet1!RawDataCols,$C47,O$5)</f>
        <v>0</v>
      </c>
      <c r="P47" s="3">
        <f>INDEX(Sheet1!RawDataCols,$C47,P$5)</f>
        <v>0</v>
      </c>
      <c r="Q47" s="3">
        <f>IF(Q$3=0,0,INDEX(Sheet1!RawDataCols,$C47,Q$5))</f>
        <v>0</v>
      </c>
      <c r="R47" s="3">
        <f t="shared" si="15"/>
        <v>1</v>
      </c>
      <c r="S47" s="3">
        <f t="shared" si="16"/>
        <v>-1</v>
      </c>
      <c r="T47" s="3">
        <f>IF(T$3=0,0,INDEX(Sheet1!RawDataCols,$C47,T$5)*$R47)</f>
        <v>0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0</v>
      </c>
      <c r="X47" s="3">
        <f>IF(X$3=0,0,INDEX(Sheet1!RawDataCols,$C47,X$5)*$R47)</f>
        <v>0</v>
      </c>
      <c r="Y47" s="3">
        <f>IF(Y$3=0,0,INDEX(Sheet1!RawDataCols,$C47,Y$5)*$R47)</f>
        <v>0</v>
      </c>
      <c r="Z47" s="3">
        <f>IF(Z$3=0,0,INDEX(Sheet1!RawDataCols,$C47,Z$5)*$R47)</f>
        <v>0</v>
      </c>
      <c r="AA47" s="3">
        <f>IF(AA$3=0,0,INDEX(Sheet1!RawDataCols,$C47,AA$5)*$R47)</f>
        <v>0</v>
      </c>
      <c r="AB47" s="3">
        <f>IF(AB$3=0,0,INDEX(Sheet1!RawDataCols,$C47,AB$5)*$R47)</f>
        <v>0</v>
      </c>
      <c r="AC47" s="3">
        <f>IF(AC$3=0,0,INDEX(Sheet1!RawDataCols,$C47,AC$5)*$R47)</f>
        <v>0</v>
      </c>
      <c r="AD47" s="3">
        <f>IF(AD$3=0,0,INDEX(Sheet1!RawDataCols,$C47,AD$5)*$R47)</f>
        <v>0</v>
      </c>
      <c r="AE47" s="3">
        <f>IF(AE$3=0,0,INDEX(Sheet1!RawDataCols,$C47,AE$5)*$R47)</f>
        <v>0</v>
      </c>
      <c r="AF47" s="3">
        <f>IF(AF$3=0,0,INDEX(Sheet1!RawDataCols,$C47,AF$5)*$R47)</f>
        <v>0</v>
      </c>
      <c r="AG47" s="3">
        <f>IF(AG$3=0,0,INDEX(Sheet1!RawDataCols,$C47,AG$5)*$R47)</f>
        <v>0</v>
      </c>
      <c r="AH47" s="3">
        <f>IF(AH$3=0,0,INDEX(Sheet1!RawDataCols,$C47,AH$5)*$R47)</f>
        <v>0</v>
      </c>
      <c r="AI47" s="3">
        <f>IF(AI$3=0,0,INDEX(Sheet1!RawDataCols,$C47,AI$5)*$R47)</f>
        <v>0</v>
      </c>
      <c r="AJ47" s="3">
        <f>IF(AJ$3=0,0,INDEX(Sheet1!RawDataCols,$C47,AJ$5)*$R47)</f>
        <v>0</v>
      </c>
      <c r="AK47" s="3">
        <f>IF(AK$3=0,0,INDEX(Sheet1!RawDataCols,$C47,AK$5)*$R47)</f>
        <v>0</v>
      </c>
      <c r="AL47" s="3">
        <f>IF(AL$3=0,0,INDEX(Sheet1!RawDataCols,$C47,AL$5)*$R47)</f>
        <v>0</v>
      </c>
      <c r="AM47" s="3">
        <f>IF(AM$3=0,0,INDEX(Sheet1!RawDataCols,$C47,AM$5)*$R47)</f>
        <v>0</v>
      </c>
      <c r="AN47" s="3">
        <f>IF(AN$3=0,0,INDEX(Sheet1!RawDataCols,$C47,AN$5)*$R47)</f>
        <v>0</v>
      </c>
      <c r="AO47" s="3">
        <f>IF(AO$3=0,0,INDEX(Sheet1!RawDataCols,$C47,AO$5)*$R47)</f>
        <v>0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0</v>
      </c>
      <c r="AS47" s="3">
        <f>IF(AS$3=0,0,INDEX(Sheet1!RawDataCols,$C47,AS$5)*$R47)</f>
        <v>0</v>
      </c>
      <c r="AT47" s="3">
        <f>IF(AT$3=0,0,INDEX(Sheet1!RawDataCols,$C47,AT$5)*$R47)</f>
        <v>0</v>
      </c>
      <c r="AU47" s="3">
        <f>IF(AU$3=0,0,INDEX(Sheet1!RawDataCols,$C47,AU$5)*$R47)</f>
        <v>0</v>
      </c>
      <c r="AV47" s="3">
        <f>IF(AV$3=0,0,INDEX(Sheet1!RawDataCols,$C47,AV$5)*$R47)</f>
        <v>0</v>
      </c>
      <c r="AW47" s="3">
        <f>IF(AW$3=0,0,INDEX(Sheet1!RawDataCols,$C47,AW$5)*$R47)</f>
        <v>0</v>
      </c>
      <c r="AX47" s="3">
        <f>IF(AX$3=0,0,INDEX(Sheet1!RawDataCols,$C47,AX$5)*$R47)</f>
        <v>0</v>
      </c>
      <c r="AY47" s="3">
        <f>IF(AY$3=0,0,INDEX(Sheet1!RawDataCols,$C47,AY$5)*$R47)</f>
        <v>0</v>
      </c>
      <c r="AZ47" s="3">
        <f>IF(AZ$3=0,0,INDEX(Sheet1!RawDataCols,$C47,AZ$5)*$R47)</f>
        <v>0</v>
      </c>
      <c r="BA47" s="3">
        <f>IF(BA$3=0,0,INDEX(Sheet1!RawDataCols,$C47,BA$5)*$R47)</f>
        <v>0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0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0</v>
      </c>
      <c r="BH47" s="33">
        <f t="shared" si="17"/>
        <v>0</v>
      </c>
      <c r="BI47" s="33">
        <f t="shared" si="18"/>
        <v>0</v>
      </c>
      <c r="BJ47" s="33">
        <f t="shared" si="19"/>
        <v>0</v>
      </c>
      <c r="BK47" s="3">
        <f>IF(BK$3=0,0,INDEX(Sheet1!RawDataCols,$C47,BK$5)*$R47)</f>
        <v>0</v>
      </c>
      <c r="BL47" s="3">
        <f>IF(BL$3=0,0,INDEX(Sheet1!RawDataCols,$C47,BL$5)*$R47)</f>
        <v>0</v>
      </c>
      <c r="BM47" s="3">
        <f>IF(BM$3=0,0,INDEX(Sheet1!RawDataCols,$C47,BM$5)*$R47)</f>
        <v>0</v>
      </c>
      <c r="BN47" s="3">
        <f>IF(BN$3=0,0,INDEX(Sheet1!RawDataCols,$C47,BN$5)*$R47)</f>
        <v>0</v>
      </c>
      <c r="BO47" s="3">
        <f>IF(BO$3=0,0,INDEX(Sheet1!RawDataCols,$C47,BO$5)*$R47)</f>
        <v>0</v>
      </c>
      <c r="BP47" s="3">
        <f>IF(BP$3=0,0,INDEX(Sheet1!RawDataCols,$C47,BP$5)*$R47)</f>
        <v>0</v>
      </c>
      <c r="BQ47" s="3">
        <f t="shared" si="20"/>
        <v>0</v>
      </c>
      <c r="BR47" s="3">
        <f t="shared" si="21"/>
        <v>0</v>
      </c>
      <c r="BS47" s="3">
        <f t="shared" si="22"/>
        <v>0</v>
      </c>
      <c r="BT47" s="3">
        <f t="shared" si="23"/>
        <v>0</v>
      </c>
      <c r="BU47" s="3" t="e">
        <f>INDEX(Sheet1!$BS$2:$BS$1000,MATCH($A47,Sheet1!$A$2:$A$1000,0))</f>
        <v>#N/A</v>
      </c>
      <c r="BV47" s="3" t="e">
        <f>INDEX(Sheet1!$BT$2:$BT$1000,MATCH($A47,Sheet1!$A$2:$A$1000,0))</f>
        <v>#N/A</v>
      </c>
    </row>
    <row r="48" spans="1:74" x14ac:dyDescent="0.2">
      <c r="A48" s="267" t="s">
        <v>566</v>
      </c>
      <c r="B48" s="3" t="e">
        <f>MATCH($A48,Sheet1!ACCOUNTNO,0)</f>
        <v>#N/A</v>
      </c>
      <c r="C48" s="3">
        <f t="shared" si="14"/>
        <v>65000</v>
      </c>
      <c r="D48" s="3">
        <f>IF(D$3=0,0,INDEX(Sheet1!RawDataCols,$C48,D$5))</f>
        <v>0</v>
      </c>
      <c r="E48" s="3">
        <f>IF(E$3=0,0,INDEX(Sheet1!RawDataCols,$C48,E$5))</f>
        <v>0</v>
      </c>
      <c r="F48" s="3">
        <f>IF(F$3=0,0,INDEX(Sheet1!RawDataCols,$C48,F$5))</f>
        <v>0</v>
      </c>
      <c r="G48" s="3">
        <f>IF(G$3=0,0,INDEX(Sheet1!RawDataCols,$C48,G$5))</f>
        <v>0</v>
      </c>
      <c r="H48" s="3">
        <f>IF(H$3=0,0,INDEX(Sheet1!RawDataCols,$C48,H$5))</f>
        <v>0</v>
      </c>
      <c r="I48" s="3">
        <f>IF(I$3=0,0,INDEX(Sheet1!RawDataCols,$C48,I$5))</f>
        <v>0</v>
      </c>
      <c r="J48" s="3">
        <f>IF(J$3=0,0,INDEX(Sheet1!RawDataCols,$C48,J$5))</f>
        <v>0</v>
      </c>
      <c r="K48" s="3">
        <f>IF(K$3=0,0,INDEX(Sheet1!RawDataCols,$C48,K$5))</f>
        <v>0</v>
      </c>
      <c r="L48" s="3">
        <f>IF(L$3=0,0,INDEX(Sheet1!RawDataCols,$C48,L$5))</f>
        <v>0</v>
      </c>
      <c r="M48" s="3">
        <f>IF(M$3=0,0,INDEX(Sheet1!RawDataCols,$C48,M$5))</f>
        <v>0</v>
      </c>
      <c r="N48" s="3">
        <f>IF(N$3=0,0,INDEX(Sheet1!RawDataCols,$C48,N$5))</f>
        <v>0</v>
      </c>
      <c r="O48" s="3">
        <f>INDEX(Sheet1!RawDataCols,$C48,O$5)</f>
        <v>0</v>
      </c>
      <c r="P48" s="3">
        <f>INDEX(Sheet1!RawDataCols,$C48,P$5)</f>
        <v>0</v>
      </c>
      <c r="Q48" s="3">
        <f>IF(Q$3=0,0,INDEX(Sheet1!RawDataCols,$C48,Q$5))</f>
        <v>0</v>
      </c>
      <c r="R48" s="3">
        <f t="shared" si="15"/>
        <v>1</v>
      </c>
      <c r="S48" s="3">
        <f t="shared" si="16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0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0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0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0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0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0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0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0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0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0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0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0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0</v>
      </c>
      <c r="BG48" s="179">
        <f>IF(BG$3=0,0,INDEX(Sheet1!RawDataCols,$C48,BG$5)*$R48)</f>
        <v>0</v>
      </c>
      <c r="BH48" s="33">
        <f t="shared" si="17"/>
        <v>0</v>
      </c>
      <c r="BI48" s="33">
        <f t="shared" si="18"/>
        <v>0</v>
      </c>
      <c r="BJ48" s="33">
        <f t="shared" si="19"/>
        <v>0</v>
      </c>
      <c r="BK48" s="3">
        <f>IF(BK$3=0,0,INDEX(Sheet1!RawDataCols,$C48,BK$5)*$R48)</f>
        <v>0</v>
      </c>
      <c r="BL48" s="3">
        <f>IF(BL$3=0,0,INDEX(Sheet1!RawDataCols,$C48,BL$5)*$R48)</f>
        <v>0</v>
      </c>
      <c r="BM48" s="3">
        <f>IF(BM$3=0,0,INDEX(Sheet1!RawDataCols,$C48,BM$5)*$R48)</f>
        <v>0</v>
      </c>
      <c r="BN48" s="3">
        <f>IF(BN$3=0,0,INDEX(Sheet1!RawDataCols,$C48,BN$5)*$R48)</f>
        <v>0</v>
      </c>
      <c r="BO48" s="3">
        <f>IF(BO$3=0,0,INDEX(Sheet1!RawDataCols,$C48,BO$5)*$R48)</f>
        <v>0</v>
      </c>
      <c r="BP48" s="3">
        <f>IF(BP$3=0,0,INDEX(Sheet1!RawDataCols,$C48,BP$5)*$R48)</f>
        <v>0</v>
      </c>
      <c r="BQ48" s="3">
        <f t="shared" si="20"/>
        <v>0</v>
      </c>
      <c r="BR48" s="3">
        <f t="shared" si="21"/>
        <v>0</v>
      </c>
      <c r="BS48" s="3">
        <f t="shared" si="22"/>
        <v>0</v>
      </c>
      <c r="BT48" s="3">
        <f t="shared" si="23"/>
        <v>0</v>
      </c>
      <c r="BU48" s="3" t="e">
        <f>INDEX(Sheet1!$BS$2:$BS$1000,MATCH($A48,Sheet1!$A$2:$A$1000,0))</f>
        <v>#N/A</v>
      </c>
      <c r="BV48" s="3" t="e">
        <f>INDEX(Sheet1!$BT$2:$BT$1000,MATCH($A48,Sheet1!$A$2:$A$1000,0))</f>
        <v>#N/A</v>
      </c>
    </row>
    <row r="49" spans="1:74" x14ac:dyDescent="0.2">
      <c r="A49" s="11" t="s">
        <v>567</v>
      </c>
      <c r="B49" s="3">
        <f>MATCH($A49,Sheet1!ACCOUNTNO,0)</f>
        <v>31</v>
      </c>
      <c r="C49" s="3">
        <f t="shared" si="14"/>
        <v>31</v>
      </c>
      <c r="D49" s="3" t="str">
        <f>IF(D$3=0,0,INDEX(Sheet1!RawDataCols,$C49,D$5))</f>
        <v>14500E06</v>
      </c>
      <c r="E49" s="3" t="str">
        <f>IF(E$3=0,0,INDEX(Sheet1!RawDataCols,$C49,E$5))</f>
        <v xml:space="preserve">14500          </v>
      </c>
      <c r="F49" s="3" t="str">
        <f>IF(F$3=0,0,INDEX(Sheet1!RawDataCols,$C49,F$5))</f>
        <v xml:space="preserve">E06            </v>
      </c>
      <c r="G49" s="3" t="str">
        <f>IF(G$3=0,0,INDEX(Sheet1!RawDataCols,$C49,G$5))</f>
        <v xml:space="preserve">               </v>
      </c>
      <c r="H49" s="3" t="str">
        <f>IF(H$3=0,0,INDEX(Sheet1!RawDataCols,$C49,H$5))</f>
        <v xml:space="preserve">               </v>
      </c>
      <c r="I49" s="3" t="str">
        <f>IF(I$3=0,0,INDEX(Sheet1!RawDataCols,$C49,I$5))</f>
        <v xml:space="preserve">               </v>
      </c>
      <c r="J49" s="3" t="str">
        <f>IF(J$3=0,0,INDEX(Sheet1!RawDataCols,$C49,J$5))</f>
        <v xml:space="preserve">               </v>
      </c>
      <c r="K49" s="3" t="str">
        <f>IF(K$3=0,0,INDEX(Sheet1!RawDataCols,$C49,K$5))</f>
        <v xml:space="preserve">               </v>
      </c>
      <c r="L49" s="3" t="str">
        <f>IF(L$3=0,0,INDEX(Sheet1!RawDataCols,$C49,L$5))</f>
        <v xml:space="preserve">               </v>
      </c>
      <c r="M49" s="3" t="str">
        <f>IF(M$3=0,0,INDEX(Sheet1!RawDataCols,$C49,M$5))</f>
        <v xml:space="preserve">F008  </v>
      </c>
      <c r="N49" s="3" t="str">
        <f>IF(N$3=0,0,INDEX(Sheet1!RawDataCols,$C49,N$5))</f>
        <v>Incidentals</v>
      </c>
      <c r="O49" s="3">
        <f>INDEX(Sheet1!RawDataCols,$C49,O$5)</f>
        <v>9</v>
      </c>
      <c r="P49" s="3" t="str">
        <f>INDEX(Sheet1!RawDataCols,$C49,P$5)</f>
        <v>Cost of Sales</v>
      </c>
      <c r="Q49" s="3" t="str">
        <f>IF(Q$3=0,0,INDEX(Sheet1!RawDataCols,$C49,Q$5))</f>
        <v>I</v>
      </c>
      <c r="R49" s="3">
        <f t="shared" si="15"/>
        <v>1</v>
      </c>
      <c r="S49" s="3">
        <f t="shared" si="16"/>
        <v>-1</v>
      </c>
      <c r="T49" s="3">
        <f>IF(T$3=0,0,INDEX(Sheet1!RawDataCols,$C49,T$5)*$R49)</f>
        <v>0</v>
      </c>
      <c r="U49" s="3">
        <f>IF(U$3=0,0,INDEX(Sheet1!RawDataCols,$C49,U$5)*$R49)</f>
        <v>0</v>
      </c>
      <c r="V49" s="3">
        <f>IF(V$3=0,0,INDEX(Sheet1!RawDataCols,$C49,V$5)*$R49)</f>
        <v>0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0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0</v>
      </c>
      <c r="AC49" s="3">
        <f>IF(AC$3=0,0,INDEX(Sheet1!RawDataCols,$C49,AC$5)*$R49)</f>
        <v>0</v>
      </c>
      <c r="AD49" s="3">
        <f>IF(AD$3=0,0,INDEX(Sheet1!RawDataCols,$C49,AD$5)*$R49)</f>
        <v>0</v>
      </c>
      <c r="AE49" s="3">
        <f>IF(AE$3=0,0,INDEX(Sheet1!RawDataCols,$C49,AE$5)*$R49)</f>
        <v>0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0</v>
      </c>
      <c r="AI49" s="3">
        <f>IF(AI$3=0,0,INDEX(Sheet1!RawDataCols,$C49,AI$5)*$R49)</f>
        <v>0</v>
      </c>
      <c r="AJ49" s="3">
        <f>IF(AJ$3=0,0,INDEX(Sheet1!RawDataCols,$C49,AJ$5)*$R49)</f>
        <v>0</v>
      </c>
      <c r="AK49" s="3">
        <f>IF(AK$3=0,0,INDEX(Sheet1!RawDataCols,$C49,AK$5)*$R49)</f>
        <v>0</v>
      </c>
      <c r="AL49" s="3">
        <f>IF(AL$3=0,0,INDEX(Sheet1!RawDataCols,$C49,AL$5)*$R49)</f>
        <v>0</v>
      </c>
      <c r="AM49" s="3">
        <f>IF(AM$3=0,0,INDEX(Sheet1!RawDataCols,$C49,AM$5)*$R49)</f>
        <v>0</v>
      </c>
      <c r="AN49" s="3">
        <f>IF(AN$3=0,0,INDEX(Sheet1!RawDataCols,$C49,AN$5)*$R49)</f>
        <v>0</v>
      </c>
      <c r="AO49" s="3">
        <f>IF(AO$3=0,0,INDEX(Sheet1!RawDataCols,$C49,AO$5)*$R49)</f>
        <v>0</v>
      </c>
      <c r="AP49" s="3">
        <f>IF(AP$3=0,0,INDEX(Sheet1!RawDataCols,$C49,AP$5)*$R49)</f>
        <v>0</v>
      </c>
      <c r="AQ49" s="3">
        <f>IF(AQ$3=0,0,INDEX(Sheet1!RawDataCols,$C49,AQ$5)*$R49)</f>
        <v>0</v>
      </c>
      <c r="AR49" s="3">
        <f>IF(AR$3=0,0,INDEX(Sheet1!RawDataCols,$C49,AR$5)*$R49)</f>
        <v>0</v>
      </c>
      <c r="AS49" s="3">
        <f>IF(AS$3=0,0,INDEX(Sheet1!RawDataCols,$C49,AS$5)*$R49)</f>
        <v>0</v>
      </c>
      <c r="AT49" s="3">
        <f>IF(AT$3=0,0,INDEX(Sheet1!RawDataCols,$C49,AT$5)*$R49)</f>
        <v>0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0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0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0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0</v>
      </c>
      <c r="BG49" s="179">
        <f>IF(BG$3=0,0,INDEX(Sheet1!RawDataCols,$C49,BG$5)*$R49)</f>
        <v>0</v>
      </c>
      <c r="BH49" s="33">
        <f t="shared" si="17"/>
        <v>0</v>
      </c>
      <c r="BI49" s="33">
        <f t="shared" si="18"/>
        <v>0</v>
      </c>
      <c r="BJ49" s="33">
        <f t="shared" si="19"/>
        <v>0</v>
      </c>
      <c r="BK49" s="3">
        <f>IF(BK$3=0,0,INDEX(Sheet1!RawDataCols,$C49,BK$5)*$R49)</f>
        <v>0</v>
      </c>
      <c r="BL49" s="3">
        <f>IF(BL$3=0,0,INDEX(Sheet1!RawDataCols,$C49,BL$5)*$R49)</f>
        <v>0</v>
      </c>
      <c r="BM49" s="3">
        <f>IF(BM$3=0,0,INDEX(Sheet1!RawDataCols,$C49,BM$5)*$R49)</f>
        <v>146.11928499999999</v>
      </c>
      <c r="BN49" s="3">
        <f>IF(BN$3=0,0,INDEX(Sheet1!RawDataCols,$C49,BN$5)*$R49)</f>
        <v>297.33999999999997</v>
      </c>
      <c r="BO49" s="3">
        <f>IF(BO$3=0,0,INDEX(Sheet1!RawDataCols,$C49,BO$5)*$R49)</f>
        <v>278.984285</v>
      </c>
      <c r="BP49" s="3">
        <f>IF(BP$3=0,0,INDEX(Sheet1!RawDataCols,$C49,BP$5)*$R49)</f>
        <v>0</v>
      </c>
      <c r="BQ49" s="3">
        <f t="shared" si="20"/>
        <v>0</v>
      </c>
      <c r="BR49" s="3">
        <f t="shared" si="21"/>
        <v>0</v>
      </c>
      <c r="BS49" s="3">
        <f t="shared" si="22"/>
        <v>0</v>
      </c>
      <c r="BT49" s="3">
        <f t="shared" si="23"/>
        <v>0</v>
      </c>
      <c r="BU49" s="3" t="str">
        <f>INDEX(Sheet1!$BS$2:$BS$1000,MATCH($A49,Sheet1!$A$2:$A$1000,0))</f>
        <v>04</v>
      </c>
      <c r="BV49" s="3">
        <f>INDEX(Sheet1!$BT$2:$BT$1000,MATCH($A49,Sheet1!$A$2:$A$1000,0))</f>
        <v>0</v>
      </c>
    </row>
    <row r="50" spans="1:74" x14ac:dyDescent="0.2">
      <c r="A50" s="11" t="s">
        <v>568</v>
      </c>
      <c r="B50" s="3">
        <f>MATCH($A50,Sheet1!ACCOUNTNO,0)</f>
        <v>32</v>
      </c>
      <c r="C50" s="3">
        <f t="shared" si="14"/>
        <v>32</v>
      </c>
      <c r="D50" s="3" t="str">
        <f>IF(D$3=0,0,INDEX(Sheet1!RawDataCols,$C50,D$5))</f>
        <v>14520E06</v>
      </c>
      <c r="E50" s="3" t="str">
        <f>IF(E$3=0,0,INDEX(Sheet1!RawDataCols,$C50,E$5))</f>
        <v xml:space="preserve">14520          </v>
      </c>
      <c r="F50" s="3" t="str">
        <f>IF(F$3=0,0,INDEX(Sheet1!RawDataCols,$C50,F$5))</f>
        <v xml:space="preserve">E06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F008  </v>
      </c>
      <c r="N50" s="3" t="str">
        <f>IF(N$3=0,0,INDEX(Sheet1!RawDataCols,$C50,N$5))</f>
        <v>Model Parade  Manager</v>
      </c>
      <c r="O50" s="3">
        <f>INDEX(Sheet1!RawDataCols,$C50,O$5)</f>
        <v>9</v>
      </c>
      <c r="P50" s="3" t="str">
        <f>INDEX(Sheet1!RawDataCols,$C50,P$5)</f>
        <v>Cost of Sales</v>
      </c>
      <c r="Q50" s="3" t="str">
        <f>IF(Q$3=0,0,INDEX(Sheet1!RawDataCols,$C50,Q$5))</f>
        <v>I</v>
      </c>
      <c r="R50" s="3">
        <f t="shared" si="15"/>
        <v>1</v>
      </c>
      <c r="S50" s="3">
        <f t="shared" si="16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si="17"/>
        <v>0</v>
      </c>
      <c r="BI50" s="33">
        <f t="shared" si="18"/>
        <v>0</v>
      </c>
      <c r="BJ50" s="33">
        <f t="shared" si="19"/>
        <v>0</v>
      </c>
      <c r="BK50" s="3">
        <f>IF(BK$3=0,0,INDEX(Sheet1!RawDataCols,$C50,BK$5)*$R50)</f>
        <v>0</v>
      </c>
      <c r="BL50" s="3">
        <f>IF(BL$3=0,0,INDEX(Sheet1!RawDataCols,$C50,BL$5)*$R50)</f>
        <v>0</v>
      </c>
      <c r="BM50" s="3">
        <f>IF(BM$3=0,0,INDEX(Sheet1!RawDataCols,$C50,BM$5)*$R50)</f>
        <v>35.714284999999997</v>
      </c>
      <c r="BN50" s="3">
        <f>IF(BN$3=0,0,INDEX(Sheet1!RawDataCols,$C50,BN$5)*$R50)</f>
        <v>0</v>
      </c>
      <c r="BO50" s="3">
        <f>IF(BO$3=0,0,INDEX(Sheet1!RawDataCols,$C50,BO$5)*$R50)</f>
        <v>0</v>
      </c>
      <c r="BP50" s="3">
        <f>IF(BP$3=0,0,INDEX(Sheet1!RawDataCols,$C50,BP$5)*$R50)</f>
        <v>0</v>
      </c>
      <c r="BQ50" s="3">
        <f t="shared" si="20"/>
        <v>0</v>
      </c>
      <c r="BR50" s="3">
        <f t="shared" si="21"/>
        <v>0</v>
      </c>
      <c r="BS50" s="3">
        <f t="shared" si="22"/>
        <v>0</v>
      </c>
      <c r="BT50" s="3">
        <f t="shared" si="23"/>
        <v>0</v>
      </c>
      <c r="BU50" s="3" t="str">
        <f>INDEX(Sheet1!$BS$2:$BS$1000,MATCH($A50,Sheet1!$A$2:$A$1000,0))</f>
        <v>04</v>
      </c>
      <c r="BV50" s="3">
        <f>INDEX(Sheet1!$BT$2:$BT$1000,MATCH($A50,Sheet1!$A$2:$A$1000,0))</f>
        <v>0</v>
      </c>
    </row>
    <row r="51" spans="1:74" x14ac:dyDescent="0.2">
      <c r="A51" s="11" t="s">
        <v>569</v>
      </c>
      <c r="B51" s="3">
        <f>MATCH($A51,Sheet1!ACCOUNTNO,0)</f>
        <v>33</v>
      </c>
      <c r="C51" s="3">
        <f t="shared" si="14"/>
        <v>33</v>
      </c>
      <c r="D51" s="3" t="str">
        <f>IF(D$3=0,0,INDEX(Sheet1!RawDataCols,$C51,D$5))</f>
        <v>14540E06</v>
      </c>
      <c r="E51" s="3" t="str">
        <f>IF(E$3=0,0,INDEX(Sheet1!RawDataCols,$C51,E$5))</f>
        <v xml:space="preserve">14540          </v>
      </c>
      <c r="F51" s="3" t="str">
        <f>IF(F$3=0,0,INDEX(Sheet1!RawDataCols,$C51,F$5))</f>
        <v xml:space="preserve">E06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F008  </v>
      </c>
      <c r="N51" s="3" t="str">
        <f>IF(N$3=0,0,INDEX(Sheet1!RawDataCols,$C51,N$5))</f>
        <v>Models</v>
      </c>
      <c r="O51" s="3">
        <f>INDEX(Sheet1!RawDataCols,$C51,O$5)</f>
        <v>9</v>
      </c>
      <c r="P51" s="3" t="str">
        <f>INDEX(Sheet1!RawDataCols,$C51,P$5)</f>
        <v>Cost of Sales</v>
      </c>
      <c r="Q51" s="3" t="str">
        <f>IF(Q$3=0,0,INDEX(Sheet1!RawDataCols,$C51,Q$5))</f>
        <v>I</v>
      </c>
      <c r="R51" s="3">
        <f t="shared" si="15"/>
        <v>1</v>
      </c>
      <c r="S51" s="3">
        <f t="shared" si="16"/>
        <v>-1</v>
      </c>
      <c r="T51" s="3">
        <f>IF(T$3=0,0,INDEX(Sheet1!RawDataCols,$C51,T$5)*$R51)</f>
        <v>0</v>
      </c>
      <c r="U51" s="3">
        <f>IF(U$3=0,0,INDEX(Sheet1!RawDataCols,$C51,U$5)*$R51)</f>
        <v>0</v>
      </c>
      <c r="V51" s="3">
        <f>IF(V$3=0,0,INDEX(Sheet1!RawDataCols,$C51,V$5)*$R51)</f>
        <v>0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0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0</v>
      </c>
      <c r="AC51" s="3">
        <f>IF(AC$3=0,0,INDEX(Sheet1!RawDataCols,$C51,AC$5)*$R51)</f>
        <v>0</v>
      </c>
      <c r="AD51" s="3">
        <f>IF(AD$3=0,0,INDEX(Sheet1!RawDataCols,$C51,AD$5)*$R51)</f>
        <v>0</v>
      </c>
      <c r="AE51" s="3">
        <f>IF(AE$3=0,0,INDEX(Sheet1!RawDataCols,$C51,AE$5)*$R51)</f>
        <v>0</v>
      </c>
      <c r="AF51" s="3">
        <f>IF(AF$3=0,0,INDEX(Sheet1!RawDataCols,$C51,AF$5)*$R51)</f>
        <v>0</v>
      </c>
      <c r="AG51" s="3">
        <f>IF(AG$3=0,0,INDEX(Sheet1!RawDataCols,$C51,AG$5)*$R51)</f>
        <v>0</v>
      </c>
      <c r="AH51" s="3">
        <f>IF(AH$3=0,0,INDEX(Sheet1!RawDataCols,$C51,AH$5)*$R51)</f>
        <v>0</v>
      </c>
      <c r="AI51" s="3">
        <f>IF(AI$3=0,0,INDEX(Sheet1!RawDataCols,$C51,AI$5)*$R51)</f>
        <v>0</v>
      </c>
      <c r="AJ51" s="3">
        <f>IF(AJ$3=0,0,INDEX(Sheet1!RawDataCols,$C51,AJ$5)*$R51)</f>
        <v>0</v>
      </c>
      <c r="AK51" s="3">
        <f>IF(AK$3=0,0,INDEX(Sheet1!RawDataCols,$C51,AK$5)*$R51)</f>
        <v>0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0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0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0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0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0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0</v>
      </c>
      <c r="BG51" s="179">
        <f>IF(BG$3=0,0,INDEX(Sheet1!RawDataCols,$C51,BG$5)*$R51)</f>
        <v>0</v>
      </c>
      <c r="BH51" s="33">
        <f t="shared" si="17"/>
        <v>0</v>
      </c>
      <c r="BI51" s="33">
        <f t="shared" si="18"/>
        <v>0</v>
      </c>
      <c r="BJ51" s="33">
        <f t="shared" si="19"/>
        <v>0</v>
      </c>
      <c r="BK51" s="3">
        <f>IF(BK$3=0,0,INDEX(Sheet1!RawDataCols,$C51,BK$5)*$R51)</f>
        <v>0</v>
      </c>
      <c r="BL51" s="3">
        <f>IF(BL$3=0,0,INDEX(Sheet1!RawDataCols,$C51,BL$5)*$R51)</f>
        <v>0</v>
      </c>
      <c r="BM51" s="3">
        <f>IF(BM$3=0,0,INDEX(Sheet1!RawDataCols,$C51,BM$5)*$R51)</f>
        <v>384.21642800000001</v>
      </c>
      <c r="BN51" s="3">
        <f>IF(BN$3=0,0,INDEX(Sheet1!RawDataCols,$C51,BN$5)*$R51)</f>
        <v>71.427857000000003</v>
      </c>
      <c r="BO51" s="3">
        <f>IF(BO$3=0,0,INDEX(Sheet1!RawDataCols,$C51,BO$5)*$R51)</f>
        <v>58.422142000000001</v>
      </c>
      <c r="BP51" s="3">
        <f>IF(BP$3=0,0,INDEX(Sheet1!RawDataCols,$C51,BP$5)*$R51)</f>
        <v>0</v>
      </c>
      <c r="BQ51" s="3">
        <f t="shared" si="20"/>
        <v>0</v>
      </c>
      <c r="BR51" s="3">
        <f t="shared" si="21"/>
        <v>0</v>
      </c>
      <c r="BS51" s="3">
        <f t="shared" si="22"/>
        <v>0</v>
      </c>
      <c r="BT51" s="3">
        <f t="shared" si="23"/>
        <v>0</v>
      </c>
      <c r="BU51" s="3" t="str">
        <f>INDEX(Sheet1!$BS$2:$BS$1000,MATCH($A51,Sheet1!$A$2:$A$1000,0))</f>
        <v>04</v>
      </c>
      <c r="BV51" s="3">
        <f>INDEX(Sheet1!$BT$2:$BT$1000,MATCH($A51,Sheet1!$A$2:$A$1000,0))</f>
        <v>0</v>
      </c>
    </row>
    <row r="52" spans="1:74" x14ac:dyDescent="0.2">
      <c r="A52" s="11" t="s">
        <v>570</v>
      </c>
      <c r="B52" s="3">
        <f>MATCH($A52,Sheet1!ACCOUNTNO,0)</f>
        <v>34</v>
      </c>
      <c r="C52" s="3">
        <f t="shared" si="14"/>
        <v>34</v>
      </c>
      <c r="D52" s="3" t="str">
        <f>IF(D$3=0,0,INDEX(Sheet1!RawDataCols,$C52,D$5))</f>
        <v>14560E06</v>
      </c>
      <c r="E52" s="3" t="str">
        <f>IF(E$3=0,0,INDEX(Sheet1!RawDataCols,$C52,E$5))</f>
        <v xml:space="preserve">14560          </v>
      </c>
      <c r="F52" s="3" t="str">
        <f>IF(F$3=0,0,INDEX(Sheet1!RawDataCols,$C52,F$5))</f>
        <v xml:space="preserve">E06            </v>
      </c>
      <c r="G52" s="3" t="str">
        <f>IF(G$3=0,0,INDEX(Sheet1!RawDataCols,$C52,G$5))</f>
        <v xml:space="preserve">               </v>
      </c>
      <c r="H52" s="3" t="str">
        <f>IF(H$3=0,0,INDEX(Sheet1!RawDataCols,$C52,H$5))</f>
        <v xml:space="preserve">               </v>
      </c>
      <c r="I52" s="3" t="str">
        <f>IF(I$3=0,0,INDEX(Sheet1!RawDataCols,$C52,I$5))</f>
        <v xml:space="preserve">               </v>
      </c>
      <c r="J52" s="3" t="str">
        <f>IF(J$3=0,0,INDEX(Sheet1!RawDataCols,$C52,J$5))</f>
        <v xml:space="preserve">               </v>
      </c>
      <c r="K52" s="3" t="str">
        <f>IF(K$3=0,0,INDEX(Sheet1!RawDataCols,$C52,K$5))</f>
        <v xml:space="preserve">               </v>
      </c>
      <c r="L52" s="3" t="str">
        <f>IF(L$3=0,0,INDEX(Sheet1!RawDataCols,$C52,L$5))</f>
        <v xml:space="preserve">               </v>
      </c>
      <c r="M52" s="3" t="str">
        <f>IF(M$3=0,0,INDEX(Sheet1!RawDataCols,$C52,M$5))</f>
        <v xml:space="preserve">F008  </v>
      </c>
      <c r="N52" s="3" t="str">
        <f>IF(N$3=0,0,INDEX(Sheet1!RawDataCols,$C52,N$5))</f>
        <v>Parade program cost</v>
      </c>
      <c r="O52" s="3">
        <f>INDEX(Sheet1!RawDataCols,$C52,O$5)</f>
        <v>9</v>
      </c>
      <c r="P52" s="3" t="str">
        <f>INDEX(Sheet1!RawDataCols,$C52,P$5)</f>
        <v>Cost of Sales</v>
      </c>
      <c r="Q52" s="3" t="str">
        <f>IF(Q$3=0,0,INDEX(Sheet1!RawDataCols,$C52,Q$5))</f>
        <v>I</v>
      </c>
      <c r="R52" s="3">
        <f t="shared" si="15"/>
        <v>1</v>
      </c>
      <c r="S52" s="3">
        <f t="shared" si="16"/>
        <v>-1</v>
      </c>
      <c r="T52" s="3">
        <f>IF(T$3=0,0,INDEX(Sheet1!RawDataCols,$C52,T$5)*$R52)</f>
        <v>0</v>
      </c>
      <c r="U52" s="3">
        <f>IF(U$3=0,0,INDEX(Sheet1!RawDataCols,$C52,U$5)*$R52)</f>
        <v>0</v>
      </c>
      <c r="V52" s="3">
        <f>IF(V$3=0,0,INDEX(Sheet1!RawDataCols,$C52,V$5)*$R52)</f>
        <v>0</v>
      </c>
      <c r="W52" s="3">
        <f>IF(W$3=0,0,INDEX(Sheet1!RawDataCols,$C52,W$5)*$R52)</f>
        <v>0</v>
      </c>
      <c r="X52" s="3">
        <f>IF(X$3=0,0,INDEX(Sheet1!RawDataCols,$C52,X$5)*$R52)</f>
        <v>0</v>
      </c>
      <c r="Y52" s="3">
        <f>IF(Y$3=0,0,INDEX(Sheet1!RawDataCols,$C52,Y$5)*$R52)</f>
        <v>0</v>
      </c>
      <c r="Z52" s="3">
        <f>IF(Z$3=0,0,INDEX(Sheet1!RawDataCols,$C52,Z$5)*$R52)</f>
        <v>0</v>
      </c>
      <c r="AA52" s="3">
        <f>IF(AA$3=0,0,INDEX(Sheet1!RawDataCols,$C52,AA$5)*$R52)</f>
        <v>0</v>
      </c>
      <c r="AB52" s="3">
        <f>IF(AB$3=0,0,INDEX(Sheet1!RawDataCols,$C52,AB$5)*$R52)</f>
        <v>0</v>
      </c>
      <c r="AC52" s="3">
        <f>IF(AC$3=0,0,INDEX(Sheet1!RawDataCols,$C52,AC$5)*$R52)</f>
        <v>0</v>
      </c>
      <c r="AD52" s="3">
        <f>IF(AD$3=0,0,INDEX(Sheet1!RawDataCols,$C52,AD$5)*$R52)</f>
        <v>0</v>
      </c>
      <c r="AE52" s="3">
        <f>IF(AE$3=0,0,INDEX(Sheet1!RawDataCols,$C52,AE$5)*$R52)</f>
        <v>0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0</v>
      </c>
      <c r="AI52" s="3">
        <f>IF(AI$3=0,0,INDEX(Sheet1!RawDataCols,$C52,AI$5)*$R52)</f>
        <v>0</v>
      </c>
      <c r="AJ52" s="3">
        <f>IF(AJ$3=0,0,INDEX(Sheet1!RawDataCols,$C52,AJ$5)*$R52)</f>
        <v>0</v>
      </c>
      <c r="AK52" s="3">
        <f>IF(AK$3=0,0,INDEX(Sheet1!RawDataCols,$C52,AK$5)*$R52)</f>
        <v>0</v>
      </c>
      <c r="AL52" s="3">
        <f>IF(AL$3=0,0,INDEX(Sheet1!RawDataCols,$C52,AL$5)*$R52)</f>
        <v>0</v>
      </c>
      <c r="AM52" s="3">
        <f>IF(AM$3=0,0,INDEX(Sheet1!RawDataCols,$C52,AM$5)*$R52)</f>
        <v>0</v>
      </c>
      <c r="AN52" s="3">
        <f>IF(AN$3=0,0,INDEX(Sheet1!RawDataCols,$C52,AN$5)*$R52)</f>
        <v>0</v>
      </c>
      <c r="AO52" s="3">
        <f>IF(AO$3=0,0,INDEX(Sheet1!RawDataCols,$C52,AO$5)*$R52)</f>
        <v>0</v>
      </c>
      <c r="AP52" s="3">
        <f>IF(AP$3=0,0,INDEX(Sheet1!RawDataCols,$C52,AP$5)*$R52)</f>
        <v>0</v>
      </c>
      <c r="AQ52" s="3">
        <f>IF(AQ$3=0,0,INDEX(Sheet1!RawDataCols,$C52,AQ$5)*$R52)</f>
        <v>0</v>
      </c>
      <c r="AR52" s="3">
        <f>IF(AR$3=0,0,INDEX(Sheet1!RawDataCols,$C52,AR$5)*$R52)</f>
        <v>0</v>
      </c>
      <c r="AS52" s="3">
        <f>IF(AS$3=0,0,INDEX(Sheet1!RawDataCols,$C52,AS$5)*$R52)</f>
        <v>0</v>
      </c>
      <c r="AT52" s="3">
        <f>IF(AT$3=0,0,INDEX(Sheet1!RawDataCols,$C52,AT$5)*$R52)</f>
        <v>0</v>
      </c>
      <c r="AU52" s="3">
        <f>IF(AU$3=0,0,INDEX(Sheet1!RawDataCols,$C52,AU$5)*$R52)</f>
        <v>0</v>
      </c>
      <c r="AV52" s="3">
        <f>IF(AV$3=0,0,INDEX(Sheet1!RawDataCols,$C52,AV$5)*$R52)</f>
        <v>0</v>
      </c>
      <c r="AW52" s="3">
        <f>IF(AW$3=0,0,INDEX(Sheet1!RawDataCols,$C52,AW$5)*$R52)</f>
        <v>0</v>
      </c>
      <c r="AX52" s="3">
        <f>IF(AX$3=0,0,INDEX(Sheet1!RawDataCols,$C52,AX$5)*$R52)</f>
        <v>0</v>
      </c>
      <c r="AY52" s="3">
        <f>IF(AY$3=0,0,INDEX(Sheet1!RawDataCols,$C52,AY$5)*$R52)</f>
        <v>0</v>
      </c>
      <c r="AZ52" s="3">
        <f>IF(AZ$3=0,0,INDEX(Sheet1!RawDataCols,$C52,AZ$5)*$R52)</f>
        <v>0</v>
      </c>
      <c r="BA52" s="3">
        <f>IF(BA$3=0,0,INDEX(Sheet1!RawDataCols,$C52,BA$5)*$R52)</f>
        <v>0</v>
      </c>
      <c r="BB52" s="3">
        <f>IF(BB$3=0,0,INDEX(Sheet1!RawDataCols,$C52,BB$5)*$R52)</f>
        <v>0</v>
      </c>
      <c r="BC52" s="3">
        <f>IF(BC$3=0,0,INDEX(Sheet1!RawDataCols,$C52,BC$5)*$R52)</f>
        <v>0</v>
      </c>
      <c r="BD52" s="3">
        <f>IF(BD$3=0,0,INDEX(Sheet1!RawDataCols,$C52,BD$5)*$R52)</f>
        <v>0</v>
      </c>
      <c r="BE52" s="3">
        <f>IF(BE$3=0,0,INDEX(Sheet1!RawDataCols,$C52,BE$5)*$R52)</f>
        <v>0</v>
      </c>
      <c r="BF52" s="3">
        <f>IF(BF$3=0,0,INDEX(Sheet1!RawDataCols,$C52,BF$5)*$R52)</f>
        <v>0</v>
      </c>
      <c r="BG52" s="179">
        <f>IF(BG$3=0,0,INDEX(Sheet1!RawDataCols,$C52,BG$5)*$R52)</f>
        <v>0</v>
      </c>
      <c r="BH52" s="33">
        <f t="shared" si="17"/>
        <v>0</v>
      </c>
      <c r="BI52" s="33">
        <f t="shared" si="18"/>
        <v>0</v>
      </c>
      <c r="BJ52" s="33">
        <f t="shared" si="19"/>
        <v>0</v>
      </c>
      <c r="BK52" s="3">
        <f>IF(BK$3=0,0,INDEX(Sheet1!RawDataCols,$C52,BK$5)*$R52)</f>
        <v>0</v>
      </c>
      <c r="BL52" s="3">
        <f>IF(BL$3=0,0,INDEX(Sheet1!RawDataCols,$C52,BL$5)*$R52)</f>
        <v>0</v>
      </c>
      <c r="BM52" s="3">
        <f>IF(BM$3=0,0,INDEX(Sheet1!RawDataCols,$C52,BM$5)*$R52)</f>
        <v>179.42857100000001</v>
      </c>
      <c r="BN52" s="3">
        <f>IF(BN$3=0,0,INDEX(Sheet1!RawDataCols,$C52,BN$5)*$R52)</f>
        <v>130.97857099999999</v>
      </c>
      <c r="BO52" s="3">
        <f>IF(BO$3=0,0,INDEX(Sheet1!RawDataCols,$C52,BO$5)*$R52)</f>
        <v>0</v>
      </c>
      <c r="BP52" s="3">
        <f>IF(BP$3=0,0,INDEX(Sheet1!RawDataCols,$C52,BP$5)*$R52)</f>
        <v>0</v>
      </c>
      <c r="BQ52" s="3">
        <f t="shared" si="20"/>
        <v>0</v>
      </c>
      <c r="BR52" s="3">
        <f t="shared" si="21"/>
        <v>0</v>
      </c>
      <c r="BS52" s="3">
        <f t="shared" si="22"/>
        <v>0</v>
      </c>
      <c r="BT52" s="3">
        <f t="shared" si="23"/>
        <v>0</v>
      </c>
      <c r="BU52" s="3" t="str">
        <f>INDEX(Sheet1!$BS$2:$BS$1000,MATCH($A52,Sheet1!$A$2:$A$1000,0))</f>
        <v>04</v>
      </c>
      <c r="BV52" s="3">
        <f>INDEX(Sheet1!$BT$2:$BT$1000,MATCH($A52,Sheet1!$A$2:$A$1000,0))</f>
        <v>0</v>
      </c>
    </row>
    <row r="53" spans="1:74" x14ac:dyDescent="0.2">
      <c r="A53" s="11" t="s">
        <v>571</v>
      </c>
      <c r="B53" s="3">
        <f>MATCH($A53,Sheet1!ACCOUNTNO,0)</f>
        <v>35</v>
      </c>
      <c r="C53" s="3">
        <f t="shared" si="14"/>
        <v>35</v>
      </c>
      <c r="D53" s="3" t="str">
        <f>IF(D$3=0,0,INDEX(Sheet1!RawDataCols,$C53,D$5))</f>
        <v>14580E06</v>
      </c>
      <c r="E53" s="3" t="str">
        <f>IF(E$3=0,0,INDEX(Sheet1!RawDataCols,$C53,E$5))</f>
        <v xml:space="preserve">14580          </v>
      </c>
      <c r="F53" s="3" t="str">
        <f>IF(F$3=0,0,INDEX(Sheet1!RawDataCols,$C53,F$5))</f>
        <v xml:space="preserve">E06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F008  </v>
      </c>
      <c r="N53" s="3" t="str">
        <f>IF(N$3=0,0,INDEX(Sheet1!RawDataCols,$C53,N$5))</f>
        <v>Photography</v>
      </c>
      <c r="O53" s="3">
        <f>INDEX(Sheet1!RawDataCols,$C53,O$5)</f>
        <v>9</v>
      </c>
      <c r="P53" s="3" t="str">
        <f>INDEX(Sheet1!RawDataCols,$C53,P$5)</f>
        <v>Cost of Sales</v>
      </c>
      <c r="Q53" s="3" t="str">
        <f>IF(Q$3=0,0,INDEX(Sheet1!RawDataCols,$C53,Q$5))</f>
        <v>I</v>
      </c>
      <c r="R53" s="3">
        <f t="shared" si="15"/>
        <v>1</v>
      </c>
      <c r="S53" s="3">
        <f t="shared" si="16"/>
        <v>-1</v>
      </c>
      <c r="T53" s="3">
        <f>IF(T$3=0,0,INDEX(Sheet1!RawDataCols,$C53,T$5)*$R53)</f>
        <v>0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0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17"/>
        <v>0</v>
      </c>
      <c r="BI53" s="33">
        <f t="shared" si="18"/>
        <v>0</v>
      </c>
      <c r="BJ53" s="33">
        <f t="shared" si="19"/>
        <v>0</v>
      </c>
      <c r="BK53" s="3">
        <f>IF(BK$3=0,0,INDEX(Sheet1!RawDataCols,$C53,BK$5)*$R53)</f>
        <v>0</v>
      </c>
      <c r="BL53" s="3">
        <f>IF(BL$3=0,0,INDEX(Sheet1!RawDataCols,$C53,BL$5)*$R53)</f>
        <v>0</v>
      </c>
      <c r="BM53" s="3">
        <f>IF(BM$3=0,0,INDEX(Sheet1!RawDataCols,$C53,BM$5)*$R53)</f>
        <v>80</v>
      </c>
      <c r="BN53" s="3">
        <f>IF(BN$3=0,0,INDEX(Sheet1!RawDataCols,$C53,BN$5)*$R53)</f>
        <v>42.857142000000003</v>
      </c>
      <c r="BO53" s="3">
        <f>IF(BO$3=0,0,INDEX(Sheet1!RawDataCols,$C53,BO$5)*$R53)</f>
        <v>35.714284999999997</v>
      </c>
      <c r="BP53" s="3">
        <f>IF(BP$3=0,0,INDEX(Sheet1!RawDataCols,$C53,BP$5)*$R53)</f>
        <v>0</v>
      </c>
      <c r="BQ53" s="3">
        <f t="shared" si="20"/>
        <v>0</v>
      </c>
      <c r="BR53" s="3">
        <f t="shared" si="21"/>
        <v>0</v>
      </c>
      <c r="BS53" s="3">
        <f t="shared" si="22"/>
        <v>0</v>
      </c>
      <c r="BT53" s="3">
        <f t="shared" si="23"/>
        <v>0</v>
      </c>
      <c r="BU53" s="3" t="str">
        <f>INDEX(Sheet1!$BS$2:$BS$1000,MATCH($A53,Sheet1!$A$2:$A$1000,0))</f>
        <v>04</v>
      </c>
      <c r="BV53" s="3">
        <f>INDEX(Sheet1!$BT$2:$BT$1000,MATCH($A53,Sheet1!$A$2:$A$1000,0))</f>
        <v>0</v>
      </c>
    </row>
    <row r="54" spans="1:74" x14ac:dyDescent="0.2">
      <c r="A54" s="11" t="s">
        <v>572</v>
      </c>
      <c r="B54" s="3">
        <f>MATCH($A54,Sheet1!ACCOUNTNO,0)</f>
        <v>36</v>
      </c>
      <c r="C54" s="3">
        <f t="shared" si="14"/>
        <v>36</v>
      </c>
      <c r="D54" s="3" t="str">
        <f>IF(D$3=0,0,INDEX(Sheet1!RawDataCols,$C54,D$5))</f>
        <v>14600E06</v>
      </c>
      <c r="E54" s="3" t="str">
        <f>IF(E$3=0,0,INDEX(Sheet1!RawDataCols,$C54,E$5))</f>
        <v xml:space="preserve">14600          </v>
      </c>
      <c r="F54" s="3" t="str">
        <f>IF(F$3=0,0,INDEX(Sheet1!RawDataCols,$C54,F$5))</f>
        <v xml:space="preserve">E06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F008  </v>
      </c>
      <c r="N54" s="3" t="str">
        <f>IF(N$3=0,0,INDEX(Sheet1!RawDataCols,$C54,N$5))</f>
        <v>Posters &amp; Flyers</v>
      </c>
      <c r="O54" s="3">
        <f>INDEX(Sheet1!RawDataCols,$C54,O$5)</f>
        <v>9</v>
      </c>
      <c r="P54" s="3" t="str">
        <f>INDEX(Sheet1!RawDataCols,$C54,P$5)</f>
        <v>Cost of Sales</v>
      </c>
      <c r="Q54" s="3" t="str">
        <f>IF(Q$3=0,0,INDEX(Sheet1!RawDataCols,$C54,Q$5))</f>
        <v>I</v>
      </c>
      <c r="R54" s="3">
        <f t="shared" si="15"/>
        <v>1</v>
      </c>
      <c r="S54" s="3">
        <f t="shared" si="16"/>
        <v>-1</v>
      </c>
      <c r="T54" s="3">
        <f>IF(T$3=0,0,INDEX(Sheet1!RawDataCols,$C54,T$5)*$R54)</f>
        <v>0</v>
      </c>
      <c r="U54" s="3">
        <f>IF(U$3=0,0,INDEX(Sheet1!RawDataCols,$C54,U$5)*$R54)</f>
        <v>0</v>
      </c>
      <c r="V54" s="3">
        <f>IF(V$3=0,0,INDEX(Sheet1!RawDataCols,$C54,V$5)*$R54)</f>
        <v>0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0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0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0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0</v>
      </c>
      <c r="AI54" s="3">
        <f>IF(AI$3=0,0,INDEX(Sheet1!RawDataCols,$C54,AI$5)*$R54)</f>
        <v>0</v>
      </c>
      <c r="AJ54" s="3">
        <f>IF(AJ$3=0,0,INDEX(Sheet1!RawDataCols,$C54,AJ$5)*$R54)</f>
        <v>0</v>
      </c>
      <c r="AK54" s="3">
        <f>IF(AK$3=0,0,INDEX(Sheet1!RawDataCols,$C54,AK$5)*$R54)</f>
        <v>0</v>
      </c>
      <c r="AL54" s="3">
        <f>IF(AL$3=0,0,INDEX(Sheet1!RawDataCols,$C54,AL$5)*$R54)</f>
        <v>0</v>
      </c>
      <c r="AM54" s="3">
        <f>IF(AM$3=0,0,INDEX(Sheet1!RawDataCols,$C54,AM$5)*$R54)</f>
        <v>0</v>
      </c>
      <c r="AN54" s="3">
        <f>IF(AN$3=0,0,INDEX(Sheet1!RawDataCols,$C54,AN$5)*$R54)</f>
        <v>0</v>
      </c>
      <c r="AO54" s="3">
        <f>IF(AO$3=0,0,INDEX(Sheet1!RawDataCols,$C54,AO$5)*$R54)</f>
        <v>0</v>
      </c>
      <c r="AP54" s="3">
        <f>IF(AP$3=0,0,INDEX(Sheet1!RawDataCols,$C54,AP$5)*$R54)</f>
        <v>0</v>
      </c>
      <c r="AQ54" s="3">
        <f>IF(AQ$3=0,0,INDEX(Sheet1!RawDataCols,$C54,AQ$5)*$R54)</f>
        <v>0</v>
      </c>
      <c r="AR54" s="3">
        <f>IF(AR$3=0,0,INDEX(Sheet1!RawDataCols,$C54,AR$5)*$R54)</f>
        <v>0</v>
      </c>
      <c r="AS54" s="3">
        <f>IF(AS$3=0,0,INDEX(Sheet1!RawDataCols,$C54,AS$5)*$R54)</f>
        <v>0</v>
      </c>
      <c r="AT54" s="3">
        <f>IF(AT$3=0,0,INDEX(Sheet1!RawDataCols,$C54,AT$5)*$R54)</f>
        <v>0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0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0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0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0</v>
      </c>
      <c r="BG54" s="179">
        <f>IF(BG$3=0,0,INDEX(Sheet1!RawDataCols,$C54,BG$5)*$R54)</f>
        <v>0</v>
      </c>
      <c r="BH54" s="33">
        <f t="shared" si="17"/>
        <v>0</v>
      </c>
      <c r="BI54" s="33">
        <f t="shared" si="18"/>
        <v>0</v>
      </c>
      <c r="BJ54" s="33">
        <f t="shared" si="19"/>
        <v>0</v>
      </c>
      <c r="BK54" s="3">
        <f>IF(BK$3=0,0,INDEX(Sheet1!RawDataCols,$C54,BK$5)*$R54)</f>
        <v>0</v>
      </c>
      <c r="BL54" s="3">
        <f>IF(BL$3=0,0,INDEX(Sheet1!RawDataCols,$C54,BL$5)*$R54)</f>
        <v>0</v>
      </c>
      <c r="BM54" s="3">
        <f>IF(BM$3=0,0,INDEX(Sheet1!RawDataCols,$C54,BM$5)*$R54)</f>
        <v>41.182141999999999</v>
      </c>
      <c r="BN54" s="3">
        <f>IF(BN$3=0,0,INDEX(Sheet1!RawDataCols,$C54,BN$5)*$R54)</f>
        <v>14.285714</v>
      </c>
      <c r="BO54" s="3">
        <f>IF(BO$3=0,0,INDEX(Sheet1!RawDataCols,$C54,BO$5)*$R54)</f>
        <v>58.528570999999999</v>
      </c>
      <c r="BP54" s="3">
        <f>IF(BP$3=0,0,INDEX(Sheet1!RawDataCols,$C54,BP$5)*$R54)</f>
        <v>0</v>
      </c>
      <c r="BQ54" s="3">
        <f t="shared" si="20"/>
        <v>0</v>
      </c>
      <c r="BR54" s="3">
        <f t="shared" si="21"/>
        <v>0</v>
      </c>
      <c r="BS54" s="3">
        <f t="shared" si="22"/>
        <v>0</v>
      </c>
      <c r="BT54" s="3">
        <f t="shared" si="23"/>
        <v>0</v>
      </c>
      <c r="BU54" s="3" t="str">
        <f>INDEX(Sheet1!$BS$2:$BS$1000,MATCH($A54,Sheet1!$A$2:$A$1000,0))</f>
        <v>04</v>
      </c>
      <c r="BV54" s="3">
        <f>INDEX(Sheet1!$BT$2:$BT$1000,MATCH($A54,Sheet1!$A$2:$A$1000,0))</f>
        <v>0</v>
      </c>
    </row>
    <row r="55" spans="1:74" x14ac:dyDescent="0.2">
      <c r="A55" s="11" t="s">
        <v>573</v>
      </c>
      <c r="B55" s="3">
        <f>MATCH($A55,Sheet1!ACCOUNTNO,0)</f>
        <v>37</v>
      </c>
      <c r="C55" s="3">
        <f t="shared" si="14"/>
        <v>37</v>
      </c>
      <c r="D55" s="3" t="str">
        <f>IF(D$3=0,0,INDEX(Sheet1!RawDataCols,$C55,D$5))</f>
        <v>14620E06</v>
      </c>
      <c r="E55" s="3" t="str">
        <f>IF(E$3=0,0,INDEX(Sheet1!RawDataCols,$C55,E$5))</f>
        <v xml:space="preserve">14620          </v>
      </c>
      <c r="F55" s="3" t="str">
        <f>IF(F$3=0,0,INDEX(Sheet1!RawDataCols,$C55,F$5))</f>
        <v xml:space="preserve">E06            </v>
      </c>
      <c r="G55" s="3" t="str">
        <f>IF(G$3=0,0,INDEX(Sheet1!RawDataCols,$C55,G$5))</f>
        <v xml:space="preserve">               </v>
      </c>
      <c r="H55" s="3" t="str">
        <f>IF(H$3=0,0,INDEX(Sheet1!RawDataCols,$C55,H$5))</f>
        <v xml:space="preserve">               </v>
      </c>
      <c r="I55" s="3" t="str">
        <f>IF(I$3=0,0,INDEX(Sheet1!RawDataCols,$C55,I$5))</f>
        <v xml:space="preserve">               </v>
      </c>
      <c r="J55" s="3" t="str">
        <f>IF(J$3=0,0,INDEX(Sheet1!RawDataCols,$C55,J$5))</f>
        <v xml:space="preserve">               </v>
      </c>
      <c r="K55" s="3" t="str">
        <f>IF(K$3=0,0,INDEX(Sheet1!RawDataCols,$C55,K$5))</f>
        <v xml:space="preserve">               </v>
      </c>
      <c r="L55" s="3" t="str">
        <f>IF(L$3=0,0,INDEX(Sheet1!RawDataCols,$C55,L$5))</f>
        <v xml:space="preserve">               </v>
      </c>
      <c r="M55" s="3" t="str">
        <f>IF(M$3=0,0,INDEX(Sheet1!RawDataCols,$C55,M$5))</f>
        <v xml:space="preserve">F008  </v>
      </c>
      <c r="N55" s="3" t="str">
        <f>IF(N$3=0,0,INDEX(Sheet1!RawDataCols,$C55,N$5))</f>
        <v>Seating</v>
      </c>
      <c r="O55" s="3">
        <f>INDEX(Sheet1!RawDataCols,$C55,O$5)</f>
        <v>9</v>
      </c>
      <c r="P55" s="3" t="str">
        <f>INDEX(Sheet1!RawDataCols,$C55,P$5)</f>
        <v>Cost of Sales</v>
      </c>
      <c r="Q55" s="3" t="str">
        <f>IF(Q$3=0,0,INDEX(Sheet1!RawDataCols,$C55,Q$5))</f>
        <v>I</v>
      </c>
      <c r="R55" s="3">
        <f t="shared" si="15"/>
        <v>1</v>
      </c>
      <c r="S55" s="3">
        <f t="shared" si="16"/>
        <v>-1</v>
      </c>
      <c r="T55" s="3">
        <f>IF(T$3=0,0,INDEX(Sheet1!RawDataCols,$C55,T$5)*$R55)</f>
        <v>0</v>
      </c>
      <c r="U55" s="3">
        <f>IF(U$3=0,0,INDEX(Sheet1!RawDataCols,$C55,U$5)*$R55)</f>
        <v>0</v>
      </c>
      <c r="V55" s="3">
        <f>IF(V$3=0,0,INDEX(Sheet1!RawDataCols,$C55,V$5)*$R55)</f>
        <v>0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0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0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0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0</v>
      </c>
      <c r="AI55" s="3">
        <f>IF(AI$3=0,0,INDEX(Sheet1!RawDataCols,$C55,AI$5)*$R55)</f>
        <v>0</v>
      </c>
      <c r="AJ55" s="3">
        <f>IF(AJ$3=0,0,INDEX(Sheet1!RawDataCols,$C55,AJ$5)*$R55)</f>
        <v>0</v>
      </c>
      <c r="AK55" s="3">
        <f>IF(AK$3=0,0,INDEX(Sheet1!RawDataCols,$C55,AK$5)*$R55)</f>
        <v>0</v>
      </c>
      <c r="AL55" s="3">
        <f>IF(AL$3=0,0,INDEX(Sheet1!RawDataCols,$C55,AL$5)*$R55)</f>
        <v>0</v>
      </c>
      <c r="AM55" s="3">
        <f>IF(AM$3=0,0,INDEX(Sheet1!RawDataCols,$C55,AM$5)*$R55)</f>
        <v>0</v>
      </c>
      <c r="AN55" s="3">
        <f>IF(AN$3=0,0,INDEX(Sheet1!RawDataCols,$C55,AN$5)*$R55)</f>
        <v>0</v>
      </c>
      <c r="AO55" s="3">
        <f>IF(AO$3=0,0,INDEX(Sheet1!RawDataCols,$C55,AO$5)*$R55)</f>
        <v>0</v>
      </c>
      <c r="AP55" s="3">
        <f>IF(AP$3=0,0,INDEX(Sheet1!RawDataCols,$C55,AP$5)*$R55)</f>
        <v>0</v>
      </c>
      <c r="AQ55" s="3">
        <f>IF(AQ$3=0,0,INDEX(Sheet1!RawDataCols,$C55,AQ$5)*$R55)</f>
        <v>0</v>
      </c>
      <c r="AR55" s="3">
        <f>IF(AR$3=0,0,INDEX(Sheet1!RawDataCols,$C55,AR$5)*$R55)</f>
        <v>0</v>
      </c>
      <c r="AS55" s="3">
        <f>IF(AS$3=0,0,INDEX(Sheet1!RawDataCols,$C55,AS$5)*$R55)</f>
        <v>0</v>
      </c>
      <c r="AT55" s="3">
        <f>IF(AT$3=0,0,INDEX(Sheet1!RawDataCols,$C55,AT$5)*$R55)</f>
        <v>0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0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0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0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0</v>
      </c>
      <c r="BG55" s="179">
        <f>IF(BG$3=0,0,INDEX(Sheet1!RawDataCols,$C55,BG$5)*$R55)</f>
        <v>0</v>
      </c>
      <c r="BH55" s="33">
        <f t="shared" si="17"/>
        <v>0</v>
      </c>
      <c r="BI55" s="33">
        <f t="shared" si="18"/>
        <v>0</v>
      </c>
      <c r="BJ55" s="33">
        <f t="shared" si="19"/>
        <v>0</v>
      </c>
      <c r="BK55" s="3">
        <f>IF(BK$3=0,0,INDEX(Sheet1!RawDataCols,$C55,BK$5)*$R55)</f>
        <v>0</v>
      </c>
      <c r="BL55" s="3">
        <f>IF(BL$3=0,0,INDEX(Sheet1!RawDataCols,$C55,BL$5)*$R55)</f>
        <v>0</v>
      </c>
      <c r="BM55" s="3">
        <f>IF(BM$3=0,0,INDEX(Sheet1!RawDataCols,$C55,BM$5)*$R55)</f>
        <v>0</v>
      </c>
      <c r="BN55" s="3">
        <f>IF(BN$3=0,0,INDEX(Sheet1!RawDataCols,$C55,BN$5)*$R55)</f>
        <v>0</v>
      </c>
      <c r="BO55" s="3">
        <f>IF(BO$3=0,0,INDEX(Sheet1!RawDataCols,$C55,BO$5)*$R55)</f>
        <v>0</v>
      </c>
      <c r="BP55" s="3">
        <f>IF(BP$3=0,0,INDEX(Sheet1!RawDataCols,$C55,BP$5)*$R55)</f>
        <v>0</v>
      </c>
      <c r="BQ55" s="3">
        <f t="shared" si="20"/>
        <v>0</v>
      </c>
      <c r="BR55" s="3">
        <f t="shared" si="21"/>
        <v>0</v>
      </c>
      <c r="BS55" s="3">
        <f t="shared" si="22"/>
        <v>0</v>
      </c>
      <c r="BT55" s="3">
        <f t="shared" si="23"/>
        <v>0</v>
      </c>
      <c r="BU55" s="3" t="str">
        <f>INDEX(Sheet1!$BS$2:$BS$1000,MATCH($A55,Sheet1!$A$2:$A$1000,0))</f>
        <v>04</v>
      </c>
      <c r="BV55" s="3">
        <f>INDEX(Sheet1!$BT$2:$BT$1000,MATCH($A55,Sheet1!$A$2:$A$1000,0))</f>
        <v>0</v>
      </c>
    </row>
    <row r="56" spans="1:74" x14ac:dyDescent="0.2">
      <c r="A56" s="11" t="s">
        <v>574</v>
      </c>
      <c r="B56" s="3">
        <f>MATCH($A56,Sheet1!ACCOUNTNO,0)</f>
        <v>38</v>
      </c>
      <c r="C56" s="3">
        <f t="shared" si="14"/>
        <v>38</v>
      </c>
      <c r="D56" s="3" t="str">
        <f>IF(D$3=0,0,INDEX(Sheet1!RawDataCols,$C56,D$5))</f>
        <v>14640E06</v>
      </c>
      <c r="E56" s="3" t="str">
        <f>IF(E$3=0,0,INDEX(Sheet1!RawDataCols,$C56,E$5))</f>
        <v xml:space="preserve">14640          </v>
      </c>
      <c r="F56" s="3" t="str">
        <f>IF(F$3=0,0,INDEX(Sheet1!RawDataCols,$C56,F$5))</f>
        <v xml:space="preserve">E06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F008  </v>
      </c>
      <c r="N56" s="3" t="str">
        <f>IF(N$3=0,0,INDEX(Sheet1!RawDataCols,$C56,N$5))</f>
        <v>Security</v>
      </c>
      <c r="O56" s="3">
        <f>INDEX(Sheet1!RawDataCols,$C56,O$5)</f>
        <v>9</v>
      </c>
      <c r="P56" s="3" t="str">
        <f>INDEX(Sheet1!RawDataCols,$C56,P$5)</f>
        <v>Cost of Sales</v>
      </c>
      <c r="Q56" s="3" t="str">
        <f>IF(Q$3=0,0,INDEX(Sheet1!RawDataCols,$C56,Q$5))</f>
        <v>I</v>
      </c>
      <c r="R56" s="3">
        <f t="shared" si="15"/>
        <v>1</v>
      </c>
      <c r="S56" s="3">
        <f t="shared" si="16"/>
        <v>-1</v>
      </c>
      <c r="T56" s="3">
        <f>IF(T$3=0,0,INDEX(Sheet1!RawDataCols,$C56,T$5)*$R56)</f>
        <v>0</v>
      </c>
      <c r="U56" s="3">
        <f>IF(U$3=0,0,INDEX(Sheet1!RawDataCols,$C56,U$5)*$R56)</f>
        <v>0</v>
      </c>
      <c r="V56" s="3">
        <f>IF(V$3=0,0,INDEX(Sheet1!RawDataCols,$C56,V$5)*$R56)</f>
        <v>0</v>
      </c>
      <c r="W56" s="3">
        <f>IF(W$3=0,0,INDEX(Sheet1!RawDataCols,$C56,W$5)*$R56)</f>
        <v>0</v>
      </c>
      <c r="X56" s="3">
        <f>IF(X$3=0,0,INDEX(Sheet1!RawDataCols,$C56,X$5)*$R56)</f>
        <v>0</v>
      </c>
      <c r="Y56" s="3">
        <f>IF(Y$3=0,0,INDEX(Sheet1!RawDataCols,$C56,Y$5)*$R56)</f>
        <v>0</v>
      </c>
      <c r="Z56" s="3">
        <f>IF(Z$3=0,0,INDEX(Sheet1!RawDataCols,$C56,Z$5)*$R56)</f>
        <v>0</v>
      </c>
      <c r="AA56" s="3">
        <f>IF(AA$3=0,0,INDEX(Sheet1!RawDataCols,$C56,AA$5)*$R56)</f>
        <v>0</v>
      </c>
      <c r="AB56" s="3">
        <f>IF(AB$3=0,0,INDEX(Sheet1!RawDataCols,$C56,AB$5)*$R56)</f>
        <v>0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0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0</v>
      </c>
      <c r="AI56" s="3">
        <f>IF(AI$3=0,0,INDEX(Sheet1!RawDataCols,$C56,AI$5)*$R56)</f>
        <v>0</v>
      </c>
      <c r="AJ56" s="3">
        <f>IF(AJ$3=0,0,INDEX(Sheet1!RawDataCols,$C56,AJ$5)*$R56)</f>
        <v>0</v>
      </c>
      <c r="AK56" s="3">
        <f>IF(AK$3=0,0,INDEX(Sheet1!RawDataCols,$C56,AK$5)*$R56)</f>
        <v>0</v>
      </c>
      <c r="AL56" s="3">
        <f>IF(AL$3=0,0,INDEX(Sheet1!RawDataCols,$C56,AL$5)*$R56)</f>
        <v>0</v>
      </c>
      <c r="AM56" s="3">
        <f>IF(AM$3=0,0,INDEX(Sheet1!RawDataCols,$C56,AM$5)*$R56)</f>
        <v>0</v>
      </c>
      <c r="AN56" s="3">
        <f>IF(AN$3=0,0,INDEX(Sheet1!RawDataCols,$C56,AN$5)*$R56)</f>
        <v>0</v>
      </c>
      <c r="AO56" s="3">
        <f>IF(AO$3=0,0,INDEX(Sheet1!RawDataCols,$C56,AO$5)*$R56)</f>
        <v>0</v>
      </c>
      <c r="AP56" s="3">
        <f>IF(AP$3=0,0,INDEX(Sheet1!RawDataCols,$C56,AP$5)*$R56)</f>
        <v>0</v>
      </c>
      <c r="AQ56" s="3">
        <f>IF(AQ$3=0,0,INDEX(Sheet1!RawDataCols,$C56,AQ$5)*$R56)</f>
        <v>0</v>
      </c>
      <c r="AR56" s="3">
        <f>IF(AR$3=0,0,INDEX(Sheet1!RawDataCols,$C56,AR$5)*$R56)</f>
        <v>0</v>
      </c>
      <c r="AS56" s="3">
        <f>IF(AS$3=0,0,INDEX(Sheet1!RawDataCols,$C56,AS$5)*$R56)</f>
        <v>0</v>
      </c>
      <c r="AT56" s="3">
        <f>IF(AT$3=0,0,INDEX(Sheet1!RawDataCols,$C56,AT$5)*$R56)</f>
        <v>0</v>
      </c>
      <c r="AU56" s="3">
        <f>IF(AU$3=0,0,INDEX(Sheet1!RawDataCols,$C56,AU$5)*$R56)</f>
        <v>0</v>
      </c>
      <c r="AV56" s="3">
        <f>IF(AV$3=0,0,INDEX(Sheet1!RawDataCols,$C56,AV$5)*$R56)</f>
        <v>0</v>
      </c>
      <c r="AW56" s="3">
        <f>IF(AW$3=0,0,INDEX(Sheet1!RawDataCols,$C56,AW$5)*$R56)</f>
        <v>0</v>
      </c>
      <c r="AX56" s="3">
        <f>IF(AX$3=0,0,INDEX(Sheet1!RawDataCols,$C56,AX$5)*$R56)</f>
        <v>0</v>
      </c>
      <c r="AY56" s="3">
        <f>IF(AY$3=0,0,INDEX(Sheet1!RawDataCols,$C56,AY$5)*$R56)</f>
        <v>0</v>
      </c>
      <c r="AZ56" s="3">
        <f>IF(AZ$3=0,0,INDEX(Sheet1!RawDataCols,$C56,AZ$5)*$R56)</f>
        <v>0</v>
      </c>
      <c r="BA56" s="3">
        <f>IF(BA$3=0,0,INDEX(Sheet1!RawDataCols,$C56,BA$5)*$R56)</f>
        <v>0</v>
      </c>
      <c r="BB56" s="3">
        <f>IF(BB$3=0,0,INDEX(Sheet1!RawDataCols,$C56,BB$5)*$R56)</f>
        <v>0</v>
      </c>
      <c r="BC56" s="3">
        <f>IF(BC$3=0,0,INDEX(Sheet1!RawDataCols,$C56,BC$5)*$R56)</f>
        <v>0</v>
      </c>
      <c r="BD56" s="3">
        <f>IF(BD$3=0,0,INDEX(Sheet1!RawDataCols,$C56,BD$5)*$R56)</f>
        <v>0</v>
      </c>
      <c r="BE56" s="3">
        <f>IF(BE$3=0,0,INDEX(Sheet1!RawDataCols,$C56,BE$5)*$R56)</f>
        <v>0</v>
      </c>
      <c r="BF56" s="3">
        <f>IF(BF$3=0,0,INDEX(Sheet1!RawDataCols,$C56,BF$5)*$R56)</f>
        <v>0</v>
      </c>
      <c r="BG56" s="179">
        <f>IF(BG$3=0,0,INDEX(Sheet1!RawDataCols,$C56,BG$5)*$R56)</f>
        <v>0</v>
      </c>
      <c r="BH56" s="33">
        <f t="shared" si="17"/>
        <v>0</v>
      </c>
      <c r="BI56" s="33">
        <f t="shared" si="18"/>
        <v>0</v>
      </c>
      <c r="BJ56" s="33">
        <f t="shared" si="19"/>
        <v>0</v>
      </c>
      <c r="BK56" s="3">
        <f>IF(BK$3=0,0,INDEX(Sheet1!RawDataCols,$C56,BK$5)*$R56)</f>
        <v>0</v>
      </c>
      <c r="BL56" s="3">
        <f>IF(BL$3=0,0,INDEX(Sheet1!RawDataCols,$C56,BL$5)*$R56)</f>
        <v>0</v>
      </c>
      <c r="BM56" s="3">
        <f>IF(BM$3=0,0,INDEX(Sheet1!RawDataCols,$C56,BM$5)*$R56)</f>
        <v>292.85714200000001</v>
      </c>
      <c r="BN56" s="3">
        <f>IF(BN$3=0,0,INDEX(Sheet1!RawDataCols,$C56,BN$5)*$R56)</f>
        <v>411.78571399999998</v>
      </c>
      <c r="BO56" s="3">
        <f>IF(BO$3=0,0,INDEX(Sheet1!RawDataCols,$C56,BO$5)*$R56)</f>
        <v>292.19</v>
      </c>
      <c r="BP56" s="3">
        <f>IF(BP$3=0,0,INDEX(Sheet1!RawDataCols,$C56,BP$5)*$R56)</f>
        <v>0</v>
      </c>
      <c r="BQ56" s="3">
        <f t="shared" si="20"/>
        <v>0</v>
      </c>
      <c r="BR56" s="3">
        <f t="shared" si="21"/>
        <v>0</v>
      </c>
      <c r="BS56" s="3">
        <f t="shared" si="22"/>
        <v>0</v>
      </c>
      <c r="BT56" s="3">
        <f t="shared" si="23"/>
        <v>0</v>
      </c>
      <c r="BU56" s="3" t="str">
        <f>INDEX(Sheet1!$BS$2:$BS$1000,MATCH($A56,Sheet1!$A$2:$A$1000,0))</f>
        <v>04</v>
      </c>
      <c r="BV56" s="3">
        <f>INDEX(Sheet1!$BT$2:$BT$1000,MATCH($A56,Sheet1!$A$2:$A$1000,0))</f>
        <v>0</v>
      </c>
    </row>
    <row r="57" spans="1:74" x14ac:dyDescent="0.2">
      <c r="A57" s="11" t="s">
        <v>575</v>
      </c>
      <c r="B57" s="3">
        <f>MATCH($A57,Sheet1!ACCOUNTNO,0)</f>
        <v>39</v>
      </c>
      <c r="C57" s="3">
        <f t="shared" si="14"/>
        <v>39</v>
      </c>
      <c r="D57" s="3" t="str">
        <f>IF(D$3=0,0,INDEX(Sheet1!RawDataCols,$C57,D$5))</f>
        <v>14660E06</v>
      </c>
      <c r="E57" s="3" t="str">
        <f>IF(E$3=0,0,INDEX(Sheet1!RawDataCols,$C57,E$5))</f>
        <v xml:space="preserve">14660          </v>
      </c>
      <c r="F57" s="3" t="str">
        <f>IF(F$3=0,0,INDEX(Sheet1!RawDataCols,$C57,F$5))</f>
        <v xml:space="preserve">E06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F008  </v>
      </c>
      <c r="N57" s="3" t="str">
        <f>IF(N$3=0,0,INDEX(Sheet1!RawDataCols,$C57,N$5))</f>
        <v>Staging- Lighting- Audio</v>
      </c>
      <c r="O57" s="3">
        <f>INDEX(Sheet1!RawDataCols,$C57,O$5)</f>
        <v>9</v>
      </c>
      <c r="P57" s="3" t="str">
        <f>INDEX(Sheet1!RawDataCols,$C57,P$5)</f>
        <v>Cost of Sales</v>
      </c>
      <c r="Q57" s="3" t="str">
        <f>IF(Q$3=0,0,INDEX(Sheet1!RawDataCols,$C57,Q$5))</f>
        <v>I</v>
      </c>
      <c r="R57" s="3">
        <f t="shared" si="15"/>
        <v>1</v>
      </c>
      <c r="S57" s="3">
        <f t="shared" si="16"/>
        <v>-1</v>
      </c>
      <c r="T57" s="3">
        <f>IF(T$3=0,0,INDEX(Sheet1!RawDataCols,$C57,T$5)*$R57)</f>
        <v>0</v>
      </c>
      <c r="U57" s="3">
        <f>IF(U$3=0,0,INDEX(Sheet1!RawDataCols,$C57,U$5)*$R57)</f>
        <v>0</v>
      </c>
      <c r="V57" s="3">
        <f>IF(V$3=0,0,INDEX(Sheet1!RawDataCols,$C57,V$5)*$R57)</f>
        <v>0</v>
      </c>
      <c r="W57" s="3">
        <f>IF(W$3=0,0,INDEX(Sheet1!RawDataCols,$C57,W$5)*$R57)</f>
        <v>0</v>
      </c>
      <c r="X57" s="3">
        <f>IF(X$3=0,0,INDEX(Sheet1!RawDataCols,$C57,X$5)*$R57)</f>
        <v>0</v>
      </c>
      <c r="Y57" s="3">
        <f>IF(Y$3=0,0,INDEX(Sheet1!RawDataCols,$C57,Y$5)*$R57)</f>
        <v>0</v>
      </c>
      <c r="Z57" s="3">
        <f>IF(Z$3=0,0,INDEX(Sheet1!RawDataCols,$C57,Z$5)*$R57)</f>
        <v>0</v>
      </c>
      <c r="AA57" s="3">
        <f>IF(AA$3=0,0,INDEX(Sheet1!RawDataCols,$C57,AA$5)*$R57)</f>
        <v>0</v>
      </c>
      <c r="AB57" s="3">
        <f>IF(AB$3=0,0,INDEX(Sheet1!RawDataCols,$C57,AB$5)*$R57)</f>
        <v>0</v>
      </c>
      <c r="AC57" s="3">
        <f>IF(AC$3=0,0,INDEX(Sheet1!RawDataCols,$C57,AC$5)*$R57)</f>
        <v>0</v>
      </c>
      <c r="AD57" s="3">
        <f>IF(AD$3=0,0,INDEX(Sheet1!RawDataCols,$C57,AD$5)*$R57)</f>
        <v>0</v>
      </c>
      <c r="AE57" s="3">
        <f>IF(AE$3=0,0,INDEX(Sheet1!RawDataCols,$C57,AE$5)*$R57)</f>
        <v>0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0</v>
      </c>
      <c r="AI57" s="3">
        <f>IF(AI$3=0,0,INDEX(Sheet1!RawDataCols,$C57,AI$5)*$R57)</f>
        <v>0</v>
      </c>
      <c r="AJ57" s="3">
        <f>IF(AJ$3=0,0,INDEX(Sheet1!RawDataCols,$C57,AJ$5)*$R57)</f>
        <v>0</v>
      </c>
      <c r="AK57" s="3">
        <f>IF(AK$3=0,0,INDEX(Sheet1!RawDataCols,$C57,AK$5)*$R57)</f>
        <v>0</v>
      </c>
      <c r="AL57" s="3">
        <f>IF(AL$3=0,0,INDEX(Sheet1!RawDataCols,$C57,AL$5)*$R57)</f>
        <v>0</v>
      </c>
      <c r="AM57" s="3">
        <f>IF(AM$3=0,0,INDEX(Sheet1!RawDataCols,$C57,AM$5)*$R57)</f>
        <v>0</v>
      </c>
      <c r="AN57" s="3">
        <f>IF(AN$3=0,0,INDEX(Sheet1!RawDataCols,$C57,AN$5)*$R57)</f>
        <v>0</v>
      </c>
      <c r="AO57" s="3">
        <f>IF(AO$3=0,0,INDEX(Sheet1!RawDataCols,$C57,AO$5)*$R57)</f>
        <v>0</v>
      </c>
      <c r="AP57" s="3">
        <f>IF(AP$3=0,0,INDEX(Sheet1!RawDataCols,$C57,AP$5)*$R57)</f>
        <v>0</v>
      </c>
      <c r="AQ57" s="3">
        <f>IF(AQ$3=0,0,INDEX(Sheet1!RawDataCols,$C57,AQ$5)*$R57)</f>
        <v>0</v>
      </c>
      <c r="AR57" s="3">
        <f>IF(AR$3=0,0,INDEX(Sheet1!RawDataCols,$C57,AR$5)*$R57)</f>
        <v>0</v>
      </c>
      <c r="AS57" s="3">
        <f>IF(AS$3=0,0,INDEX(Sheet1!RawDataCols,$C57,AS$5)*$R57)</f>
        <v>0</v>
      </c>
      <c r="AT57" s="3">
        <f>IF(AT$3=0,0,INDEX(Sheet1!RawDataCols,$C57,AT$5)*$R57)</f>
        <v>0</v>
      </c>
      <c r="AU57" s="3">
        <f>IF(AU$3=0,0,INDEX(Sheet1!RawDataCols,$C57,AU$5)*$R57)</f>
        <v>0</v>
      </c>
      <c r="AV57" s="3">
        <f>IF(AV$3=0,0,INDEX(Sheet1!RawDataCols,$C57,AV$5)*$R57)</f>
        <v>0</v>
      </c>
      <c r="AW57" s="3">
        <f>IF(AW$3=0,0,INDEX(Sheet1!RawDataCols,$C57,AW$5)*$R57)</f>
        <v>0</v>
      </c>
      <c r="AX57" s="3">
        <f>IF(AX$3=0,0,INDEX(Sheet1!RawDataCols,$C57,AX$5)*$R57)</f>
        <v>0</v>
      </c>
      <c r="AY57" s="3">
        <f>IF(AY$3=0,0,INDEX(Sheet1!RawDataCols,$C57,AY$5)*$R57)</f>
        <v>0</v>
      </c>
      <c r="AZ57" s="3">
        <f>IF(AZ$3=0,0,INDEX(Sheet1!RawDataCols,$C57,AZ$5)*$R57)</f>
        <v>0</v>
      </c>
      <c r="BA57" s="3">
        <f>IF(BA$3=0,0,INDEX(Sheet1!RawDataCols,$C57,BA$5)*$R57)</f>
        <v>0</v>
      </c>
      <c r="BB57" s="3">
        <f>IF(BB$3=0,0,INDEX(Sheet1!RawDataCols,$C57,BB$5)*$R57)</f>
        <v>0</v>
      </c>
      <c r="BC57" s="3">
        <f>IF(BC$3=0,0,INDEX(Sheet1!RawDataCols,$C57,BC$5)*$R57)</f>
        <v>0</v>
      </c>
      <c r="BD57" s="3">
        <f>IF(BD$3=0,0,INDEX(Sheet1!RawDataCols,$C57,BD$5)*$R57)</f>
        <v>0</v>
      </c>
      <c r="BE57" s="3">
        <f>IF(BE$3=0,0,INDEX(Sheet1!RawDataCols,$C57,BE$5)*$R57)</f>
        <v>0</v>
      </c>
      <c r="BF57" s="3">
        <f>IF(BF$3=0,0,INDEX(Sheet1!RawDataCols,$C57,BF$5)*$R57)</f>
        <v>0</v>
      </c>
      <c r="BG57" s="179">
        <f>IF(BG$3=0,0,INDEX(Sheet1!RawDataCols,$C57,BG$5)*$R57)</f>
        <v>0</v>
      </c>
      <c r="BH57" s="33">
        <f t="shared" si="17"/>
        <v>0</v>
      </c>
      <c r="BI57" s="33">
        <f t="shared" si="18"/>
        <v>0</v>
      </c>
      <c r="BJ57" s="33">
        <f t="shared" si="19"/>
        <v>0</v>
      </c>
      <c r="BK57" s="3">
        <f>IF(BK$3=0,0,INDEX(Sheet1!RawDataCols,$C57,BK$5)*$R57)</f>
        <v>0</v>
      </c>
      <c r="BL57" s="3">
        <f>IF(BL$3=0,0,INDEX(Sheet1!RawDataCols,$C57,BL$5)*$R57)</f>
        <v>0</v>
      </c>
      <c r="BM57" s="3">
        <f>IF(BM$3=0,0,INDEX(Sheet1!RawDataCols,$C57,BM$5)*$R57)</f>
        <v>1083.149285</v>
      </c>
      <c r="BN57" s="3">
        <f>IF(BN$3=0,0,INDEX(Sheet1!RawDataCols,$C57,BN$5)*$R57)</f>
        <v>985.38928499999997</v>
      </c>
      <c r="BO57" s="3">
        <f>IF(BO$3=0,0,INDEX(Sheet1!RawDataCols,$C57,BO$5)*$R57)</f>
        <v>766.55857100000003</v>
      </c>
      <c r="BP57" s="3">
        <f>IF(BP$3=0,0,INDEX(Sheet1!RawDataCols,$C57,BP$5)*$R57)</f>
        <v>0</v>
      </c>
      <c r="BQ57" s="3">
        <f t="shared" si="20"/>
        <v>0</v>
      </c>
      <c r="BR57" s="3">
        <f t="shared" si="21"/>
        <v>0</v>
      </c>
      <c r="BS57" s="3">
        <f t="shared" si="22"/>
        <v>0</v>
      </c>
      <c r="BT57" s="3">
        <f t="shared" si="23"/>
        <v>0</v>
      </c>
      <c r="BU57" s="3" t="str">
        <f>INDEX(Sheet1!$BS$2:$BS$1000,MATCH($A57,Sheet1!$A$2:$A$1000,0))</f>
        <v>04</v>
      </c>
      <c r="BV57" s="3">
        <f>INDEX(Sheet1!$BT$2:$BT$1000,MATCH($A57,Sheet1!$A$2:$A$1000,0))</f>
        <v>0</v>
      </c>
    </row>
    <row r="58" spans="1:74" x14ac:dyDescent="0.2">
      <c r="A58" s="11" t="s">
        <v>576</v>
      </c>
      <c r="B58" s="3">
        <f>MATCH($A58,Sheet1!ACCOUNTNO,0)</f>
        <v>40</v>
      </c>
      <c r="C58" s="3">
        <f t="shared" si="14"/>
        <v>40</v>
      </c>
      <c r="D58" s="3" t="str">
        <f>IF(D$3=0,0,INDEX(Sheet1!RawDataCols,$C58,D$5))</f>
        <v>14680E06</v>
      </c>
      <c r="E58" s="3" t="str">
        <f>IF(E$3=0,0,INDEX(Sheet1!RawDataCols,$C58,E$5))</f>
        <v xml:space="preserve">14680          </v>
      </c>
      <c r="F58" s="3" t="str">
        <f>IF(F$3=0,0,INDEX(Sheet1!RawDataCols,$C58,F$5))</f>
        <v xml:space="preserve">E06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F008  </v>
      </c>
      <c r="N58" s="3" t="str">
        <f>IF(N$3=0,0,INDEX(Sheet1!RawDataCols,$C58,N$5))</f>
        <v>Ticketing BASS</v>
      </c>
      <c r="O58" s="3">
        <f>INDEX(Sheet1!RawDataCols,$C58,O$5)</f>
        <v>9</v>
      </c>
      <c r="P58" s="3" t="str">
        <f>INDEX(Sheet1!RawDataCols,$C58,P$5)</f>
        <v>Cost of Sales</v>
      </c>
      <c r="Q58" s="3" t="str">
        <f>IF(Q$3=0,0,INDEX(Sheet1!RawDataCols,$C58,Q$5))</f>
        <v>I</v>
      </c>
      <c r="R58" s="3">
        <f t="shared" si="15"/>
        <v>1</v>
      </c>
      <c r="S58" s="3">
        <f t="shared" si="16"/>
        <v>-1</v>
      </c>
      <c r="T58" s="3">
        <f>IF(T$3=0,0,INDEX(Sheet1!RawDataCols,$C58,T$5)*$R58)</f>
        <v>0</v>
      </c>
      <c r="U58" s="3">
        <f>IF(U$3=0,0,INDEX(Sheet1!RawDataCols,$C58,U$5)*$R58)</f>
        <v>0</v>
      </c>
      <c r="V58" s="3">
        <f>IF(V$3=0,0,INDEX(Sheet1!RawDataCols,$C58,V$5)*$R58)</f>
        <v>0</v>
      </c>
      <c r="W58" s="3">
        <f>IF(W$3=0,0,INDEX(Sheet1!RawDataCols,$C58,W$5)*$R58)</f>
        <v>0</v>
      </c>
      <c r="X58" s="3">
        <f>IF(X$3=0,0,INDEX(Sheet1!RawDataCols,$C58,X$5)*$R58)</f>
        <v>0</v>
      </c>
      <c r="Y58" s="3">
        <f>IF(Y$3=0,0,INDEX(Sheet1!RawDataCols,$C58,Y$5)*$R58)</f>
        <v>0</v>
      </c>
      <c r="Z58" s="3">
        <f>IF(Z$3=0,0,INDEX(Sheet1!RawDataCols,$C58,Z$5)*$R58)</f>
        <v>0</v>
      </c>
      <c r="AA58" s="3">
        <f>IF(AA$3=0,0,INDEX(Sheet1!RawDataCols,$C58,AA$5)*$R58)</f>
        <v>0</v>
      </c>
      <c r="AB58" s="3">
        <f>IF(AB$3=0,0,INDEX(Sheet1!RawDataCols,$C58,AB$5)*$R58)</f>
        <v>0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0</v>
      </c>
      <c r="AF58" s="3">
        <f>IF(AF$3=0,0,INDEX(Sheet1!RawDataCols,$C58,AF$5)*$R58)</f>
        <v>0</v>
      </c>
      <c r="AG58" s="3">
        <f>IF(AG$3=0,0,INDEX(Sheet1!RawDataCols,$C58,AG$5)*$R58)</f>
        <v>0</v>
      </c>
      <c r="AH58" s="3">
        <f>IF(AH$3=0,0,INDEX(Sheet1!RawDataCols,$C58,AH$5)*$R58)</f>
        <v>0</v>
      </c>
      <c r="AI58" s="3">
        <f>IF(AI$3=0,0,INDEX(Sheet1!RawDataCols,$C58,AI$5)*$R58)</f>
        <v>0</v>
      </c>
      <c r="AJ58" s="3">
        <f>IF(AJ$3=0,0,INDEX(Sheet1!RawDataCols,$C58,AJ$5)*$R58)</f>
        <v>0</v>
      </c>
      <c r="AK58" s="3">
        <f>IF(AK$3=0,0,INDEX(Sheet1!RawDataCols,$C58,AK$5)*$R58)</f>
        <v>0</v>
      </c>
      <c r="AL58" s="3">
        <f>IF(AL$3=0,0,INDEX(Sheet1!RawDataCols,$C58,AL$5)*$R58)</f>
        <v>0</v>
      </c>
      <c r="AM58" s="3">
        <f>IF(AM$3=0,0,INDEX(Sheet1!RawDataCols,$C58,AM$5)*$R58)</f>
        <v>0</v>
      </c>
      <c r="AN58" s="3">
        <f>IF(AN$3=0,0,INDEX(Sheet1!RawDataCols,$C58,AN$5)*$R58)</f>
        <v>0</v>
      </c>
      <c r="AO58" s="3">
        <f>IF(AO$3=0,0,INDEX(Sheet1!RawDataCols,$C58,AO$5)*$R58)</f>
        <v>0</v>
      </c>
      <c r="AP58" s="3">
        <f>IF(AP$3=0,0,INDEX(Sheet1!RawDataCols,$C58,AP$5)*$R58)</f>
        <v>0</v>
      </c>
      <c r="AQ58" s="3">
        <f>IF(AQ$3=0,0,INDEX(Sheet1!RawDataCols,$C58,AQ$5)*$R58)</f>
        <v>0</v>
      </c>
      <c r="AR58" s="3">
        <f>IF(AR$3=0,0,INDEX(Sheet1!RawDataCols,$C58,AR$5)*$R58)</f>
        <v>0</v>
      </c>
      <c r="AS58" s="3">
        <f>IF(AS$3=0,0,INDEX(Sheet1!RawDataCols,$C58,AS$5)*$R58)</f>
        <v>0</v>
      </c>
      <c r="AT58" s="3">
        <f>IF(AT$3=0,0,INDEX(Sheet1!RawDataCols,$C58,AT$5)*$R58)</f>
        <v>0</v>
      </c>
      <c r="AU58" s="3">
        <f>IF(AU$3=0,0,INDEX(Sheet1!RawDataCols,$C58,AU$5)*$R58)</f>
        <v>0</v>
      </c>
      <c r="AV58" s="3">
        <f>IF(AV$3=0,0,INDEX(Sheet1!RawDataCols,$C58,AV$5)*$R58)</f>
        <v>0</v>
      </c>
      <c r="AW58" s="3">
        <f>IF(AW$3=0,0,INDEX(Sheet1!RawDataCols,$C58,AW$5)*$R58)</f>
        <v>0</v>
      </c>
      <c r="AX58" s="3">
        <f>IF(AX$3=0,0,INDEX(Sheet1!RawDataCols,$C58,AX$5)*$R58)</f>
        <v>0</v>
      </c>
      <c r="AY58" s="3">
        <f>IF(AY$3=0,0,INDEX(Sheet1!RawDataCols,$C58,AY$5)*$R58)</f>
        <v>0</v>
      </c>
      <c r="AZ58" s="3">
        <f>IF(AZ$3=0,0,INDEX(Sheet1!RawDataCols,$C58,AZ$5)*$R58)</f>
        <v>0</v>
      </c>
      <c r="BA58" s="3">
        <f>IF(BA$3=0,0,INDEX(Sheet1!RawDataCols,$C58,BA$5)*$R58)</f>
        <v>0</v>
      </c>
      <c r="BB58" s="3">
        <f>IF(BB$3=0,0,INDEX(Sheet1!RawDataCols,$C58,BB$5)*$R58)</f>
        <v>0</v>
      </c>
      <c r="BC58" s="3">
        <f>IF(BC$3=0,0,INDEX(Sheet1!RawDataCols,$C58,BC$5)*$R58)</f>
        <v>0</v>
      </c>
      <c r="BD58" s="3">
        <f>IF(BD$3=0,0,INDEX(Sheet1!RawDataCols,$C58,BD$5)*$R58)</f>
        <v>0</v>
      </c>
      <c r="BE58" s="3">
        <f>IF(BE$3=0,0,INDEX(Sheet1!RawDataCols,$C58,BE$5)*$R58)</f>
        <v>0</v>
      </c>
      <c r="BF58" s="3">
        <f>IF(BF$3=0,0,INDEX(Sheet1!RawDataCols,$C58,BF$5)*$R58)</f>
        <v>0</v>
      </c>
      <c r="BG58" s="179">
        <f>IF(BG$3=0,0,INDEX(Sheet1!RawDataCols,$C58,BG$5)*$R58)</f>
        <v>0</v>
      </c>
      <c r="BH58" s="33">
        <f t="shared" si="17"/>
        <v>0</v>
      </c>
      <c r="BI58" s="33">
        <f t="shared" si="18"/>
        <v>0</v>
      </c>
      <c r="BJ58" s="33">
        <f t="shared" si="19"/>
        <v>0</v>
      </c>
      <c r="BK58" s="3">
        <f>IF(BK$3=0,0,INDEX(Sheet1!RawDataCols,$C58,BK$5)*$R58)</f>
        <v>0</v>
      </c>
      <c r="BL58" s="3">
        <f>IF(BL$3=0,0,INDEX(Sheet1!RawDataCols,$C58,BL$5)*$R58)</f>
        <v>0</v>
      </c>
      <c r="BM58" s="3">
        <f>IF(BM$3=0,0,INDEX(Sheet1!RawDataCols,$C58,BM$5)*$R58)</f>
        <v>176.40642800000001</v>
      </c>
      <c r="BN58" s="3">
        <f>IF(BN$3=0,0,INDEX(Sheet1!RawDataCols,$C58,BN$5)*$R58)</f>
        <v>0</v>
      </c>
      <c r="BO58" s="3">
        <f>IF(BO$3=0,0,INDEX(Sheet1!RawDataCols,$C58,BO$5)*$R58)</f>
        <v>0</v>
      </c>
      <c r="BP58" s="3">
        <f>IF(BP$3=0,0,INDEX(Sheet1!RawDataCols,$C58,BP$5)*$R58)</f>
        <v>0</v>
      </c>
      <c r="BQ58" s="3">
        <f t="shared" si="20"/>
        <v>0</v>
      </c>
      <c r="BR58" s="3">
        <f t="shared" si="21"/>
        <v>0</v>
      </c>
      <c r="BS58" s="3">
        <f t="shared" si="22"/>
        <v>0</v>
      </c>
      <c r="BT58" s="3">
        <f t="shared" si="23"/>
        <v>0</v>
      </c>
      <c r="BU58" s="3" t="str">
        <f>INDEX(Sheet1!$BS$2:$BS$1000,MATCH($A58,Sheet1!$A$2:$A$1000,0))</f>
        <v>04</v>
      </c>
      <c r="BV58" s="3">
        <f>INDEX(Sheet1!$BT$2:$BT$1000,MATCH($A58,Sheet1!$A$2:$A$1000,0))</f>
        <v>0</v>
      </c>
    </row>
    <row r="59" spans="1:74" x14ac:dyDescent="0.2">
      <c r="A59" s="11" t="s">
        <v>577</v>
      </c>
      <c r="B59" s="3">
        <f>MATCH($A59,Sheet1!ACCOUNTNO,0)</f>
        <v>41</v>
      </c>
      <c r="C59" s="3">
        <f t="shared" si="14"/>
        <v>41</v>
      </c>
      <c r="D59" s="3" t="str">
        <f>IF(D$3=0,0,INDEX(Sheet1!RawDataCols,$C59,D$5))</f>
        <v>15200G08</v>
      </c>
      <c r="E59" s="3" t="str">
        <f>IF(E$3=0,0,INDEX(Sheet1!RawDataCols,$C59,E$5))</f>
        <v xml:space="preserve">15200          </v>
      </c>
      <c r="F59" s="3" t="str">
        <f>IF(F$3=0,0,INDEX(Sheet1!RawDataCols,$C59,F$5))</f>
        <v xml:space="preserve">G08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F008  </v>
      </c>
      <c r="N59" s="3" t="str">
        <f>IF(N$3=0,0,INDEX(Sheet1!RawDataCols,$C59,N$5))</f>
        <v>Other Income-RIUP</v>
      </c>
      <c r="O59" s="3">
        <f>INDEX(Sheet1!RawDataCols,$C59,O$5)</f>
        <v>12</v>
      </c>
      <c r="P59" s="3" t="str">
        <f>INDEX(Sheet1!RawDataCols,$C59,P$5)</f>
        <v>Other Income</v>
      </c>
      <c r="Q59" s="3" t="str">
        <f>IF(Q$3=0,0,INDEX(Sheet1!RawDataCols,$C59,Q$5))</f>
        <v>I</v>
      </c>
      <c r="R59" s="3">
        <f t="shared" si="15"/>
        <v>-1</v>
      </c>
      <c r="S59" s="3">
        <f t="shared" si="16"/>
        <v>1</v>
      </c>
      <c r="T59" s="3">
        <f>IF(T$3=0,0,INDEX(Sheet1!RawDataCols,$C59,T$5)*$R59)</f>
        <v>0</v>
      </c>
      <c r="U59" s="3">
        <f>IF(U$3=0,0,INDEX(Sheet1!RawDataCols,$C59,U$5)*$R59)</f>
        <v>0</v>
      </c>
      <c r="V59" s="3">
        <f>IF(V$3=0,0,INDEX(Sheet1!RawDataCols,$C59,V$5)*$R59)</f>
        <v>0</v>
      </c>
      <c r="W59" s="3">
        <f>IF(W$3=0,0,INDEX(Sheet1!RawDataCols,$C59,W$5)*$R59)</f>
        <v>0</v>
      </c>
      <c r="X59" s="3">
        <f>IF(X$3=0,0,INDEX(Sheet1!RawDataCols,$C59,X$5)*$R59)</f>
        <v>0</v>
      </c>
      <c r="Y59" s="3">
        <f>IF(Y$3=0,0,INDEX(Sheet1!RawDataCols,$C59,Y$5)*$R59)</f>
        <v>0</v>
      </c>
      <c r="Z59" s="3">
        <f>IF(Z$3=0,0,INDEX(Sheet1!RawDataCols,$C59,Z$5)*$R59)</f>
        <v>0</v>
      </c>
      <c r="AA59" s="3">
        <f>IF(AA$3=0,0,INDEX(Sheet1!RawDataCols,$C59,AA$5)*$R59)</f>
        <v>0</v>
      </c>
      <c r="AB59" s="3">
        <f>IF(AB$3=0,0,INDEX(Sheet1!RawDataCols,$C59,AB$5)*$R59)</f>
        <v>0</v>
      </c>
      <c r="AC59" s="3">
        <f>IF(AC$3=0,0,INDEX(Sheet1!RawDataCols,$C59,AC$5)*$R59)</f>
        <v>0</v>
      </c>
      <c r="AD59" s="3">
        <f>IF(AD$3=0,0,INDEX(Sheet1!RawDataCols,$C59,AD$5)*$R59)</f>
        <v>0</v>
      </c>
      <c r="AE59" s="3">
        <f>IF(AE$3=0,0,INDEX(Sheet1!RawDataCols,$C59,AE$5)*$R59)</f>
        <v>0</v>
      </c>
      <c r="AF59" s="3">
        <f>IF(AF$3=0,0,INDEX(Sheet1!RawDataCols,$C59,AF$5)*$R59)</f>
        <v>7.73</v>
      </c>
      <c r="AG59" s="3">
        <f>IF(AG$3=0,0,INDEX(Sheet1!RawDataCols,$C59,AG$5)*$R59)</f>
        <v>0</v>
      </c>
      <c r="AH59" s="3">
        <f>IF(AH$3=0,0,INDEX(Sheet1!RawDataCols,$C59,AH$5)*$R59)</f>
        <v>0</v>
      </c>
      <c r="AI59" s="3">
        <f>IF(AI$3=0,0,INDEX(Sheet1!RawDataCols,$C59,AI$5)*$R59)</f>
        <v>0</v>
      </c>
      <c r="AJ59" s="3">
        <f>IF(AJ$3=0,0,INDEX(Sheet1!RawDataCols,$C59,AJ$5)*$R59)</f>
        <v>0</v>
      </c>
      <c r="AK59" s="3">
        <f>IF(AK$3=0,0,INDEX(Sheet1!RawDataCols,$C59,AK$5)*$R59)</f>
        <v>0</v>
      </c>
      <c r="AL59" s="3">
        <f>IF(AL$3=0,0,INDEX(Sheet1!RawDataCols,$C59,AL$5)*$R59)</f>
        <v>0</v>
      </c>
      <c r="AM59" s="3">
        <f>IF(AM$3=0,0,INDEX(Sheet1!RawDataCols,$C59,AM$5)*$R59)</f>
        <v>0</v>
      </c>
      <c r="AN59" s="3">
        <f>IF(AN$3=0,0,INDEX(Sheet1!RawDataCols,$C59,AN$5)*$R59)</f>
        <v>0</v>
      </c>
      <c r="AO59" s="3">
        <f>IF(AO$3=0,0,INDEX(Sheet1!RawDataCols,$C59,AO$5)*$R59)</f>
        <v>0</v>
      </c>
      <c r="AP59" s="3">
        <f>IF(AP$3=0,0,INDEX(Sheet1!RawDataCols,$C59,AP$5)*$R59)</f>
        <v>0</v>
      </c>
      <c r="AQ59" s="3">
        <f>IF(AQ$3=0,0,INDEX(Sheet1!RawDataCols,$C59,AQ$5)*$R59)</f>
        <v>0</v>
      </c>
      <c r="AR59" s="3">
        <f>IF(AR$3=0,0,INDEX(Sheet1!RawDataCols,$C59,AR$5)*$R59)</f>
        <v>0</v>
      </c>
      <c r="AS59" s="3">
        <f>IF(AS$3=0,0,INDEX(Sheet1!RawDataCols,$C59,AS$5)*$R59)</f>
        <v>0</v>
      </c>
      <c r="AT59" s="3">
        <f>IF(AT$3=0,0,INDEX(Sheet1!RawDataCols,$C59,AT$5)*$R59)</f>
        <v>0</v>
      </c>
      <c r="AU59" s="3">
        <f>IF(AU$3=0,0,INDEX(Sheet1!RawDataCols,$C59,AU$5)*$R59)</f>
        <v>0</v>
      </c>
      <c r="AV59" s="3">
        <f>IF(AV$3=0,0,INDEX(Sheet1!RawDataCols,$C59,AV$5)*$R59)</f>
        <v>0</v>
      </c>
      <c r="AW59" s="3">
        <f>IF(AW$3=0,0,INDEX(Sheet1!RawDataCols,$C59,AW$5)*$R59)</f>
        <v>0</v>
      </c>
      <c r="AX59" s="3">
        <f>IF(AX$3=0,0,INDEX(Sheet1!RawDataCols,$C59,AX$5)*$R59)</f>
        <v>0</v>
      </c>
      <c r="AY59" s="3">
        <f>IF(AY$3=0,0,INDEX(Sheet1!RawDataCols,$C59,AY$5)*$R59)</f>
        <v>0</v>
      </c>
      <c r="AZ59" s="3">
        <f>IF(AZ$3=0,0,INDEX(Sheet1!RawDataCols,$C59,AZ$5)*$R59)</f>
        <v>0</v>
      </c>
      <c r="BA59" s="3">
        <f>IF(BA$3=0,0,INDEX(Sheet1!RawDataCols,$C59,BA$5)*$R59)</f>
        <v>0</v>
      </c>
      <c r="BB59" s="3">
        <f>IF(BB$3=0,0,INDEX(Sheet1!RawDataCols,$C59,BB$5)*$R59)</f>
        <v>0</v>
      </c>
      <c r="BC59" s="3">
        <f>IF(BC$3=0,0,INDEX(Sheet1!RawDataCols,$C59,BC$5)*$R59)</f>
        <v>0</v>
      </c>
      <c r="BD59" s="3">
        <f>IF(BD$3=0,0,INDEX(Sheet1!RawDataCols,$C59,BD$5)*$R59)</f>
        <v>0</v>
      </c>
      <c r="BE59" s="3">
        <f>IF(BE$3=0,0,INDEX(Sheet1!RawDataCols,$C59,BE$5)*$R59)</f>
        <v>0</v>
      </c>
      <c r="BF59" s="3">
        <f>IF(BF$3=0,0,INDEX(Sheet1!RawDataCols,$C59,BF$5)*$R59)</f>
        <v>0</v>
      </c>
      <c r="BG59" s="179">
        <f>IF(BG$3=0,0,INDEX(Sheet1!RawDataCols,$C59,BG$5)*$R59)</f>
        <v>0</v>
      </c>
      <c r="BH59" s="33">
        <f t="shared" si="17"/>
        <v>0</v>
      </c>
      <c r="BI59" s="33">
        <f t="shared" si="18"/>
        <v>0</v>
      </c>
      <c r="BJ59" s="33">
        <f t="shared" si="19"/>
        <v>7.73</v>
      </c>
      <c r="BK59" s="3">
        <f>IF(BK$3=0,0,INDEX(Sheet1!RawDataCols,$C59,BK$5)*$R59)</f>
        <v>0</v>
      </c>
      <c r="BL59" s="3">
        <f>IF(BL$3=0,0,INDEX(Sheet1!RawDataCols,$C59,BL$5)*$R59)</f>
        <v>0.55214200000000002</v>
      </c>
      <c r="BM59" s="3">
        <f>IF(BM$3=0,0,INDEX(Sheet1!RawDataCols,$C59,BM$5)*$R59)</f>
        <v>0</v>
      </c>
      <c r="BN59" s="3">
        <f>IF(BN$3=0,0,INDEX(Sheet1!RawDataCols,$C59,BN$5)*$R59)</f>
        <v>32.237856999999998</v>
      </c>
      <c r="BO59" s="3">
        <f>IF(BO$3=0,0,INDEX(Sheet1!RawDataCols,$C59,BO$5)*$R59)</f>
        <v>675.755</v>
      </c>
      <c r="BP59" s="3">
        <f>IF(BP$3=0,0,INDEX(Sheet1!RawDataCols,$C59,BP$5)*$R59)</f>
        <v>0</v>
      </c>
      <c r="BQ59" s="3">
        <f t="shared" si="20"/>
        <v>0</v>
      </c>
      <c r="BR59" s="3">
        <f t="shared" si="21"/>
        <v>0</v>
      </c>
      <c r="BS59" s="3">
        <f t="shared" si="22"/>
        <v>0</v>
      </c>
      <c r="BT59" s="3">
        <f t="shared" si="23"/>
        <v>0</v>
      </c>
      <c r="BU59" s="3" t="str">
        <f>INDEX(Sheet1!$BS$2:$BS$1000,MATCH($A59,Sheet1!$A$2:$A$1000,0))</f>
        <v>05</v>
      </c>
      <c r="BV59" s="3">
        <f>INDEX(Sheet1!$BT$2:$BT$1000,MATCH($A59,Sheet1!$A$2:$A$1000,0))</f>
        <v>0</v>
      </c>
    </row>
    <row r="60" spans="1:74" x14ac:dyDescent="0.2">
      <c r="A60" s="11" t="s">
        <v>578</v>
      </c>
      <c r="B60" s="3">
        <f>MATCH($A60,Sheet1!ACCOUNTNO,0)</f>
        <v>42</v>
      </c>
      <c r="C60" s="3">
        <f t="shared" si="14"/>
        <v>42</v>
      </c>
      <c r="D60" s="3" t="str">
        <f>IF(D$3=0,0,INDEX(Sheet1!RawDataCols,$C60,D$5))</f>
        <v>16100G08</v>
      </c>
      <c r="E60" s="3" t="str">
        <f>IF(E$3=0,0,INDEX(Sheet1!RawDataCols,$C60,E$5))</f>
        <v xml:space="preserve">16100          </v>
      </c>
      <c r="F60" s="3" t="str">
        <f>IF(F$3=0,0,INDEX(Sheet1!RawDataCols,$C60,F$5))</f>
        <v xml:space="preserve">G08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F008  </v>
      </c>
      <c r="N60" s="3" t="str">
        <f>IF(N$3=0,0,INDEX(Sheet1!RawDataCols,$C60,N$5))</f>
        <v>Interest Received-RIUP</v>
      </c>
      <c r="O60" s="3">
        <f>INDEX(Sheet1!RawDataCols,$C60,O$5)</f>
        <v>12</v>
      </c>
      <c r="P60" s="3" t="str">
        <f>INDEX(Sheet1!RawDataCols,$C60,P$5)</f>
        <v>Other Income</v>
      </c>
      <c r="Q60" s="3" t="str">
        <f>IF(Q$3=0,0,INDEX(Sheet1!RawDataCols,$C60,Q$5))</f>
        <v>I</v>
      </c>
      <c r="R60" s="3">
        <f t="shared" si="15"/>
        <v>-1</v>
      </c>
      <c r="S60" s="3">
        <f t="shared" si="16"/>
        <v>1</v>
      </c>
      <c r="T60" s="3">
        <f>IF(T$3=0,0,INDEX(Sheet1!RawDataCols,$C60,T$5)*$R60)</f>
        <v>0</v>
      </c>
      <c r="U60" s="3">
        <f>IF(U$3=0,0,INDEX(Sheet1!RawDataCols,$C60,U$5)*$R60)</f>
        <v>0</v>
      </c>
      <c r="V60" s="3">
        <f>IF(V$3=0,0,INDEX(Sheet1!RawDataCols,$C60,V$5)*$R60)</f>
        <v>0</v>
      </c>
      <c r="W60" s="3">
        <f>IF(W$3=0,0,INDEX(Sheet1!RawDataCols,$C60,W$5)*$R60)</f>
        <v>1.78</v>
      </c>
      <c r="X60" s="3">
        <f>IF(X$3=0,0,INDEX(Sheet1!RawDataCols,$C60,X$5)*$R60)</f>
        <v>0</v>
      </c>
      <c r="Y60" s="3">
        <f>IF(Y$3=0,0,INDEX(Sheet1!RawDataCols,$C60,Y$5)*$R60)</f>
        <v>0</v>
      </c>
      <c r="Z60" s="3">
        <f>IF(Z$3=0,0,INDEX(Sheet1!RawDataCols,$C60,Z$5)*$R60)</f>
        <v>1.48</v>
      </c>
      <c r="AA60" s="3">
        <f>IF(AA$3=0,0,INDEX(Sheet1!RawDataCols,$C60,AA$5)*$R60)</f>
        <v>0</v>
      </c>
      <c r="AB60" s="3">
        <f>IF(AB$3=0,0,INDEX(Sheet1!RawDataCols,$C60,AB$5)*$R60)</f>
        <v>0</v>
      </c>
      <c r="AC60" s="3">
        <f>IF(AC$3=0,0,INDEX(Sheet1!RawDataCols,$C60,AC$5)*$R60)</f>
        <v>1.49</v>
      </c>
      <c r="AD60" s="3">
        <f>IF(AD$3=0,0,INDEX(Sheet1!RawDataCols,$C60,AD$5)*$R60)</f>
        <v>0</v>
      </c>
      <c r="AE60" s="3">
        <f>IF(AE$3=0,0,INDEX(Sheet1!RawDataCols,$C60,AE$5)*$R60)</f>
        <v>0</v>
      </c>
      <c r="AF60" s="3">
        <f>IF(AF$3=0,0,INDEX(Sheet1!RawDataCols,$C60,AF$5)*$R60)</f>
        <v>1.78</v>
      </c>
      <c r="AG60" s="3">
        <f>IF(AG$3=0,0,INDEX(Sheet1!RawDataCols,$C60,AG$5)*$R60)</f>
        <v>0</v>
      </c>
      <c r="AH60" s="3">
        <f>IF(AH$3=0,0,INDEX(Sheet1!RawDataCols,$C60,AH$5)*$R60)</f>
        <v>0</v>
      </c>
      <c r="AI60" s="3">
        <f>IF(AI$3=0,0,INDEX(Sheet1!RawDataCols,$C60,AI$5)*$R60)</f>
        <v>0</v>
      </c>
      <c r="AJ60" s="3">
        <f>IF(AJ$3=0,0,INDEX(Sheet1!RawDataCols,$C60,AJ$5)*$R60)</f>
        <v>0</v>
      </c>
      <c r="AK60" s="3">
        <f>IF(AK$3=0,0,INDEX(Sheet1!RawDataCols,$C60,AK$5)*$R60)</f>
        <v>0</v>
      </c>
      <c r="AL60" s="3">
        <f>IF(AL$3=0,0,INDEX(Sheet1!RawDataCols,$C60,AL$5)*$R60)</f>
        <v>0</v>
      </c>
      <c r="AM60" s="3">
        <f>IF(AM$3=0,0,INDEX(Sheet1!RawDataCols,$C60,AM$5)*$R60)</f>
        <v>0</v>
      </c>
      <c r="AN60" s="3">
        <f>IF(AN$3=0,0,INDEX(Sheet1!RawDataCols,$C60,AN$5)*$R60)</f>
        <v>0</v>
      </c>
      <c r="AO60" s="3">
        <f>IF(AO$3=0,0,INDEX(Sheet1!RawDataCols,$C60,AO$5)*$R60)</f>
        <v>0</v>
      </c>
      <c r="AP60" s="3">
        <f>IF(AP$3=0,0,INDEX(Sheet1!RawDataCols,$C60,AP$5)*$R60)</f>
        <v>0</v>
      </c>
      <c r="AQ60" s="3">
        <f>IF(AQ$3=0,0,INDEX(Sheet1!RawDataCols,$C60,AQ$5)*$R60)</f>
        <v>0</v>
      </c>
      <c r="AR60" s="3">
        <f>IF(AR$3=0,0,INDEX(Sheet1!RawDataCols,$C60,AR$5)*$R60)</f>
        <v>0</v>
      </c>
      <c r="AS60" s="3">
        <f>IF(AS$3=0,0,INDEX(Sheet1!RawDataCols,$C60,AS$5)*$R60)</f>
        <v>0</v>
      </c>
      <c r="AT60" s="3">
        <f>IF(AT$3=0,0,INDEX(Sheet1!RawDataCols,$C60,AT$5)*$R60)</f>
        <v>0</v>
      </c>
      <c r="AU60" s="3">
        <f>IF(AU$3=0,0,INDEX(Sheet1!RawDataCols,$C60,AU$5)*$R60)</f>
        <v>0</v>
      </c>
      <c r="AV60" s="3">
        <f>IF(AV$3=0,0,INDEX(Sheet1!RawDataCols,$C60,AV$5)*$R60)</f>
        <v>0</v>
      </c>
      <c r="AW60" s="3">
        <f>IF(AW$3=0,0,INDEX(Sheet1!RawDataCols,$C60,AW$5)*$R60)</f>
        <v>0</v>
      </c>
      <c r="AX60" s="3">
        <f>IF(AX$3=0,0,INDEX(Sheet1!RawDataCols,$C60,AX$5)*$R60)</f>
        <v>0</v>
      </c>
      <c r="AY60" s="3">
        <f>IF(AY$3=0,0,INDEX(Sheet1!RawDataCols,$C60,AY$5)*$R60)</f>
        <v>0</v>
      </c>
      <c r="AZ60" s="3">
        <f>IF(AZ$3=0,0,INDEX(Sheet1!RawDataCols,$C60,AZ$5)*$R60)</f>
        <v>0</v>
      </c>
      <c r="BA60" s="3">
        <f>IF(BA$3=0,0,INDEX(Sheet1!RawDataCols,$C60,BA$5)*$R60)</f>
        <v>0</v>
      </c>
      <c r="BB60" s="3">
        <f>IF(BB$3=0,0,INDEX(Sheet1!RawDataCols,$C60,BB$5)*$R60)</f>
        <v>0</v>
      </c>
      <c r="BC60" s="3">
        <f>IF(BC$3=0,0,INDEX(Sheet1!RawDataCols,$C60,BC$5)*$R60)</f>
        <v>0</v>
      </c>
      <c r="BD60" s="3">
        <f>IF(BD$3=0,0,INDEX(Sheet1!RawDataCols,$C60,BD$5)*$R60)</f>
        <v>0</v>
      </c>
      <c r="BE60" s="3">
        <f>IF(BE$3=0,0,INDEX(Sheet1!RawDataCols,$C60,BE$5)*$R60)</f>
        <v>0</v>
      </c>
      <c r="BF60" s="3">
        <f>IF(BF$3=0,0,INDEX(Sheet1!RawDataCols,$C60,BF$5)*$R60)</f>
        <v>0</v>
      </c>
      <c r="BG60" s="179">
        <f>IF(BG$3=0,0,INDEX(Sheet1!RawDataCols,$C60,BG$5)*$R60)</f>
        <v>0</v>
      </c>
      <c r="BH60" s="33">
        <f t="shared" si="17"/>
        <v>0</v>
      </c>
      <c r="BI60" s="33">
        <f t="shared" si="18"/>
        <v>0</v>
      </c>
      <c r="BJ60" s="33">
        <f t="shared" si="19"/>
        <v>6.53</v>
      </c>
      <c r="BK60" s="3">
        <f>IF(BK$3=0,0,INDEX(Sheet1!RawDataCols,$C60,BK$5)*$R60)</f>
        <v>0</v>
      </c>
      <c r="BL60" s="3">
        <f>IF(BL$3=0,0,INDEX(Sheet1!RawDataCols,$C60,BL$5)*$R60)</f>
        <v>1.051428</v>
      </c>
      <c r="BM60" s="3">
        <f>IF(BM$3=0,0,INDEX(Sheet1!RawDataCols,$C60,BM$5)*$R60)</f>
        <v>1.9650000000000001</v>
      </c>
      <c r="BN60" s="3">
        <f>IF(BN$3=0,0,INDEX(Sheet1!RawDataCols,$C60,BN$5)*$R60)</f>
        <v>1.6192850000000001</v>
      </c>
      <c r="BO60" s="3">
        <f>IF(BO$3=0,0,INDEX(Sheet1!RawDataCols,$C60,BO$5)*$R60)</f>
        <v>0.82142800000000005</v>
      </c>
      <c r="BP60" s="3">
        <f>IF(BP$3=0,0,INDEX(Sheet1!RawDataCols,$C60,BP$5)*$R60)</f>
        <v>8.19</v>
      </c>
      <c r="BQ60" s="3">
        <f t="shared" si="20"/>
        <v>0</v>
      </c>
      <c r="BR60" s="3">
        <f t="shared" si="21"/>
        <v>0</v>
      </c>
      <c r="BS60" s="3">
        <f t="shared" si="22"/>
        <v>0</v>
      </c>
      <c r="BT60" s="3">
        <f t="shared" si="23"/>
        <v>0</v>
      </c>
      <c r="BU60" s="3" t="str">
        <f>INDEX(Sheet1!$BS$2:$BS$1000,MATCH($A60,Sheet1!$A$2:$A$1000,0))</f>
        <v>06</v>
      </c>
      <c r="BV60" s="3">
        <f>INDEX(Sheet1!$BT$2:$BT$1000,MATCH($A60,Sheet1!$A$2:$A$1000,0))</f>
        <v>0</v>
      </c>
    </row>
    <row r="61" spans="1:74" x14ac:dyDescent="0.2">
      <c r="A61" s="11" t="s">
        <v>579</v>
      </c>
      <c r="B61" s="3">
        <f>MATCH($A61,Sheet1!ACCOUNTNO,0)</f>
        <v>43</v>
      </c>
      <c r="C61" s="3">
        <f t="shared" si="14"/>
        <v>43</v>
      </c>
      <c r="D61" s="3" t="str">
        <f>IF(D$3=0,0,INDEX(Sheet1!RawDataCols,$C61,D$5))</f>
        <v>20600G08</v>
      </c>
      <c r="E61" s="3" t="str">
        <f>IF(E$3=0,0,INDEX(Sheet1!RawDataCols,$C61,E$5))</f>
        <v xml:space="preserve">20600          </v>
      </c>
      <c r="F61" s="3" t="str">
        <f>IF(F$3=0,0,INDEX(Sheet1!RawDataCols,$C61,F$5))</f>
        <v xml:space="preserve">G08            </v>
      </c>
      <c r="G61" s="3" t="str">
        <f>IF(G$3=0,0,INDEX(Sheet1!RawDataCols,$C61,G$5))</f>
        <v xml:space="preserve">               </v>
      </c>
      <c r="H61" s="3" t="str">
        <f>IF(H$3=0,0,INDEX(Sheet1!RawDataCols,$C61,H$5))</f>
        <v xml:space="preserve">               </v>
      </c>
      <c r="I61" s="3" t="str">
        <f>IF(I$3=0,0,INDEX(Sheet1!RawDataCols,$C61,I$5))</f>
        <v xml:space="preserve">               </v>
      </c>
      <c r="J61" s="3" t="str">
        <f>IF(J$3=0,0,INDEX(Sheet1!RawDataCols,$C61,J$5))</f>
        <v xml:space="preserve">               </v>
      </c>
      <c r="K61" s="3" t="str">
        <f>IF(K$3=0,0,INDEX(Sheet1!RawDataCols,$C61,K$5))</f>
        <v xml:space="preserve">               </v>
      </c>
      <c r="L61" s="3" t="str">
        <f>IF(L$3=0,0,INDEX(Sheet1!RawDataCols,$C61,L$5))</f>
        <v xml:space="preserve">               </v>
      </c>
      <c r="M61" s="3" t="str">
        <f>IF(M$3=0,0,INDEX(Sheet1!RawDataCols,$C61,M$5))</f>
        <v xml:space="preserve">F008  </v>
      </c>
      <c r="N61" s="3" t="str">
        <f>IF(N$3=0,0,INDEX(Sheet1!RawDataCols,$C61,N$5))</f>
        <v>Wages - Administration-RIUP</v>
      </c>
      <c r="O61" s="3">
        <f>INDEX(Sheet1!RawDataCols,$C61,O$5)</f>
        <v>13</v>
      </c>
      <c r="P61" s="3" t="str">
        <f>INDEX(Sheet1!RawDataCols,$C61,P$5)</f>
        <v>Cost and Expenses</v>
      </c>
      <c r="Q61" s="3" t="str">
        <f>IF(Q$3=0,0,INDEX(Sheet1!RawDataCols,$C61,Q$5))</f>
        <v>I</v>
      </c>
      <c r="R61" s="3">
        <f t="shared" si="15"/>
        <v>1</v>
      </c>
      <c r="S61" s="3">
        <f t="shared" si="16"/>
        <v>-1</v>
      </c>
      <c r="T61" s="3">
        <f>IF(T$3=0,0,INDEX(Sheet1!RawDataCols,$C61,T$5)*$R61)</f>
        <v>0</v>
      </c>
      <c r="U61" s="3">
        <f>IF(U$3=0,0,INDEX(Sheet1!RawDataCols,$C61,U$5)*$R61)</f>
        <v>0</v>
      </c>
      <c r="V61" s="3">
        <f>IF(V$3=0,0,INDEX(Sheet1!RawDataCols,$C61,V$5)*$R61)</f>
        <v>0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0</v>
      </c>
      <c r="Z61" s="3">
        <f>IF(Z$3=0,0,INDEX(Sheet1!RawDataCols,$C61,Z$5)*$R61)</f>
        <v>0</v>
      </c>
      <c r="AA61" s="3">
        <f>IF(AA$3=0,0,INDEX(Sheet1!RawDataCols,$C61,AA$5)*$R61)</f>
        <v>0</v>
      </c>
      <c r="AB61" s="3">
        <f>IF(AB$3=0,0,INDEX(Sheet1!RawDataCols,$C61,AB$5)*$R61)</f>
        <v>0</v>
      </c>
      <c r="AC61" s="3">
        <f>IF(AC$3=0,0,INDEX(Sheet1!RawDataCols,$C61,AC$5)*$R61)</f>
        <v>0</v>
      </c>
      <c r="AD61" s="3">
        <f>IF(AD$3=0,0,INDEX(Sheet1!RawDataCols,$C61,AD$5)*$R61)</f>
        <v>0</v>
      </c>
      <c r="AE61" s="3">
        <f>IF(AE$3=0,0,INDEX(Sheet1!RawDataCols,$C61,AE$5)*$R61)</f>
        <v>0</v>
      </c>
      <c r="AF61" s="3">
        <f>IF(AF$3=0,0,INDEX(Sheet1!RawDataCols,$C61,AF$5)*$R61)</f>
        <v>0</v>
      </c>
      <c r="AG61" s="3">
        <f>IF(AG$3=0,0,INDEX(Sheet1!RawDataCols,$C61,AG$5)*$R61)</f>
        <v>0</v>
      </c>
      <c r="AH61" s="3">
        <f>IF(AH$3=0,0,INDEX(Sheet1!RawDataCols,$C61,AH$5)*$R61)</f>
        <v>0</v>
      </c>
      <c r="AI61" s="3">
        <f>IF(AI$3=0,0,INDEX(Sheet1!RawDataCols,$C61,AI$5)*$R61)</f>
        <v>0</v>
      </c>
      <c r="AJ61" s="3">
        <f>IF(AJ$3=0,0,INDEX(Sheet1!RawDataCols,$C61,AJ$5)*$R61)</f>
        <v>0</v>
      </c>
      <c r="AK61" s="3">
        <f>IF(AK$3=0,0,INDEX(Sheet1!RawDataCols,$C61,AK$5)*$R61)</f>
        <v>0</v>
      </c>
      <c r="AL61" s="3">
        <f>IF(AL$3=0,0,INDEX(Sheet1!RawDataCols,$C61,AL$5)*$R61)</f>
        <v>0</v>
      </c>
      <c r="AM61" s="3">
        <f>IF(AM$3=0,0,INDEX(Sheet1!RawDataCols,$C61,AM$5)*$R61)</f>
        <v>0</v>
      </c>
      <c r="AN61" s="3">
        <f>IF(AN$3=0,0,INDEX(Sheet1!RawDataCols,$C61,AN$5)*$R61)</f>
        <v>0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0</v>
      </c>
      <c r="AR61" s="3">
        <f>IF(AR$3=0,0,INDEX(Sheet1!RawDataCols,$C61,AR$5)*$R61)</f>
        <v>0</v>
      </c>
      <c r="AS61" s="3">
        <f>IF(AS$3=0,0,INDEX(Sheet1!RawDataCols,$C61,AS$5)*$R61)</f>
        <v>0</v>
      </c>
      <c r="AT61" s="3">
        <f>IF(AT$3=0,0,INDEX(Sheet1!RawDataCols,$C61,AT$5)*$R61)</f>
        <v>0</v>
      </c>
      <c r="AU61" s="3">
        <f>IF(AU$3=0,0,INDEX(Sheet1!RawDataCols,$C61,AU$5)*$R61)</f>
        <v>0</v>
      </c>
      <c r="AV61" s="3">
        <f>IF(AV$3=0,0,INDEX(Sheet1!RawDataCols,$C61,AV$5)*$R61)</f>
        <v>0</v>
      </c>
      <c r="AW61" s="3">
        <f>IF(AW$3=0,0,INDEX(Sheet1!RawDataCols,$C61,AW$5)*$R61)</f>
        <v>0</v>
      </c>
      <c r="AX61" s="3">
        <f>IF(AX$3=0,0,INDEX(Sheet1!RawDataCols,$C61,AX$5)*$R61)</f>
        <v>0</v>
      </c>
      <c r="AY61" s="3">
        <f>IF(AY$3=0,0,INDEX(Sheet1!RawDataCols,$C61,AY$5)*$R61)</f>
        <v>0</v>
      </c>
      <c r="AZ61" s="3">
        <f>IF(AZ$3=0,0,INDEX(Sheet1!RawDataCols,$C61,AZ$5)*$R61)</f>
        <v>0</v>
      </c>
      <c r="BA61" s="3">
        <f>IF(BA$3=0,0,INDEX(Sheet1!RawDataCols,$C61,BA$5)*$R61)</f>
        <v>0</v>
      </c>
      <c r="BB61" s="3">
        <f>IF(BB$3=0,0,INDEX(Sheet1!RawDataCols,$C61,BB$5)*$R61)</f>
        <v>0</v>
      </c>
      <c r="BC61" s="3">
        <f>IF(BC$3=0,0,INDEX(Sheet1!RawDataCols,$C61,BC$5)*$R61)</f>
        <v>0</v>
      </c>
      <c r="BD61" s="3">
        <f>IF(BD$3=0,0,INDEX(Sheet1!RawDataCols,$C61,BD$5)*$R61)</f>
        <v>0</v>
      </c>
      <c r="BE61" s="3">
        <f>IF(BE$3=0,0,INDEX(Sheet1!RawDataCols,$C61,BE$5)*$R61)</f>
        <v>0</v>
      </c>
      <c r="BF61" s="3">
        <f>IF(BF$3=0,0,INDEX(Sheet1!RawDataCols,$C61,BF$5)*$R61)</f>
        <v>0</v>
      </c>
      <c r="BG61" s="179">
        <f>IF(BG$3=0,0,INDEX(Sheet1!RawDataCols,$C61,BG$5)*$R61)</f>
        <v>0</v>
      </c>
      <c r="BH61" s="33">
        <f t="shared" si="17"/>
        <v>0</v>
      </c>
      <c r="BI61" s="33">
        <f t="shared" si="18"/>
        <v>0</v>
      </c>
      <c r="BJ61" s="33">
        <f t="shared" si="19"/>
        <v>0</v>
      </c>
      <c r="BK61" s="3">
        <f>IF(BK$3=0,0,INDEX(Sheet1!RawDataCols,$C61,BK$5)*$R61)</f>
        <v>0</v>
      </c>
      <c r="BL61" s="3">
        <f>IF(BL$3=0,0,INDEX(Sheet1!RawDataCols,$C61,BL$5)*$R61)</f>
        <v>303.12857100000002</v>
      </c>
      <c r="BM61" s="3">
        <f>IF(BM$3=0,0,INDEX(Sheet1!RawDataCols,$C61,BM$5)*$R61)</f>
        <v>916.02499999999998</v>
      </c>
      <c r="BN61" s="3">
        <f>IF(BN$3=0,0,INDEX(Sheet1!RawDataCols,$C61,BN$5)*$R61)</f>
        <v>1438.1885709999999</v>
      </c>
      <c r="BO61" s="3">
        <f>IF(BO$3=0,0,INDEX(Sheet1!RawDataCols,$C61,BO$5)*$R61)</f>
        <v>1778.2107140000001</v>
      </c>
      <c r="BP61" s="3">
        <f>IF(BP$3=0,0,INDEX(Sheet1!RawDataCols,$C61,BP$5)*$R61)</f>
        <v>4243.8</v>
      </c>
      <c r="BQ61" s="3">
        <f t="shared" si="20"/>
        <v>0</v>
      </c>
      <c r="BR61" s="3">
        <f t="shared" si="21"/>
        <v>0</v>
      </c>
      <c r="BS61" s="3">
        <f t="shared" si="22"/>
        <v>0</v>
      </c>
      <c r="BT61" s="3">
        <f t="shared" si="23"/>
        <v>0</v>
      </c>
      <c r="BU61" s="3" t="str">
        <f>INDEX(Sheet1!$BS$2:$BS$1000,MATCH($A61,Sheet1!$A$2:$A$1000,0))</f>
        <v>07</v>
      </c>
      <c r="BV61" s="3">
        <f>INDEX(Sheet1!$BT$2:$BT$1000,MATCH($A61,Sheet1!$A$2:$A$1000,0))</f>
        <v>0</v>
      </c>
    </row>
    <row r="62" spans="1:74" x14ac:dyDescent="0.2">
      <c r="A62" s="11" t="s">
        <v>580</v>
      </c>
      <c r="B62" s="3">
        <f>MATCH($A62,Sheet1!ACCOUNTNO,0)</f>
        <v>44</v>
      </c>
      <c r="C62" s="3">
        <f t="shared" si="14"/>
        <v>44</v>
      </c>
      <c r="D62" s="3" t="str">
        <f>IF(D$3=0,0,INDEX(Sheet1!RawDataCols,$C62,D$5))</f>
        <v>20620G08</v>
      </c>
      <c r="E62" s="3" t="str">
        <f>IF(E$3=0,0,INDEX(Sheet1!RawDataCols,$C62,E$5))</f>
        <v xml:space="preserve">20620          </v>
      </c>
      <c r="F62" s="3" t="str">
        <f>IF(F$3=0,0,INDEX(Sheet1!RawDataCols,$C62,F$5))</f>
        <v xml:space="preserve">G08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F008  </v>
      </c>
      <c r="N62" s="3" t="str">
        <f>IF(N$3=0,0,INDEX(Sheet1!RawDataCols,$C62,N$5))</f>
        <v>Wages - Advertising Sales-RIUP</v>
      </c>
      <c r="O62" s="3">
        <f>INDEX(Sheet1!RawDataCols,$C62,O$5)</f>
        <v>13</v>
      </c>
      <c r="P62" s="3" t="str">
        <f>INDEX(Sheet1!RawDataCols,$C62,P$5)</f>
        <v>Cost and Expenses</v>
      </c>
      <c r="Q62" s="3" t="str">
        <f>IF(Q$3=0,0,INDEX(Sheet1!RawDataCols,$C62,Q$5))</f>
        <v>I</v>
      </c>
      <c r="R62" s="3">
        <f t="shared" si="15"/>
        <v>1</v>
      </c>
      <c r="S62" s="3">
        <f t="shared" si="16"/>
        <v>-1</v>
      </c>
      <c r="T62" s="3">
        <f>IF(T$3=0,0,INDEX(Sheet1!RawDataCols,$C62,T$5)*$R62)</f>
        <v>0</v>
      </c>
      <c r="U62" s="3">
        <f>IF(U$3=0,0,INDEX(Sheet1!RawDataCols,$C62,U$5)*$R62)</f>
        <v>0</v>
      </c>
      <c r="V62" s="3">
        <f>IF(V$3=0,0,INDEX(Sheet1!RawDataCols,$C62,V$5)*$R62)</f>
        <v>0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0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0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0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0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0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0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0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0</v>
      </c>
      <c r="AX62" s="3">
        <f>IF(AX$3=0,0,INDEX(Sheet1!RawDataCols,$C62,AX$5)*$R62)</f>
        <v>0</v>
      </c>
      <c r="AY62" s="3">
        <f>IF(AY$3=0,0,INDEX(Sheet1!RawDataCols,$C62,AY$5)*$R62)</f>
        <v>0</v>
      </c>
      <c r="AZ62" s="3">
        <f>IF(AZ$3=0,0,INDEX(Sheet1!RawDataCols,$C62,AZ$5)*$R62)</f>
        <v>0</v>
      </c>
      <c r="BA62" s="3">
        <f>IF(BA$3=0,0,INDEX(Sheet1!RawDataCols,$C62,BA$5)*$R62)</f>
        <v>0</v>
      </c>
      <c r="BB62" s="3">
        <f>IF(BB$3=0,0,INDEX(Sheet1!RawDataCols,$C62,BB$5)*$R62)</f>
        <v>0</v>
      </c>
      <c r="BC62" s="3">
        <f>IF(BC$3=0,0,INDEX(Sheet1!RawDataCols,$C62,BC$5)*$R62)</f>
        <v>0</v>
      </c>
      <c r="BD62" s="3">
        <f>IF(BD$3=0,0,INDEX(Sheet1!RawDataCols,$C62,BD$5)*$R62)</f>
        <v>0</v>
      </c>
      <c r="BE62" s="3">
        <f>IF(BE$3=0,0,INDEX(Sheet1!RawDataCols,$C62,BE$5)*$R62)</f>
        <v>0</v>
      </c>
      <c r="BF62" s="3">
        <f>IF(BF$3=0,0,INDEX(Sheet1!RawDataCols,$C62,BF$5)*$R62)</f>
        <v>0</v>
      </c>
      <c r="BG62" s="179">
        <f>IF(BG$3=0,0,INDEX(Sheet1!RawDataCols,$C62,BG$5)*$R62)</f>
        <v>0</v>
      </c>
      <c r="BH62" s="33">
        <f t="shared" si="17"/>
        <v>0</v>
      </c>
      <c r="BI62" s="33">
        <f t="shared" si="18"/>
        <v>0</v>
      </c>
      <c r="BJ62" s="33">
        <f t="shared" si="19"/>
        <v>0</v>
      </c>
      <c r="BK62" s="3">
        <f>IF(BK$3=0,0,INDEX(Sheet1!RawDataCols,$C62,BK$5)*$R62)</f>
        <v>0</v>
      </c>
      <c r="BL62" s="3">
        <f>IF(BL$3=0,0,INDEX(Sheet1!RawDataCols,$C62,BL$5)*$R62)</f>
        <v>2683.8521420000002</v>
      </c>
      <c r="BM62" s="3">
        <f>IF(BM$3=0,0,INDEX(Sheet1!RawDataCols,$C62,BM$5)*$R62)</f>
        <v>7325.6835709999996</v>
      </c>
      <c r="BN62" s="3">
        <f>IF(BN$3=0,0,INDEX(Sheet1!RawDataCols,$C62,BN$5)*$R62)</f>
        <v>13455.967142</v>
      </c>
      <c r="BO62" s="3">
        <f>IF(BO$3=0,0,INDEX(Sheet1!RawDataCols,$C62,BO$5)*$R62)</f>
        <v>8145.3821420000004</v>
      </c>
      <c r="BP62" s="3">
        <f>IF(BP$3=0,0,INDEX(Sheet1!RawDataCols,$C62,BP$5)*$R62)</f>
        <v>37573.93</v>
      </c>
      <c r="BQ62" s="3">
        <f t="shared" si="20"/>
        <v>0</v>
      </c>
      <c r="BR62" s="3">
        <f t="shared" si="21"/>
        <v>0</v>
      </c>
      <c r="BS62" s="3">
        <f t="shared" si="22"/>
        <v>0</v>
      </c>
      <c r="BT62" s="3">
        <f t="shared" si="23"/>
        <v>0</v>
      </c>
      <c r="BU62" s="3" t="str">
        <f>INDEX(Sheet1!$BS$2:$BS$1000,MATCH($A62,Sheet1!$A$2:$A$1000,0))</f>
        <v>07</v>
      </c>
      <c r="BV62" s="3">
        <f>INDEX(Sheet1!$BT$2:$BT$1000,MATCH($A62,Sheet1!$A$2:$A$1000,0))</f>
        <v>0</v>
      </c>
    </row>
    <row r="63" spans="1:74" x14ac:dyDescent="0.2">
      <c r="A63" s="11" t="s">
        <v>581</v>
      </c>
      <c r="B63" s="3">
        <f>MATCH($A63,Sheet1!ACCOUNTNO,0)</f>
        <v>45</v>
      </c>
      <c r="C63" s="3">
        <f t="shared" si="14"/>
        <v>45</v>
      </c>
      <c r="D63" s="3" t="str">
        <f>IF(D$3=0,0,INDEX(Sheet1!RawDataCols,$C63,D$5))</f>
        <v>20640G08</v>
      </c>
      <c r="E63" s="3" t="str">
        <f>IF(E$3=0,0,INDEX(Sheet1!RawDataCols,$C63,E$5))</f>
        <v xml:space="preserve">20640          </v>
      </c>
      <c r="F63" s="3" t="str">
        <f>IF(F$3=0,0,INDEX(Sheet1!RawDataCols,$C63,F$5))</f>
        <v xml:space="preserve">G08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F008  </v>
      </c>
      <c r="N63" s="3" t="str">
        <f>IF(N$3=0,0,INDEX(Sheet1!RawDataCols,$C63,N$5))</f>
        <v>Wages - Production-RIUP</v>
      </c>
      <c r="O63" s="3">
        <f>INDEX(Sheet1!RawDataCols,$C63,O$5)</f>
        <v>13</v>
      </c>
      <c r="P63" s="3" t="str">
        <f>INDEX(Sheet1!RawDataCols,$C63,P$5)</f>
        <v>Cost and Expenses</v>
      </c>
      <c r="Q63" s="3" t="str">
        <f>IF(Q$3=0,0,INDEX(Sheet1!RawDataCols,$C63,Q$5))</f>
        <v>I</v>
      </c>
      <c r="R63" s="3">
        <f t="shared" si="15"/>
        <v>1</v>
      </c>
      <c r="S63" s="3">
        <f t="shared" si="16"/>
        <v>-1</v>
      </c>
      <c r="T63" s="3">
        <f>IF(T$3=0,0,INDEX(Sheet1!RawDataCols,$C63,T$5)*$R63)</f>
        <v>0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2926.4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719.2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2207.1999999999998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2393.1999999999998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2219.6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2232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0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17"/>
        <v>0</v>
      </c>
      <c r="BI63" s="33">
        <f t="shared" si="18"/>
        <v>0</v>
      </c>
      <c r="BJ63" s="33">
        <f t="shared" si="19"/>
        <v>12697.6</v>
      </c>
      <c r="BK63" s="3">
        <f>IF(BK$3=0,0,INDEX(Sheet1!RawDataCols,$C63,BK$5)*$R63)</f>
        <v>0</v>
      </c>
      <c r="BL63" s="3">
        <f>IF(BL$3=0,0,INDEX(Sheet1!RawDataCols,$C63,BL$5)*$R63)</f>
        <v>2720.7557139999999</v>
      </c>
      <c r="BM63" s="3">
        <f>IF(BM$3=0,0,INDEX(Sheet1!RawDataCols,$C63,BM$5)*$R63)</f>
        <v>3872.8978569999999</v>
      </c>
      <c r="BN63" s="3">
        <f>IF(BN$3=0,0,INDEX(Sheet1!RawDataCols,$C63,BN$5)*$R63)</f>
        <v>15829.39</v>
      </c>
      <c r="BO63" s="3">
        <f>IF(BO$3=0,0,INDEX(Sheet1!RawDataCols,$C63,BO$5)*$R63)</f>
        <v>14438.888571</v>
      </c>
      <c r="BP63" s="3">
        <f>IF(BP$3=0,0,INDEX(Sheet1!RawDataCols,$C63,BP$5)*$R63)</f>
        <v>25392.98</v>
      </c>
      <c r="BQ63" s="3">
        <f t="shared" si="20"/>
        <v>0</v>
      </c>
      <c r="BR63" s="3">
        <f t="shared" si="21"/>
        <v>0</v>
      </c>
      <c r="BS63" s="3">
        <f t="shared" si="22"/>
        <v>0</v>
      </c>
      <c r="BT63" s="3">
        <f t="shared" si="23"/>
        <v>0</v>
      </c>
      <c r="BU63" s="3" t="str">
        <f>INDEX(Sheet1!$BS$2:$BS$1000,MATCH($A63,Sheet1!$A$2:$A$1000,0))</f>
        <v>07</v>
      </c>
      <c r="BV63" s="3">
        <f>INDEX(Sheet1!$BT$2:$BT$1000,MATCH($A63,Sheet1!$A$2:$A$1000,0))</f>
        <v>0</v>
      </c>
    </row>
    <row r="64" spans="1:74" x14ac:dyDescent="0.2">
      <c r="A64" s="11" t="s">
        <v>582</v>
      </c>
      <c r="B64" s="3">
        <f>MATCH($A64,Sheet1!ACCOUNTNO,0)</f>
        <v>46</v>
      </c>
      <c r="C64" s="3">
        <f t="shared" si="14"/>
        <v>46</v>
      </c>
      <c r="D64" s="3" t="str">
        <f>IF(D$3=0,0,INDEX(Sheet1!RawDataCols,$C64,D$5))</f>
        <v>20660G08</v>
      </c>
      <c r="E64" s="3" t="str">
        <f>IF(E$3=0,0,INDEX(Sheet1!RawDataCols,$C64,E$5))</f>
        <v xml:space="preserve">20660          </v>
      </c>
      <c r="F64" s="3" t="str">
        <f>IF(F$3=0,0,INDEX(Sheet1!RawDataCols,$C64,F$5))</f>
        <v xml:space="preserve">G08            </v>
      </c>
      <c r="G64" s="3" t="str">
        <f>IF(G$3=0,0,INDEX(Sheet1!RawDataCols,$C64,G$5))</f>
        <v xml:space="preserve">               </v>
      </c>
      <c r="H64" s="3" t="str">
        <f>IF(H$3=0,0,INDEX(Sheet1!RawDataCols,$C64,H$5))</f>
        <v xml:space="preserve">               </v>
      </c>
      <c r="I64" s="3" t="str">
        <f>IF(I$3=0,0,INDEX(Sheet1!RawDataCols,$C64,I$5))</f>
        <v xml:space="preserve">               </v>
      </c>
      <c r="J64" s="3" t="str">
        <f>IF(J$3=0,0,INDEX(Sheet1!RawDataCols,$C64,J$5))</f>
        <v xml:space="preserve">               </v>
      </c>
      <c r="K64" s="3" t="str">
        <f>IF(K$3=0,0,INDEX(Sheet1!RawDataCols,$C64,K$5))</f>
        <v xml:space="preserve">               </v>
      </c>
      <c r="L64" s="3" t="str">
        <f>IF(L$3=0,0,INDEX(Sheet1!RawDataCols,$C64,L$5))</f>
        <v xml:space="preserve">               </v>
      </c>
      <c r="M64" s="3" t="str">
        <f>IF(M$3=0,0,INDEX(Sheet1!RawDataCols,$C64,M$5))</f>
        <v xml:space="preserve">F008  </v>
      </c>
      <c r="N64" s="3" t="str">
        <f>IF(N$3=0,0,INDEX(Sheet1!RawDataCols,$C64,N$5))</f>
        <v>A/Leave Prov -RIUP</v>
      </c>
      <c r="O64" s="3">
        <f>INDEX(Sheet1!RawDataCols,$C64,O$5)</f>
        <v>13</v>
      </c>
      <c r="P64" s="3" t="str">
        <f>INDEX(Sheet1!RawDataCols,$C64,P$5)</f>
        <v>Cost and Expenses</v>
      </c>
      <c r="Q64" s="3" t="str">
        <f>IF(Q$3=0,0,INDEX(Sheet1!RawDataCols,$C64,Q$5))</f>
        <v>I</v>
      </c>
      <c r="R64" s="3">
        <f t="shared" si="15"/>
        <v>1</v>
      </c>
      <c r="S64" s="3">
        <f t="shared" si="16"/>
        <v>-1</v>
      </c>
      <c r="T64" s="3">
        <f>IF(T$3=0,0,INDEX(Sheet1!RawDataCols,$C64,T$5)*$R64)</f>
        <v>0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267.05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167.85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169.78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184.09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170.72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171.69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0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0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17"/>
        <v>0</v>
      </c>
      <c r="BI64" s="33">
        <f t="shared" si="18"/>
        <v>0</v>
      </c>
      <c r="BJ64" s="33">
        <f t="shared" si="19"/>
        <v>1131.18</v>
      </c>
      <c r="BK64" s="3">
        <f>IF(BK$3=0,0,INDEX(Sheet1!RawDataCols,$C64,BK$5)*$R64)</f>
        <v>0</v>
      </c>
      <c r="BL64" s="3">
        <f>IF(BL$3=0,0,INDEX(Sheet1!RawDataCols,$C64,BL$5)*$R64)</f>
        <v>351.17142799999999</v>
      </c>
      <c r="BM64" s="3">
        <f>IF(BM$3=0,0,INDEX(Sheet1!RawDataCols,$C64,BM$5)*$R64)</f>
        <v>1019.9814280000001</v>
      </c>
      <c r="BN64" s="3">
        <f>IF(BN$3=0,0,INDEX(Sheet1!RawDataCols,$C64,BN$5)*$R64)</f>
        <v>2139.1592850000002</v>
      </c>
      <c r="BO64" s="3">
        <f>IF(BO$3=0,0,INDEX(Sheet1!RawDataCols,$C64,BO$5)*$R64)</f>
        <v>1294.0764280000001</v>
      </c>
      <c r="BP64" s="3">
        <f>IF(BP$3=0,0,INDEX(Sheet1!RawDataCols,$C64,BP$5)*$R64)</f>
        <v>3785.22</v>
      </c>
      <c r="BQ64" s="3">
        <f t="shared" si="20"/>
        <v>0</v>
      </c>
      <c r="BR64" s="3">
        <f t="shared" si="21"/>
        <v>0</v>
      </c>
      <c r="BS64" s="3">
        <f t="shared" si="22"/>
        <v>0</v>
      </c>
      <c r="BT64" s="3">
        <f t="shared" si="23"/>
        <v>0</v>
      </c>
      <c r="BU64" s="3" t="str">
        <f>INDEX(Sheet1!$BS$2:$BS$1000,MATCH($A64,Sheet1!$A$2:$A$1000,0))</f>
        <v>07</v>
      </c>
      <c r="BV64" s="3">
        <f>INDEX(Sheet1!$BT$2:$BT$1000,MATCH($A64,Sheet1!$A$2:$A$1000,0))</f>
        <v>0</v>
      </c>
    </row>
    <row r="65" spans="1:74" x14ac:dyDescent="0.2">
      <c r="A65" s="11" t="s">
        <v>583</v>
      </c>
      <c r="B65" s="3">
        <f>MATCH($A65,Sheet1!ACCOUNTNO,0)</f>
        <v>47</v>
      </c>
      <c r="C65" s="3">
        <f t="shared" si="14"/>
        <v>47</v>
      </c>
      <c r="D65" s="3" t="str">
        <f>IF(D$3=0,0,INDEX(Sheet1!RawDataCols,$C65,D$5))</f>
        <v>20680G08</v>
      </c>
      <c r="E65" s="3" t="str">
        <f>IF(E$3=0,0,INDEX(Sheet1!RawDataCols,$C65,E$5))</f>
        <v xml:space="preserve">20680          </v>
      </c>
      <c r="F65" s="3" t="str">
        <f>IF(F$3=0,0,INDEX(Sheet1!RawDataCols,$C65,F$5))</f>
        <v xml:space="preserve">G08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F008  </v>
      </c>
      <c r="N65" s="3" t="str">
        <f>IF(N$3=0,0,INDEX(Sheet1!RawDataCols,$C65,N$5))</f>
        <v>LSL-RIUP</v>
      </c>
      <c r="O65" s="3">
        <f>INDEX(Sheet1!RawDataCols,$C65,O$5)</f>
        <v>13</v>
      </c>
      <c r="P65" s="3" t="str">
        <f>INDEX(Sheet1!RawDataCols,$C65,P$5)</f>
        <v>Cost and Expenses</v>
      </c>
      <c r="Q65" s="3" t="str">
        <f>IF(Q$3=0,0,INDEX(Sheet1!RawDataCols,$C65,Q$5))</f>
        <v>I</v>
      </c>
      <c r="R65" s="3">
        <f t="shared" si="15"/>
        <v>1</v>
      </c>
      <c r="S65" s="3">
        <f t="shared" si="16"/>
        <v>-1</v>
      </c>
      <c r="T65" s="3">
        <f>IF(T$3=0,0,INDEX(Sheet1!RawDataCols,$C65,T$5)*$R65)</f>
        <v>0</v>
      </c>
      <c r="U65" s="3">
        <f>IF(U$3=0,0,INDEX(Sheet1!RawDataCols,$C65,U$5)*$R65)</f>
        <v>0</v>
      </c>
      <c r="V65" s="3">
        <f>IF(V$3=0,0,INDEX(Sheet1!RawDataCols,$C65,V$5)*$R65)</f>
        <v>0</v>
      </c>
      <c r="W65" s="3">
        <f>IF(W$3=0,0,INDEX(Sheet1!RawDataCols,$C65,W$5)*$R65)</f>
        <v>0</v>
      </c>
      <c r="X65" s="3">
        <f>IF(X$3=0,0,INDEX(Sheet1!RawDataCols,$C65,X$5)*$R65)</f>
        <v>0</v>
      </c>
      <c r="Y65" s="3">
        <f>IF(Y$3=0,0,INDEX(Sheet1!RawDataCols,$C65,Y$5)*$R65)</f>
        <v>0</v>
      </c>
      <c r="Z65" s="3">
        <f>IF(Z$3=0,0,INDEX(Sheet1!RawDataCols,$C65,Z$5)*$R65)</f>
        <v>0</v>
      </c>
      <c r="AA65" s="3">
        <f>IF(AA$3=0,0,INDEX(Sheet1!RawDataCols,$C65,AA$5)*$R65)</f>
        <v>0</v>
      </c>
      <c r="AB65" s="3">
        <f>IF(AB$3=0,0,INDEX(Sheet1!RawDataCols,$C65,AB$5)*$R65)</f>
        <v>0</v>
      </c>
      <c r="AC65" s="3">
        <f>IF(AC$3=0,0,INDEX(Sheet1!RawDataCols,$C65,AC$5)*$R65)</f>
        <v>0</v>
      </c>
      <c r="AD65" s="3">
        <f>IF(AD$3=0,0,INDEX(Sheet1!RawDataCols,$C65,AD$5)*$R65)</f>
        <v>0</v>
      </c>
      <c r="AE65" s="3">
        <f>IF(AE$3=0,0,INDEX(Sheet1!RawDataCols,$C65,AE$5)*$R65)</f>
        <v>0</v>
      </c>
      <c r="AF65" s="3">
        <f>IF(AF$3=0,0,INDEX(Sheet1!RawDataCols,$C65,AF$5)*$R65)</f>
        <v>0</v>
      </c>
      <c r="AG65" s="3">
        <f>IF(AG$3=0,0,INDEX(Sheet1!RawDataCols,$C65,AG$5)*$R65)</f>
        <v>0</v>
      </c>
      <c r="AH65" s="3">
        <f>IF(AH$3=0,0,INDEX(Sheet1!RawDataCols,$C65,AH$5)*$R65)</f>
        <v>0</v>
      </c>
      <c r="AI65" s="3">
        <f>IF(AI$3=0,0,INDEX(Sheet1!RawDataCols,$C65,AI$5)*$R65)</f>
        <v>0</v>
      </c>
      <c r="AJ65" s="3">
        <f>IF(AJ$3=0,0,INDEX(Sheet1!RawDataCols,$C65,AJ$5)*$R65)</f>
        <v>0</v>
      </c>
      <c r="AK65" s="3">
        <f>IF(AK$3=0,0,INDEX(Sheet1!RawDataCols,$C65,AK$5)*$R65)</f>
        <v>0</v>
      </c>
      <c r="AL65" s="3">
        <f>IF(AL$3=0,0,INDEX(Sheet1!RawDataCols,$C65,AL$5)*$R65)</f>
        <v>0</v>
      </c>
      <c r="AM65" s="3">
        <f>IF(AM$3=0,0,INDEX(Sheet1!RawDataCols,$C65,AM$5)*$R65)</f>
        <v>0</v>
      </c>
      <c r="AN65" s="3">
        <f>IF(AN$3=0,0,INDEX(Sheet1!RawDataCols,$C65,AN$5)*$R65)</f>
        <v>0</v>
      </c>
      <c r="AO65" s="3">
        <f>IF(AO$3=0,0,INDEX(Sheet1!RawDataCols,$C65,AO$5)*$R65)</f>
        <v>0</v>
      </c>
      <c r="AP65" s="3">
        <f>IF(AP$3=0,0,INDEX(Sheet1!RawDataCols,$C65,AP$5)*$R65)</f>
        <v>0</v>
      </c>
      <c r="AQ65" s="3">
        <f>IF(AQ$3=0,0,INDEX(Sheet1!RawDataCols,$C65,AQ$5)*$R65)</f>
        <v>0</v>
      </c>
      <c r="AR65" s="3">
        <f>IF(AR$3=0,0,INDEX(Sheet1!RawDataCols,$C65,AR$5)*$R65)</f>
        <v>0</v>
      </c>
      <c r="AS65" s="3">
        <f>IF(AS$3=0,0,INDEX(Sheet1!RawDataCols,$C65,AS$5)*$R65)</f>
        <v>0</v>
      </c>
      <c r="AT65" s="3">
        <f>IF(AT$3=0,0,INDEX(Sheet1!RawDataCols,$C65,AT$5)*$R65)</f>
        <v>0</v>
      </c>
      <c r="AU65" s="3">
        <f>IF(AU$3=0,0,INDEX(Sheet1!RawDataCols,$C65,AU$5)*$R65)</f>
        <v>0</v>
      </c>
      <c r="AV65" s="3">
        <f>IF(AV$3=0,0,INDEX(Sheet1!RawDataCols,$C65,AV$5)*$R65)</f>
        <v>0</v>
      </c>
      <c r="AW65" s="3">
        <f>IF(AW$3=0,0,INDEX(Sheet1!RawDataCols,$C65,AW$5)*$R65)</f>
        <v>0</v>
      </c>
      <c r="AX65" s="3">
        <f>IF(AX$3=0,0,INDEX(Sheet1!RawDataCols,$C65,AX$5)*$R65)</f>
        <v>0</v>
      </c>
      <c r="AY65" s="3">
        <f>IF(AY$3=0,0,INDEX(Sheet1!RawDataCols,$C65,AY$5)*$R65)</f>
        <v>0</v>
      </c>
      <c r="AZ65" s="3">
        <f>IF(AZ$3=0,0,INDEX(Sheet1!RawDataCols,$C65,AZ$5)*$R65)</f>
        <v>0</v>
      </c>
      <c r="BA65" s="3">
        <f>IF(BA$3=0,0,INDEX(Sheet1!RawDataCols,$C65,BA$5)*$R65)</f>
        <v>0</v>
      </c>
      <c r="BB65" s="3">
        <f>IF(BB$3=0,0,INDEX(Sheet1!RawDataCols,$C65,BB$5)*$R65)</f>
        <v>0</v>
      </c>
      <c r="BC65" s="3">
        <f>IF(BC$3=0,0,INDEX(Sheet1!RawDataCols,$C65,BC$5)*$R65)</f>
        <v>0</v>
      </c>
      <c r="BD65" s="3">
        <f>IF(BD$3=0,0,INDEX(Sheet1!RawDataCols,$C65,BD$5)*$R65)</f>
        <v>0</v>
      </c>
      <c r="BE65" s="3">
        <f>IF(BE$3=0,0,INDEX(Sheet1!RawDataCols,$C65,BE$5)*$R65)</f>
        <v>0</v>
      </c>
      <c r="BF65" s="3">
        <f>IF(BF$3=0,0,INDEX(Sheet1!RawDataCols,$C65,BF$5)*$R65)</f>
        <v>0</v>
      </c>
      <c r="BG65" s="179">
        <f>IF(BG$3=0,0,INDEX(Sheet1!RawDataCols,$C65,BG$5)*$R65)</f>
        <v>0</v>
      </c>
      <c r="BH65" s="33">
        <f t="shared" si="17"/>
        <v>0</v>
      </c>
      <c r="BI65" s="33">
        <f t="shared" si="18"/>
        <v>0</v>
      </c>
      <c r="BJ65" s="33">
        <f t="shared" si="19"/>
        <v>0</v>
      </c>
      <c r="BK65" s="3">
        <f>IF(BK$3=0,0,INDEX(Sheet1!RawDataCols,$C65,BK$5)*$R65)</f>
        <v>0</v>
      </c>
      <c r="BL65" s="3">
        <f>IF(BL$3=0,0,INDEX(Sheet1!RawDataCols,$C65,BL$5)*$R65)</f>
        <v>-821.44142799999997</v>
      </c>
      <c r="BM65" s="3">
        <f>IF(BM$3=0,0,INDEX(Sheet1!RawDataCols,$C65,BM$5)*$R65)</f>
        <v>39.285713999999999</v>
      </c>
      <c r="BN65" s="3">
        <f>IF(BN$3=0,0,INDEX(Sheet1!RawDataCols,$C65,BN$5)*$R65)</f>
        <v>289.71428500000002</v>
      </c>
      <c r="BO65" s="3">
        <f>IF(BO$3=0,0,INDEX(Sheet1!RawDataCols,$C65,BO$5)*$R65)</f>
        <v>218.571428</v>
      </c>
      <c r="BP65" s="3">
        <f>IF(BP$3=0,0,INDEX(Sheet1!RawDataCols,$C65,BP$5)*$R65)</f>
        <v>-11500.18</v>
      </c>
      <c r="BQ65" s="3">
        <f t="shared" si="20"/>
        <v>0</v>
      </c>
      <c r="BR65" s="3">
        <f t="shared" si="21"/>
        <v>0</v>
      </c>
      <c r="BS65" s="3">
        <f t="shared" si="22"/>
        <v>0</v>
      </c>
      <c r="BT65" s="3">
        <f t="shared" si="23"/>
        <v>0</v>
      </c>
      <c r="BU65" s="3" t="str">
        <f>INDEX(Sheet1!$BS$2:$BS$1000,MATCH($A65,Sheet1!$A$2:$A$1000,0))</f>
        <v>07</v>
      </c>
      <c r="BV65" s="3">
        <f>INDEX(Sheet1!$BT$2:$BT$1000,MATCH($A65,Sheet1!$A$2:$A$1000,0))</f>
        <v>0</v>
      </c>
    </row>
    <row r="66" spans="1:74" x14ac:dyDescent="0.2">
      <c r="A66" s="11" t="s">
        <v>584</v>
      </c>
      <c r="B66" s="3">
        <f>MATCH($A66,Sheet1!ACCOUNTNO,0)</f>
        <v>48</v>
      </c>
      <c r="C66" s="3">
        <f t="shared" si="14"/>
        <v>48</v>
      </c>
      <c r="D66" s="3" t="str">
        <f>IF(D$3=0,0,INDEX(Sheet1!RawDataCols,$C66,D$5))</f>
        <v>20740G08</v>
      </c>
      <c r="E66" s="3" t="str">
        <f>IF(E$3=0,0,INDEX(Sheet1!RawDataCols,$C66,E$5))</f>
        <v xml:space="preserve">20740          </v>
      </c>
      <c r="F66" s="3" t="str">
        <f>IF(F$3=0,0,INDEX(Sheet1!RawDataCols,$C66,F$5))</f>
        <v xml:space="preserve">G08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F008  </v>
      </c>
      <c r="N66" s="3" t="str">
        <f>IF(N$3=0,0,INDEX(Sheet1!RawDataCols,$C66,N$5))</f>
        <v>Payroll Tax -RIUP</v>
      </c>
      <c r="O66" s="3">
        <f>INDEX(Sheet1!RawDataCols,$C66,O$5)</f>
        <v>13</v>
      </c>
      <c r="P66" s="3" t="str">
        <f>INDEX(Sheet1!RawDataCols,$C66,P$5)</f>
        <v>Cost and Expenses</v>
      </c>
      <c r="Q66" s="3" t="str">
        <f>IF(Q$3=0,0,INDEX(Sheet1!RawDataCols,$C66,Q$5))</f>
        <v>I</v>
      </c>
      <c r="R66" s="3">
        <f t="shared" si="15"/>
        <v>1</v>
      </c>
      <c r="S66" s="3">
        <f t="shared" si="16"/>
        <v>-1</v>
      </c>
      <c r="T66" s="3">
        <f>IF(T$3=0,0,INDEX(Sheet1!RawDataCols,$C66,T$5)*$R66)</f>
        <v>0</v>
      </c>
      <c r="U66" s="3">
        <f>IF(U$3=0,0,INDEX(Sheet1!RawDataCols,$C66,U$5)*$R66)</f>
        <v>0</v>
      </c>
      <c r="V66" s="3">
        <f>IF(V$3=0,0,INDEX(Sheet1!RawDataCols,$C66,V$5)*$R66)</f>
        <v>0</v>
      </c>
      <c r="W66" s="3">
        <f>IF(W$3=0,0,INDEX(Sheet1!RawDataCols,$C66,W$5)*$R66)</f>
        <v>144.37</v>
      </c>
      <c r="X66" s="3">
        <f>IF(X$3=0,0,INDEX(Sheet1!RawDataCols,$C66,X$5)*$R66)</f>
        <v>0</v>
      </c>
      <c r="Y66" s="3">
        <f>IF(Y$3=0,0,INDEX(Sheet1!RawDataCols,$C66,Y$5)*$R66)</f>
        <v>0</v>
      </c>
      <c r="Z66" s="3">
        <f>IF(Z$3=0,0,INDEX(Sheet1!RawDataCols,$C66,Z$5)*$R66)</f>
        <v>78.36</v>
      </c>
      <c r="AA66" s="3">
        <f>IF(AA$3=0,0,INDEX(Sheet1!RawDataCols,$C66,AA$5)*$R66)</f>
        <v>0</v>
      </c>
      <c r="AB66" s="3">
        <f>IF(AB$3=0,0,INDEX(Sheet1!RawDataCols,$C66,AB$5)*$R66)</f>
        <v>0</v>
      </c>
      <c r="AC66" s="3">
        <f>IF(AC$3=0,0,INDEX(Sheet1!RawDataCols,$C66,AC$5)*$R66)</f>
        <v>78.16</v>
      </c>
      <c r="AD66" s="3">
        <f>IF(AD$3=0,0,INDEX(Sheet1!RawDataCols,$C66,AD$5)*$R66)</f>
        <v>0</v>
      </c>
      <c r="AE66" s="3">
        <f>IF(AE$3=0,0,INDEX(Sheet1!RawDataCols,$C66,AE$5)*$R66)</f>
        <v>0</v>
      </c>
      <c r="AF66" s="3">
        <f>IF(AF$3=0,0,INDEX(Sheet1!RawDataCols,$C66,AF$5)*$R66)</f>
        <v>4472.83</v>
      </c>
      <c r="AG66" s="3">
        <f>IF(AG$3=0,0,INDEX(Sheet1!RawDataCols,$C66,AG$5)*$R66)</f>
        <v>0</v>
      </c>
      <c r="AH66" s="3">
        <f>IF(AH$3=0,0,INDEX(Sheet1!RawDataCols,$C66,AH$5)*$R66)</f>
        <v>0</v>
      </c>
      <c r="AI66" s="3">
        <f>IF(AI$3=0,0,INDEX(Sheet1!RawDataCols,$C66,AI$5)*$R66)</f>
        <v>77.31</v>
      </c>
      <c r="AJ66" s="3">
        <f>IF(AJ$3=0,0,INDEX(Sheet1!RawDataCols,$C66,AJ$5)*$R66)</f>
        <v>0</v>
      </c>
      <c r="AK66" s="3">
        <f>IF(AK$3=0,0,INDEX(Sheet1!RawDataCols,$C66,AK$5)*$R66)</f>
        <v>0</v>
      </c>
      <c r="AL66" s="3">
        <f>IF(AL$3=0,0,INDEX(Sheet1!RawDataCols,$C66,AL$5)*$R66)</f>
        <v>85.67</v>
      </c>
      <c r="AM66" s="3">
        <f>IF(AM$3=0,0,INDEX(Sheet1!RawDataCols,$C66,AM$5)*$R66)</f>
        <v>0</v>
      </c>
      <c r="AN66" s="3">
        <f>IF(AN$3=0,0,INDEX(Sheet1!RawDataCols,$C66,AN$5)*$R66)</f>
        <v>0</v>
      </c>
      <c r="AO66" s="3">
        <f>IF(AO$3=0,0,INDEX(Sheet1!RawDataCols,$C66,AO$5)*$R66)</f>
        <v>0</v>
      </c>
      <c r="AP66" s="3">
        <f>IF(AP$3=0,0,INDEX(Sheet1!RawDataCols,$C66,AP$5)*$R66)</f>
        <v>0</v>
      </c>
      <c r="AQ66" s="3">
        <f>IF(AQ$3=0,0,INDEX(Sheet1!RawDataCols,$C66,AQ$5)*$R66)</f>
        <v>0</v>
      </c>
      <c r="AR66" s="3">
        <f>IF(AR$3=0,0,INDEX(Sheet1!RawDataCols,$C66,AR$5)*$R66)</f>
        <v>0</v>
      </c>
      <c r="AS66" s="3">
        <f>IF(AS$3=0,0,INDEX(Sheet1!RawDataCols,$C66,AS$5)*$R66)</f>
        <v>0</v>
      </c>
      <c r="AT66" s="3">
        <f>IF(AT$3=0,0,INDEX(Sheet1!RawDataCols,$C66,AT$5)*$R66)</f>
        <v>0</v>
      </c>
      <c r="AU66" s="3">
        <f>IF(AU$3=0,0,INDEX(Sheet1!RawDataCols,$C66,AU$5)*$R66)</f>
        <v>0</v>
      </c>
      <c r="AV66" s="3">
        <f>IF(AV$3=0,0,INDEX(Sheet1!RawDataCols,$C66,AV$5)*$R66)</f>
        <v>0</v>
      </c>
      <c r="AW66" s="3">
        <f>IF(AW$3=0,0,INDEX(Sheet1!RawDataCols,$C66,AW$5)*$R66)</f>
        <v>0</v>
      </c>
      <c r="AX66" s="3">
        <f>IF(AX$3=0,0,INDEX(Sheet1!RawDataCols,$C66,AX$5)*$R66)</f>
        <v>0</v>
      </c>
      <c r="AY66" s="3">
        <f>IF(AY$3=0,0,INDEX(Sheet1!RawDataCols,$C66,AY$5)*$R66)</f>
        <v>0</v>
      </c>
      <c r="AZ66" s="3">
        <f>IF(AZ$3=0,0,INDEX(Sheet1!RawDataCols,$C66,AZ$5)*$R66)</f>
        <v>0</v>
      </c>
      <c r="BA66" s="3">
        <f>IF(BA$3=0,0,INDEX(Sheet1!RawDataCols,$C66,BA$5)*$R66)</f>
        <v>0</v>
      </c>
      <c r="BB66" s="3">
        <f>IF(BB$3=0,0,INDEX(Sheet1!RawDataCols,$C66,BB$5)*$R66)</f>
        <v>0</v>
      </c>
      <c r="BC66" s="3">
        <f>IF(BC$3=0,0,INDEX(Sheet1!RawDataCols,$C66,BC$5)*$R66)</f>
        <v>0</v>
      </c>
      <c r="BD66" s="3">
        <f>IF(BD$3=0,0,INDEX(Sheet1!RawDataCols,$C66,BD$5)*$R66)</f>
        <v>0</v>
      </c>
      <c r="BE66" s="3">
        <f>IF(BE$3=0,0,INDEX(Sheet1!RawDataCols,$C66,BE$5)*$R66)</f>
        <v>0</v>
      </c>
      <c r="BF66" s="3">
        <f>IF(BF$3=0,0,INDEX(Sheet1!RawDataCols,$C66,BF$5)*$R66)</f>
        <v>0</v>
      </c>
      <c r="BG66" s="179">
        <f>IF(BG$3=0,0,INDEX(Sheet1!RawDataCols,$C66,BG$5)*$R66)</f>
        <v>0</v>
      </c>
      <c r="BH66" s="33">
        <f t="shared" si="17"/>
        <v>0</v>
      </c>
      <c r="BI66" s="33">
        <f t="shared" si="18"/>
        <v>0</v>
      </c>
      <c r="BJ66" s="33">
        <f t="shared" si="19"/>
        <v>4936.7000000000007</v>
      </c>
      <c r="BK66" s="3">
        <f>IF(BK$3=0,0,INDEX(Sheet1!RawDataCols,$C66,BK$5)*$R66)</f>
        <v>0</v>
      </c>
      <c r="BL66" s="3">
        <f>IF(BL$3=0,0,INDEX(Sheet1!RawDataCols,$C66,BL$5)*$R66)</f>
        <v>577.13928499999997</v>
      </c>
      <c r="BM66" s="3">
        <f>IF(BM$3=0,0,INDEX(Sheet1!RawDataCols,$C66,BM$5)*$R66)</f>
        <v>436.95499999999998</v>
      </c>
      <c r="BN66" s="3">
        <f>IF(BN$3=0,0,INDEX(Sheet1!RawDataCols,$C66,BN$5)*$R66)</f>
        <v>1502.243571</v>
      </c>
      <c r="BO66" s="3">
        <f>IF(BO$3=0,0,INDEX(Sheet1!RawDataCols,$C66,BO$5)*$R66)</f>
        <v>1180.625714</v>
      </c>
      <c r="BP66" s="3">
        <f>IF(BP$3=0,0,INDEX(Sheet1!RawDataCols,$C66,BP$5)*$R66)</f>
        <v>3143.25</v>
      </c>
      <c r="BQ66" s="3">
        <f t="shared" si="20"/>
        <v>0</v>
      </c>
      <c r="BR66" s="3">
        <f t="shared" si="21"/>
        <v>0</v>
      </c>
      <c r="BS66" s="3">
        <f t="shared" si="22"/>
        <v>0</v>
      </c>
      <c r="BT66" s="3">
        <f t="shared" si="23"/>
        <v>0</v>
      </c>
      <c r="BU66" s="3" t="str">
        <f>INDEX(Sheet1!$BS$2:$BS$1000,MATCH($A66,Sheet1!$A$2:$A$1000,0))</f>
        <v>07</v>
      </c>
      <c r="BV66" s="3">
        <f>INDEX(Sheet1!$BT$2:$BT$1000,MATCH($A66,Sheet1!$A$2:$A$1000,0))</f>
        <v>0</v>
      </c>
    </row>
    <row r="67" spans="1:74" x14ac:dyDescent="0.2">
      <c r="A67" s="11" t="s">
        <v>585</v>
      </c>
      <c r="B67" s="3">
        <f>MATCH($A67,Sheet1!ACCOUNTNO,0)</f>
        <v>49</v>
      </c>
      <c r="C67" s="3">
        <f t="shared" si="14"/>
        <v>49</v>
      </c>
      <c r="D67" s="3" t="str">
        <f>IF(D$3=0,0,INDEX(Sheet1!RawDataCols,$C67,D$5))</f>
        <v>20760G08</v>
      </c>
      <c r="E67" s="3" t="str">
        <f>IF(E$3=0,0,INDEX(Sheet1!RawDataCols,$C67,E$5))</f>
        <v xml:space="preserve">20760          </v>
      </c>
      <c r="F67" s="3" t="str">
        <f>IF(F$3=0,0,INDEX(Sheet1!RawDataCols,$C67,F$5))</f>
        <v xml:space="preserve">G08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F008  </v>
      </c>
      <c r="N67" s="3" t="str">
        <f>IF(N$3=0,0,INDEX(Sheet1!RawDataCols,$C67,N$5))</f>
        <v>Sales Commission-RIUP</v>
      </c>
      <c r="O67" s="3">
        <f>INDEX(Sheet1!RawDataCols,$C67,O$5)</f>
        <v>13</v>
      </c>
      <c r="P67" s="3" t="str">
        <f>INDEX(Sheet1!RawDataCols,$C67,P$5)</f>
        <v>Cost and Expenses</v>
      </c>
      <c r="Q67" s="3" t="str">
        <f>IF(Q$3=0,0,INDEX(Sheet1!RawDataCols,$C67,Q$5))</f>
        <v>I</v>
      </c>
      <c r="R67" s="3">
        <f t="shared" si="15"/>
        <v>1</v>
      </c>
      <c r="S67" s="3">
        <f t="shared" si="16"/>
        <v>-1</v>
      </c>
      <c r="T67" s="3">
        <f>IF(T$3=0,0,INDEX(Sheet1!RawDataCols,$C67,T$5)*$R67)</f>
        <v>0</v>
      </c>
      <c r="U67" s="3">
        <f>IF(U$3=0,0,INDEX(Sheet1!RawDataCols,$C67,U$5)*$R67)</f>
        <v>0</v>
      </c>
      <c r="V67" s="3">
        <f>IF(V$3=0,0,INDEX(Sheet1!RawDataCols,$C67,V$5)*$R67)</f>
        <v>0</v>
      </c>
      <c r="W67" s="3">
        <f>IF(W$3=0,0,INDEX(Sheet1!RawDataCols,$C67,W$5)*$R67)</f>
        <v>0</v>
      </c>
      <c r="X67" s="3">
        <f>IF(X$3=0,0,INDEX(Sheet1!RawDataCols,$C67,X$5)*$R67)</f>
        <v>0</v>
      </c>
      <c r="Y67" s="3">
        <f>IF(Y$3=0,0,INDEX(Sheet1!RawDataCols,$C67,Y$5)*$R67)</f>
        <v>0</v>
      </c>
      <c r="Z67" s="3">
        <f>IF(Z$3=0,0,INDEX(Sheet1!RawDataCols,$C67,Z$5)*$R67)</f>
        <v>0</v>
      </c>
      <c r="AA67" s="3">
        <f>IF(AA$3=0,0,INDEX(Sheet1!RawDataCols,$C67,AA$5)*$R67)</f>
        <v>0</v>
      </c>
      <c r="AB67" s="3">
        <f>IF(AB$3=0,0,INDEX(Sheet1!RawDataCols,$C67,AB$5)*$R67)</f>
        <v>0</v>
      </c>
      <c r="AC67" s="3">
        <f>IF(AC$3=0,0,INDEX(Sheet1!RawDataCols,$C67,AC$5)*$R67)</f>
        <v>0</v>
      </c>
      <c r="AD67" s="3">
        <f>IF(AD$3=0,0,INDEX(Sheet1!RawDataCols,$C67,AD$5)*$R67)</f>
        <v>0</v>
      </c>
      <c r="AE67" s="3">
        <f>IF(AE$3=0,0,INDEX(Sheet1!RawDataCols,$C67,AE$5)*$R67)</f>
        <v>0</v>
      </c>
      <c r="AF67" s="3">
        <f>IF(AF$3=0,0,INDEX(Sheet1!RawDataCols,$C67,AF$5)*$R67)</f>
        <v>0</v>
      </c>
      <c r="AG67" s="3">
        <f>IF(AG$3=0,0,INDEX(Sheet1!RawDataCols,$C67,AG$5)*$R67)</f>
        <v>0</v>
      </c>
      <c r="AH67" s="3">
        <f>IF(AH$3=0,0,INDEX(Sheet1!RawDataCols,$C67,AH$5)*$R67)</f>
        <v>0</v>
      </c>
      <c r="AI67" s="3">
        <f>IF(AI$3=0,0,INDEX(Sheet1!RawDataCols,$C67,AI$5)*$R67)</f>
        <v>0</v>
      </c>
      <c r="AJ67" s="3">
        <f>IF(AJ$3=0,0,INDEX(Sheet1!RawDataCols,$C67,AJ$5)*$R67)</f>
        <v>0</v>
      </c>
      <c r="AK67" s="3">
        <f>IF(AK$3=0,0,INDEX(Sheet1!RawDataCols,$C67,AK$5)*$R67)</f>
        <v>0</v>
      </c>
      <c r="AL67" s="3">
        <f>IF(AL$3=0,0,INDEX(Sheet1!RawDataCols,$C67,AL$5)*$R67)</f>
        <v>0</v>
      </c>
      <c r="AM67" s="3">
        <f>IF(AM$3=0,0,INDEX(Sheet1!RawDataCols,$C67,AM$5)*$R67)</f>
        <v>0</v>
      </c>
      <c r="AN67" s="3">
        <f>IF(AN$3=0,0,INDEX(Sheet1!RawDataCols,$C67,AN$5)*$R67)</f>
        <v>0</v>
      </c>
      <c r="AO67" s="3">
        <f>IF(AO$3=0,0,INDEX(Sheet1!RawDataCols,$C67,AO$5)*$R67)</f>
        <v>0</v>
      </c>
      <c r="AP67" s="3">
        <f>IF(AP$3=0,0,INDEX(Sheet1!RawDataCols,$C67,AP$5)*$R67)</f>
        <v>0</v>
      </c>
      <c r="AQ67" s="3">
        <f>IF(AQ$3=0,0,INDEX(Sheet1!RawDataCols,$C67,AQ$5)*$R67)</f>
        <v>0</v>
      </c>
      <c r="AR67" s="3">
        <f>IF(AR$3=0,0,INDEX(Sheet1!RawDataCols,$C67,AR$5)*$R67)</f>
        <v>0</v>
      </c>
      <c r="AS67" s="3">
        <f>IF(AS$3=0,0,INDEX(Sheet1!RawDataCols,$C67,AS$5)*$R67)</f>
        <v>0</v>
      </c>
      <c r="AT67" s="3">
        <f>IF(AT$3=0,0,INDEX(Sheet1!RawDataCols,$C67,AT$5)*$R67)</f>
        <v>0</v>
      </c>
      <c r="AU67" s="3">
        <f>IF(AU$3=0,0,INDEX(Sheet1!RawDataCols,$C67,AU$5)*$R67)</f>
        <v>0</v>
      </c>
      <c r="AV67" s="3">
        <f>IF(AV$3=0,0,INDEX(Sheet1!RawDataCols,$C67,AV$5)*$R67)</f>
        <v>0</v>
      </c>
      <c r="AW67" s="3">
        <f>IF(AW$3=0,0,INDEX(Sheet1!RawDataCols,$C67,AW$5)*$R67)</f>
        <v>0</v>
      </c>
      <c r="AX67" s="3">
        <f>IF(AX$3=0,0,INDEX(Sheet1!RawDataCols,$C67,AX$5)*$R67)</f>
        <v>0</v>
      </c>
      <c r="AY67" s="3">
        <f>IF(AY$3=0,0,INDEX(Sheet1!RawDataCols,$C67,AY$5)*$R67)</f>
        <v>0</v>
      </c>
      <c r="AZ67" s="3">
        <f>IF(AZ$3=0,0,INDEX(Sheet1!RawDataCols,$C67,AZ$5)*$R67)</f>
        <v>0</v>
      </c>
      <c r="BA67" s="3">
        <f>IF(BA$3=0,0,INDEX(Sheet1!RawDataCols,$C67,BA$5)*$R67)</f>
        <v>0</v>
      </c>
      <c r="BB67" s="3">
        <f>IF(BB$3=0,0,INDEX(Sheet1!RawDataCols,$C67,BB$5)*$R67)</f>
        <v>0</v>
      </c>
      <c r="BC67" s="3">
        <f>IF(BC$3=0,0,INDEX(Sheet1!RawDataCols,$C67,BC$5)*$R67)</f>
        <v>0</v>
      </c>
      <c r="BD67" s="3">
        <f>IF(BD$3=0,0,INDEX(Sheet1!RawDataCols,$C67,BD$5)*$R67)</f>
        <v>0</v>
      </c>
      <c r="BE67" s="3">
        <f>IF(BE$3=0,0,INDEX(Sheet1!RawDataCols,$C67,BE$5)*$R67)</f>
        <v>0</v>
      </c>
      <c r="BF67" s="3">
        <f>IF(BF$3=0,0,INDEX(Sheet1!RawDataCols,$C67,BF$5)*$R67)</f>
        <v>0</v>
      </c>
      <c r="BG67" s="179">
        <f>IF(BG$3=0,0,INDEX(Sheet1!RawDataCols,$C67,BG$5)*$R67)</f>
        <v>0</v>
      </c>
      <c r="BH67" s="33">
        <f t="shared" si="17"/>
        <v>0</v>
      </c>
      <c r="BI67" s="33">
        <f t="shared" si="18"/>
        <v>0</v>
      </c>
      <c r="BJ67" s="33">
        <f t="shared" si="19"/>
        <v>0</v>
      </c>
      <c r="BK67" s="3">
        <f>IF(BK$3=0,0,INDEX(Sheet1!RawDataCols,$C67,BK$5)*$R67)</f>
        <v>0</v>
      </c>
      <c r="BL67" s="3">
        <f>IF(BL$3=0,0,INDEX(Sheet1!RawDataCols,$C67,BL$5)*$R67)</f>
        <v>716.69142799999997</v>
      </c>
      <c r="BM67" s="3">
        <f>IF(BM$3=0,0,INDEX(Sheet1!RawDataCols,$C67,BM$5)*$R67)</f>
        <v>3060.3571419999998</v>
      </c>
      <c r="BN67" s="3">
        <f>IF(BN$3=0,0,INDEX(Sheet1!RawDataCols,$C67,BN$5)*$R67)</f>
        <v>2680.6307139999999</v>
      </c>
      <c r="BO67" s="3">
        <f>IF(BO$3=0,0,INDEX(Sheet1!RawDataCols,$C67,BO$5)*$R67)</f>
        <v>1781.1014279999999</v>
      </c>
      <c r="BP67" s="3">
        <f>IF(BP$3=0,0,INDEX(Sheet1!RawDataCols,$C67,BP$5)*$R67)</f>
        <v>10033.68</v>
      </c>
      <c r="BQ67" s="3">
        <f t="shared" si="20"/>
        <v>0</v>
      </c>
      <c r="BR67" s="3">
        <f t="shared" si="21"/>
        <v>0</v>
      </c>
      <c r="BS67" s="3">
        <f t="shared" si="22"/>
        <v>0</v>
      </c>
      <c r="BT67" s="3">
        <f t="shared" si="23"/>
        <v>0</v>
      </c>
      <c r="BU67" s="3" t="str">
        <f>INDEX(Sheet1!$BS$2:$BS$1000,MATCH($A67,Sheet1!$A$2:$A$1000,0))</f>
        <v>07</v>
      </c>
      <c r="BV67" s="3">
        <f>INDEX(Sheet1!$BT$2:$BT$1000,MATCH($A67,Sheet1!$A$2:$A$1000,0))</f>
        <v>0</v>
      </c>
    </row>
    <row r="68" spans="1:74" x14ac:dyDescent="0.2">
      <c r="A68" s="11" t="s">
        <v>586</v>
      </c>
      <c r="B68" s="3">
        <f>MATCH($A68,Sheet1!ACCOUNTNO,0)</f>
        <v>50</v>
      </c>
      <c r="C68" s="3">
        <f t="shared" si="14"/>
        <v>50</v>
      </c>
      <c r="D68" s="3" t="str">
        <f>IF(D$3=0,0,INDEX(Sheet1!RawDataCols,$C68,D$5))</f>
        <v>20780G08</v>
      </c>
      <c r="E68" s="3" t="str">
        <f>IF(E$3=0,0,INDEX(Sheet1!RawDataCols,$C68,E$5))</f>
        <v xml:space="preserve">20780          </v>
      </c>
      <c r="F68" s="3" t="str">
        <f>IF(F$3=0,0,INDEX(Sheet1!RawDataCols,$C68,F$5))</f>
        <v xml:space="preserve">G08            </v>
      </c>
      <c r="G68" s="3" t="str">
        <f>IF(G$3=0,0,INDEX(Sheet1!RawDataCols,$C68,G$5))</f>
        <v xml:space="preserve">               </v>
      </c>
      <c r="H68" s="3" t="str">
        <f>IF(H$3=0,0,INDEX(Sheet1!RawDataCols,$C68,H$5))</f>
        <v xml:space="preserve">               </v>
      </c>
      <c r="I68" s="3" t="str">
        <f>IF(I$3=0,0,INDEX(Sheet1!RawDataCols,$C68,I$5))</f>
        <v xml:space="preserve">               </v>
      </c>
      <c r="J68" s="3" t="str">
        <f>IF(J$3=0,0,INDEX(Sheet1!RawDataCols,$C68,J$5))</f>
        <v xml:space="preserve">               </v>
      </c>
      <c r="K68" s="3" t="str">
        <f>IF(K$3=0,0,INDEX(Sheet1!RawDataCols,$C68,K$5))</f>
        <v xml:space="preserve">               </v>
      </c>
      <c r="L68" s="3" t="str">
        <f>IF(L$3=0,0,INDEX(Sheet1!RawDataCols,$C68,L$5))</f>
        <v xml:space="preserve">               </v>
      </c>
      <c r="M68" s="3" t="str">
        <f>IF(M$3=0,0,INDEX(Sheet1!RawDataCols,$C68,M$5))</f>
        <v xml:space="preserve">F008  </v>
      </c>
      <c r="N68" s="3" t="str">
        <f>IF(N$3=0,0,INDEX(Sheet1!RawDataCols,$C68,N$5))</f>
        <v>Superannuation -RIUP</v>
      </c>
      <c r="O68" s="3">
        <f>INDEX(Sheet1!RawDataCols,$C68,O$5)</f>
        <v>13</v>
      </c>
      <c r="P68" s="3" t="str">
        <f>INDEX(Sheet1!RawDataCols,$C68,P$5)</f>
        <v>Cost and Expenses</v>
      </c>
      <c r="Q68" s="3" t="str">
        <f>IF(Q$3=0,0,INDEX(Sheet1!RawDataCols,$C68,Q$5))</f>
        <v>I</v>
      </c>
      <c r="R68" s="3">
        <f t="shared" si="15"/>
        <v>1</v>
      </c>
      <c r="S68" s="3">
        <f t="shared" si="16"/>
        <v>-1</v>
      </c>
      <c r="T68" s="3">
        <f>IF(T$3=0,0,INDEX(Sheet1!RawDataCols,$C68,T$5)*$R68)</f>
        <v>0</v>
      </c>
      <c r="U68" s="3">
        <f>IF(U$3=0,0,INDEX(Sheet1!RawDataCols,$C68,U$5)*$R68)</f>
        <v>0</v>
      </c>
      <c r="V68" s="3">
        <f>IF(V$3=0,0,INDEX(Sheet1!RawDataCols,$C68,V$5)*$R68)</f>
        <v>0</v>
      </c>
      <c r="W68" s="3">
        <f>IF(W$3=0,0,INDEX(Sheet1!RawDataCols,$C68,W$5)*$R68)</f>
        <v>329.84</v>
      </c>
      <c r="X68" s="3">
        <f>IF(X$3=0,0,INDEX(Sheet1!RawDataCols,$C68,X$5)*$R68)</f>
        <v>0</v>
      </c>
      <c r="Y68" s="3">
        <f>IF(Y$3=0,0,INDEX(Sheet1!RawDataCols,$C68,Y$5)*$R68)</f>
        <v>0</v>
      </c>
      <c r="Z68" s="3">
        <f>IF(Z$3=0,0,INDEX(Sheet1!RawDataCols,$C68,Z$5)*$R68)</f>
        <v>207.33</v>
      </c>
      <c r="AA68" s="3">
        <f>IF(AA$3=0,0,INDEX(Sheet1!RawDataCols,$C68,AA$5)*$R68)</f>
        <v>0</v>
      </c>
      <c r="AB68" s="3">
        <f>IF(AB$3=0,0,INDEX(Sheet1!RawDataCols,$C68,AB$5)*$R68)</f>
        <v>0</v>
      </c>
      <c r="AC68" s="3">
        <f>IF(AC$3=0,0,INDEX(Sheet1!RawDataCols,$C68,AC$5)*$R68)</f>
        <v>209.68</v>
      </c>
      <c r="AD68" s="3">
        <f>IF(AD$3=0,0,INDEX(Sheet1!RawDataCols,$C68,AD$5)*$R68)</f>
        <v>0</v>
      </c>
      <c r="AE68" s="3">
        <f>IF(AE$3=0,0,INDEX(Sheet1!RawDataCols,$C68,AE$5)*$R68)</f>
        <v>0</v>
      </c>
      <c r="AF68" s="3">
        <f>IF(AF$3=0,0,INDEX(Sheet1!RawDataCols,$C68,AF$5)*$R68)</f>
        <v>227.35</v>
      </c>
      <c r="AG68" s="3">
        <f>IF(AG$3=0,0,INDEX(Sheet1!RawDataCols,$C68,AG$5)*$R68)</f>
        <v>0</v>
      </c>
      <c r="AH68" s="3">
        <f>IF(AH$3=0,0,INDEX(Sheet1!RawDataCols,$C68,AH$5)*$R68)</f>
        <v>0</v>
      </c>
      <c r="AI68" s="3">
        <f>IF(AI$3=0,0,INDEX(Sheet1!RawDataCols,$C68,AI$5)*$R68)</f>
        <v>210.86</v>
      </c>
      <c r="AJ68" s="3">
        <f>IF(AJ$3=0,0,INDEX(Sheet1!RawDataCols,$C68,AJ$5)*$R68)</f>
        <v>0</v>
      </c>
      <c r="AK68" s="3">
        <f>IF(AK$3=0,0,INDEX(Sheet1!RawDataCols,$C68,AK$5)*$R68)</f>
        <v>0</v>
      </c>
      <c r="AL68" s="3">
        <f>IF(AL$3=0,0,INDEX(Sheet1!RawDataCols,$C68,AL$5)*$R68)</f>
        <v>212.04</v>
      </c>
      <c r="AM68" s="3">
        <f>IF(AM$3=0,0,INDEX(Sheet1!RawDataCols,$C68,AM$5)*$R68)</f>
        <v>0</v>
      </c>
      <c r="AN68" s="3">
        <f>IF(AN$3=0,0,INDEX(Sheet1!RawDataCols,$C68,AN$5)*$R68)</f>
        <v>0</v>
      </c>
      <c r="AO68" s="3">
        <f>IF(AO$3=0,0,INDEX(Sheet1!RawDataCols,$C68,AO$5)*$R68)</f>
        <v>0</v>
      </c>
      <c r="AP68" s="3">
        <f>IF(AP$3=0,0,INDEX(Sheet1!RawDataCols,$C68,AP$5)*$R68)</f>
        <v>0</v>
      </c>
      <c r="AQ68" s="3">
        <f>IF(AQ$3=0,0,INDEX(Sheet1!RawDataCols,$C68,AQ$5)*$R68)</f>
        <v>0</v>
      </c>
      <c r="AR68" s="3">
        <f>IF(AR$3=0,0,INDEX(Sheet1!RawDataCols,$C68,AR$5)*$R68)</f>
        <v>0</v>
      </c>
      <c r="AS68" s="3">
        <f>IF(AS$3=0,0,INDEX(Sheet1!RawDataCols,$C68,AS$5)*$R68)</f>
        <v>0</v>
      </c>
      <c r="AT68" s="3">
        <f>IF(AT$3=0,0,INDEX(Sheet1!RawDataCols,$C68,AT$5)*$R68)</f>
        <v>0</v>
      </c>
      <c r="AU68" s="3">
        <f>IF(AU$3=0,0,INDEX(Sheet1!RawDataCols,$C68,AU$5)*$R68)</f>
        <v>0</v>
      </c>
      <c r="AV68" s="3">
        <f>IF(AV$3=0,0,INDEX(Sheet1!RawDataCols,$C68,AV$5)*$R68)</f>
        <v>0</v>
      </c>
      <c r="AW68" s="3">
        <f>IF(AW$3=0,0,INDEX(Sheet1!RawDataCols,$C68,AW$5)*$R68)</f>
        <v>0</v>
      </c>
      <c r="AX68" s="3">
        <f>IF(AX$3=0,0,INDEX(Sheet1!RawDataCols,$C68,AX$5)*$R68)</f>
        <v>0</v>
      </c>
      <c r="AY68" s="3">
        <f>IF(AY$3=0,0,INDEX(Sheet1!RawDataCols,$C68,AY$5)*$R68)</f>
        <v>0</v>
      </c>
      <c r="AZ68" s="3">
        <f>IF(AZ$3=0,0,INDEX(Sheet1!RawDataCols,$C68,AZ$5)*$R68)</f>
        <v>0</v>
      </c>
      <c r="BA68" s="3">
        <f>IF(BA$3=0,0,INDEX(Sheet1!RawDataCols,$C68,BA$5)*$R68)</f>
        <v>0</v>
      </c>
      <c r="BB68" s="3">
        <f>IF(BB$3=0,0,INDEX(Sheet1!RawDataCols,$C68,BB$5)*$R68)</f>
        <v>0</v>
      </c>
      <c r="BC68" s="3">
        <f>IF(BC$3=0,0,INDEX(Sheet1!RawDataCols,$C68,BC$5)*$R68)</f>
        <v>0</v>
      </c>
      <c r="BD68" s="3">
        <f>IF(BD$3=0,0,INDEX(Sheet1!RawDataCols,$C68,BD$5)*$R68)</f>
        <v>0</v>
      </c>
      <c r="BE68" s="3">
        <f>IF(BE$3=0,0,INDEX(Sheet1!RawDataCols,$C68,BE$5)*$R68)</f>
        <v>0</v>
      </c>
      <c r="BF68" s="3">
        <f>IF(BF$3=0,0,INDEX(Sheet1!RawDataCols,$C68,BF$5)*$R68)</f>
        <v>0</v>
      </c>
      <c r="BG68" s="179">
        <f>IF(BG$3=0,0,INDEX(Sheet1!RawDataCols,$C68,BG$5)*$R68)</f>
        <v>0</v>
      </c>
      <c r="BH68" s="33">
        <f t="shared" si="17"/>
        <v>0</v>
      </c>
      <c r="BI68" s="33">
        <f t="shared" si="18"/>
        <v>0</v>
      </c>
      <c r="BJ68" s="33">
        <f t="shared" si="19"/>
        <v>1397.1</v>
      </c>
      <c r="BK68" s="3">
        <f>IF(BK$3=0,0,INDEX(Sheet1!RawDataCols,$C68,BK$5)*$R68)</f>
        <v>0</v>
      </c>
      <c r="BL68" s="3">
        <f>IF(BL$3=0,0,INDEX(Sheet1!RawDataCols,$C68,BL$5)*$R68)</f>
        <v>569.24285699999996</v>
      </c>
      <c r="BM68" s="3">
        <f>IF(BM$3=0,0,INDEX(Sheet1!RawDataCols,$C68,BM$5)*$R68)</f>
        <v>1652.591428</v>
      </c>
      <c r="BN68" s="3">
        <f>IF(BN$3=0,0,INDEX(Sheet1!RawDataCols,$C68,BN$5)*$R68)</f>
        <v>2977.0607140000002</v>
      </c>
      <c r="BO68" s="3">
        <f>IF(BO$3=0,0,INDEX(Sheet1!RawDataCols,$C68,BO$5)*$R68)</f>
        <v>2537.7921419999998</v>
      </c>
      <c r="BP68" s="3">
        <f>IF(BP$3=0,0,INDEX(Sheet1!RawDataCols,$C68,BP$5)*$R68)</f>
        <v>6572.3</v>
      </c>
      <c r="BQ68" s="3">
        <f t="shared" si="20"/>
        <v>0</v>
      </c>
      <c r="BR68" s="3">
        <f t="shared" si="21"/>
        <v>0</v>
      </c>
      <c r="BS68" s="3">
        <f t="shared" si="22"/>
        <v>0</v>
      </c>
      <c r="BT68" s="3">
        <f t="shared" si="23"/>
        <v>0</v>
      </c>
      <c r="BU68" s="3" t="str">
        <f>INDEX(Sheet1!$BS$2:$BS$1000,MATCH($A68,Sheet1!$A$2:$A$1000,0))</f>
        <v>07</v>
      </c>
      <c r="BV68" s="3">
        <f>INDEX(Sheet1!$BT$2:$BT$1000,MATCH($A68,Sheet1!$A$2:$A$1000,0))</f>
        <v>0</v>
      </c>
    </row>
    <row r="69" spans="1:74" x14ac:dyDescent="0.2">
      <c r="A69" s="11" t="s">
        <v>587</v>
      </c>
      <c r="B69" s="3">
        <f>MATCH($A69,Sheet1!ACCOUNTNO,0)</f>
        <v>51</v>
      </c>
      <c r="C69" s="3">
        <f t="shared" si="14"/>
        <v>51</v>
      </c>
      <c r="D69" s="3" t="str">
        <f>IF(D$3=0,0,INDEX(Sheet1!RawDataCols,$C69,D$5))</f>
        <v>20800G08</v>
      </c>
      <c r="E69" s="3" t="str">
        <f>IF(E$3=0,0,INDEX(Sheet1!RawDataCols,$C69,E$5))</f>
        <v xml:space="preserve">20800          </v>
      </c>
      <c r="F69" s="3" t="str">
        <f>IF(F$3=0,0,INDEX(Sheet1!RawDataCols,$C69,F$5))</f>
        <v xml:space="preserve">G08            </v>
      </c>
      <c r="G69" s="3" t="str">
        <f>IF(G$3=0,0,INDEX(Sheet1!RawDataCols,$C69,G$5))</f>
        <v xml:space="preserve">               </v>
      </c>
      <c r="H69" s="3" t="str">
        <f>IF(H$3=0,0,INDEX(Sheet1!RawDataCols,$C69,H$5))</f>
        <v xml:space="preserve">               </v>
      </c>
      <c r="I69" s="3" t="str">
        <f>IF(I$3=0,0,INDEX(Sheet1!RawDataCols,$C69,I$5))</f>
        <v xml:space="preserve">               </v>
      </c>
      <c r="J69" s="3" t="str">
        <f>IF(J$3=0,0,INDEX(Sheet1!RawDataCols,$C69,J$5))</f>
        <v xml:space="preserve">               </v>
      </c>
      <c r="K69" s="3" t="str">
        <f>IF(K$3=0,0,INDEX(Sheet1!RawDataCols,$C69,K$5))</f>
        <v xml:space="preserve">               </v>
      </c>
      <c r="L69" s="3" t="str">
        <f>IF(L$3=0,0,INDEX(Sheet1!RawDataCols,$C69,L$5))</f>
        <v xml:space="preserve">               </v>
      </c>
      <c r="M69" s="3" t="str">
        <f>IF(M$3=0,0,INDEX(Sheet1!RawDataCols,$C69,M$5))</f>
        <v xml:space="preserve">F008  </v>
      </c>
      <c r="N69" s="3" t="str">
        <f>IF(N$3=0,0,INDEX(Sheet1!RawDataCols,$C69,N$5))</f>
        <v>Workcover -RIUP</v>
      </c>
      <c r="O69" s="3">
        <f>INDEX(Sheet1!RawDataCols,$C69,O$5)</f>
        <v>13</v>
      </c>
      <c r="P69" s="3" t="str">
        <f>INDEX(Sheet1!RawDataCols,$C69,P$5)</f>
        <v>Cost and Expenses</v>
      </c>
      <c r="Q69" s="3" t="str">
        <f>IF(Q$3=0,0,INDEX(Sheet1!RawDataCols,$C69,Q$5))</f>
        <v>I</v>
      </c>
      <c r="R69" s="3">
        <f t="shared" si="15"/>
        <v>1</v>
      </c>
      <c r="S69" s="3">
        <f t="shared" si="16"/>
        <v>-1</v>
      </c>
      <c r="T69" s="3">
        <f>IF(T$3=0,0,INDEX(Sheet1!RawDataCols,$C69,T$5)*$R69)</f>
        <v>0</v>
      </c>
      <c r="U69" s="3">
        <f>IF(U$3=0,0,INDEX(Sheet1!RawDataCols,$C69,U$5)*$R69)</f>
        <v>0</v>
      </c>
      <c r="V69" s="3">
        <f>IF(V$3=0,0,INDEX(Sheet1!RawDataCols,$C69,V$5)*$R69)</f>
        <v>0</v>
      </c>
      <c r="W69" s="3">
        <f>IF(W$3=0,0,INDEX(Sheet1!RawDataCols,$C69,W$5)*$R69)</f>
        <v>251.95</v>
      </c>
      <c r="X69" s="3">
        <f>IF(X$3=0,0,INDEX(Sheet1!RawDataCols,$C69,X$5)*$R69)</f>
        <v>0</v>
      </c>
      <c r="Y69" s="3">
        <f>IF(Y$3=0,0,INDEX(Sheet1!RawDataCols,$C69,Y$5)*$R69)</f>
        <v>0</v>
      </c>
      <c r="Z69" s="3">
        <f>IF(Z$3=0,0,INDEX(Sheet1!RawDataCols,$C69,Z$5)*$R69)</f>
        <v>251.95</v>
      </c>
      <c r="AA69" s="3">
        <f>IF(AA$3=0,0,INDEX(Sheet1!RawDataCols,$C69,AA$5)*$R69)</f>
        <v>0</v>
      </c>
      <c r="AB69" s="3">
        <f>IF(AB$3=0,0,INDEX(Sheet1!RawDataCols,$C69,AB$5)*$R69)</f>
        <v>0</v>
      </c>
      <c r="AC69" s="3">
        <f>IF(AC$3=0,0,INDEX(Sheet1!RawDataCols,$C69,AC$5)*$R69)</f>
        <v>251.95</v>
      </c>
      <c r="AD69" s="3">
        <f>IF(AD$3=0,0,INDEX(Sheet1!RawDataCols,$C69,AD$5)*$R69)</f>
        <v>0</v>
      </c>
      <c r="AE69" s="3">
        <f>IF(AE$3=0,0,INDEX(Sheet1!RawDataCols,$C69,AE$5)*$R69)</f>
        <v>0</v>
      </c>
      <c r="AF69" s="3">
        <f>IF(AF$3=0,0,INDEX(Sheet1!RawDataCols,$C69,AF$5)*$R69)</f>
        <v>251.95</v>
      </c>
      <c r="AG69" s="3">
        <f>IF(AG$3=0,0,INDEX(Sheet1!RawDataCols,$C69,AG$5)*$R69)</f>
        <v>0</v>
      </c>
      <c r="AH69" s="3">
        <f>IF(AH$3=0,0,INDEX(Sheet1!RawDataCols,$C69,AH$5)*$R69)</f>
        <v>0</v>
      </c>
      <c r="AI69" s="3">
        <f>IF(AI$3=0,0,INDEX(Sheet1!RawDataCols,$C69,AI$5)*$R69)</f>
        <v>254.05</v>
      </c>
      <c r="AJ69" s="3">
        <f>IF(AJ$3=0,0,INDEX(Sheet1!RawDataCols,$C69,AJ$5)*$R69)</f>
        <v>0</v>
      </c>
      <c r="AK69" s="3">
        <f>IF(AK$3=0,0,INDEX(Sheet1!RawDataCols,$C69,AK$5)*$R69)</f>
        <v>0</v>
      </c>
      <c r="AL69" s="3">
        <f>IF(AL$3=0,0,INDEX(Sheet1!RawDataCols,$C69,AL$5)*$R69)</f>
        <v>278.8</v>
      </c>
      <c r="AM69" s="3">
        <f>IF(AM$3=0,0,INDEX(Sheet1!RawDataCols,$C69,AM$5)*$R69)</f>
        <v>0</v>
      </c>
      <c r="AN69" s="3">
        <f>IF(AN$3=0,0,INDEX(Sheet1!RawDataCols,$C69,AN$5)*$R69)</f>
        <v>0</v>
      </c>
      <c r="AO69" s="3">
        <f>IF(AO$3=0,0,INDEX(Sheet1!RawDataCols,$C69,AO$5)*$R69)</f>
        <v>-2089.9</v>
      </c>
      <c r="AP69" s="3">
        <f>IF(AP$3=0,0,INDEX(Sheet1!RawDataCols,$C69,AP$5)*$R69)</f>
        <v>0</v>
      </c>
      <c r="AQ69" s="3">
        <f>IF(AQ$3=0,0,INDEX(Sheet1!RawDataCols,$C69,AQ$5)*$R69)</f>
        <v>0</v>
      </c>
      <c r="AR69" s="3">
        <f>IF(AR$3=0,0,INDEX(Sheet1!RawDataCols,$C69,AR$5)*$R69)</f>
        <v>0</v>
      </c>
      <c r="AS69" s="3">
        <f>IF(AS$3=0,0,INDEX(Sheet1!RawDataCols,$C69,AS$5)*$R69)</f>
        <v>0</v>
      </c>
      <c r="AT69" s="3">
        <f>IF(AT$3=0,0,INDEX(Sheet1!RawDataCols,$C69,AT$5)*$R69)</f>
        <v>0</v>
      </c>
      <c r="AU69" s="3">
        <f>IF(AU$3=0,0,INDEX(Sheet1!RawDataCols,$C69,AU$5)*$R69)</f>
        <v>0</v>
      </c>
      <c r="AV69" s="3">
        <f>IF(AV$3=0,0,INDEX(Sheet1!RawDataCols,$C69,AV$5)*$R69)</f>
        <v>0</v>
      </c>
      <c r="AW69" s="3">
        <f>IF(AW$3=0,0,INDEX(Sheet1!RawDataCols,$C69,AW$5)*$R69)</f>
        <v>0</v>
      </c>
      <c r="AX69" s="3">
        <f>IF(AX$3=0,0,INDEX(Sheet1!RawDataCols,$C69,AX$5)*$R69)</f>
        <v>0</v>
      </c>
      <c r="AY69" s="3">
        <f>IF(AY$3=0,0,INDEX(Sheet1!RawDataCols,$C69,AY$5)*$R69)</f>
        <v>0</v>
      </c>
      <c r="AZ69" s="3">
        <f>IF(AZ$3=0,0,INDEX(Sheet1!RawDataCols,$C69,AZ$5)*$R69)</f>
        <v>0</v>
      </c>
      <c r="BA69" s="3">
        <f>IF(BA$3=0,0,INDEX(Sheet1!RawDataCols,$C69,BA$5)*$R69)</f>
        <v>0</v>
      </c>
      <c r="BB69" s="3">
        <f>IF(BB$3=0,0,INDEX(Sheet1!RawDataCols,$C69,BB$5)*$R69)</f>
        <v>0</v>
      </c>
      <c r="BC69" s="3">
        <f>IF(BC$3=0,0,INDEX(Sheet1!RawDataCols,$C69,BC$5)*$R69)</f>
        <v>0</v>
      </c>
      <c r="BD69" s="3">
        <f>IF(BD$3=0,0,INDEX(Sheet1!RawDataCols,$C69,BD$5)*$R69)</f>
        <v>0</v>
      </c>
      <c r="BE69" s="3">
        <f>IF(BE$3=0,0,INDEX(Sheet1!RawDataCols,$C69,BE$5)*$R69)</f>
        <v>0</v>
      </c>
      <c r="BF69" s="3">
        <f>IF(BF$3=0,0,INDEX(Sheet1!RawDataCols,$C69,BF$5)*$R69)</f>
        <v>0</v>
      </c>
      <c r="BG69" s="179">
        <f>IF(BG$3=0,0,INDEX(Sheet1!RawDataCols,$C69,BG$5)*$R69)</f>
        <v>0</v>
      </c>
      <c r="BH69" s="33">
        <f t="shared" si="17"/>
        <v>0</v>
      </c>
      <c r="BI69" s="33">
        <f t="shared" si="18"/>
        <v>0</v>
      </c>
      <c r="BJ69" s="33">
        <f t="shared" si="19"/>
        <v>-549.25000000000023</v>
      </c>
      <c r="BK69" s="3">
        <f>IF(BK$3=0,0,INDEX(Sheet1!RawDataCols,$C69,BK$5)*$R69)</f>
        <v>0</v>
      </c>
      <c r="BL69" s="3">
        <f>IF(BL$3=0,0,INDEX(Sheet1!RawDataCols,$C69,BL$5)*$R69)</f>
        <v>199.26214200000001</v>
      </c>
      <c r="BM69" s="3">
        <f>IF(BM$3=0,0,INDEX(Sheet1!RawDataCols,$C69,BM$5)*$R69)</f>
        <v>184.15071399999999</v>
      </c>
      <c r="BN69" s="3">
        <f>IF(BN$3=0,0,INDEX(Sheet1!RawDataCols,$C69,BN$5)*$R69)</f>
        <v>372.40785699999998</v>
      </c>
      <c r="BO69" s="3">
        <f>IF(BO$3=0,0,INDEX(Sheet1!RawDataCols,$C69,BO$5)*$R69)</f>
        <v>298.34714200000002</v>
      </c>
      <c r="BP69" s="3">
        <f>IF(BP$3=0,0,INDEX(Sheet1!RawDataCols,$C69,BP$5)*$R69)</f>
        <v>1249.02</v>
      </c>
      <c r="BQ69" s="3">
        <f t="shared" si="20"/>
        <v>0</v>
      </c>
      <c r="BR69" s="3">
        <f t="shared" si="21"/>
        <v>0</v>
      </c>
      <c r="BS69" s="3">
        <f t="shared" si="22"/>
        <v>0</v>
      </c>
      <c r="BT69" s="3">
        <f t="shared" si="23"/>
        <v>0</v>
      </c>
      <c r="BU69" s="3" t="str">
        <f>INDEX(Sheet1!$BS$2:$BS$1000,MATCH($A69,Sheet1!$A$2:$A$1000,0))</f>
        <v>07</v>
      </c>
      <c r="BV69" s="3">
        <f>INDEX(Sheet1!$BT$2:$BT$1000,MATCH($A69,Sheet1!$A$2:$A$1000,0))</f>
        <v>0</v>
      </c>
    </row>
    <row r="70" spans="1:74" x14ac:dyDescent="0.2">
      <c r="A70" s="267" t="s">
        <v>588</v>
      </c>
      <c r="B70" s="3" t="e">
        <f>MATCH($A70,Sheet1!ACCOUNTNO,0)</f>
        <v>#N/A</v>
      </c>
      <c r="C70" s="3">
        <f t="shared" si="14"/>
        <v>65000</v>
      </c>
      <c r="D70" s="3">
        <f>IF(D$3=0,0,INDEX(Sheet1!RawDataCols,$C70,D$5))</f>
        <v>0</v>
      </c>
      <c r="E70" s="3">
        <f>IF(E$3=0,0,INDEX(Sheet1!RawDataCols,$C70,E$5))</f>
        <v>0</v>
      </c>
      <c r="F70" s="3">
        <f>IF(F$3=0,0,INDEX(Sheet1!RawDataCols,$C70,F$5))</f>
        <v>0</v>
      </c>
      <c r="G70" s="3">
        <f>IF(G$3=0,0,INDEX(Sheet1!RawDataCols,$C70,G$5))</f>
        <v>0</v>
      </c>
      <c r="H70" s="3">
        <f>IF(H$3=0,0,INDEX(Sheet1!RawDataCols,$C70,H$5))</f>
        <v>0</v>
      </c>
      <c r="I70" s="3">
        <f>IF(I$3=0,0,INDEX(Sheet1!RawDataCols,$C70,I$5))</f>
        <v>0</v>
      </c>
      <c r="J70" s="3">
        <f>IF(J$3=0,0,INDEX(Sheet1!RawDataCols,$C70,J$5))</f>
        <v>0</v>
      </c>
      <c r="K70" s="3">
        <f>IF(K$3=0,0,INDEX(Sheet1!RawDataCols,$C70,K$5))</f>
        <v>0</v>
      </c>
      <c r="L70" s="3">
        <f>IF(L$3=0,0,INDEX(Sheet1!RawDataCols,$C70,L$5))</f>
        <v>0</v>
      </c>
      <c r="M70" s="3">
        <f>IF(M$3=0,0,INDEX(Sheet1!RawDataCols,$C70,M$5))</f>
        <v>0</v>
      </c>
      <c r="N70" s="3">
        <f>IF(N$3=0,0,INDEX(Sheet1!RawDataCols,$C70,N$5))</f>
        <v>0</v>
      </c>
      <c r="O70" s="3">
        <f>INDEX(Sheet1!RawDataCols,$C70,O$5)</f>
        <v>0</v>
      </c>
      <c r="P70" s="3">
        <f>INDEX(Sheet1!RawDataCols,$C70,P$5)</f>
        <v>0</v>
      </c>
      <c r="Q70" s="3">
        <f>IF(Q$3=0,0,INDEX(Sheet1!RawDataCols,$C70,Q$5))</f>
        <v>0</v>
      </c>
      <c r="R70" s="3">
        <f t="shared" si="15"/>
        <v>1</v>
      </c>
      <c r="S70" s="3">
        <f t="shared" si="16"/>
        <v>-1</v>
      </c>
      <c r="T70" s="3">
        <f>IF(T$3=0,0,INDEX(Sheet1!RawDataCols,$C70,T$5)*$R70)</f>
        <v>0</v>
      </c>
      <c r="U70" s="3">
        <f>IF(U$3=0,0,INDEX(Sheet1!RawDataCols,$C70,U$5)*$R70)</f>
        <v>0</v>
      </c>
      <c r="V70" s="3">
        <f>IF(V$3=0,0,INDEX(Sheet1!RawDataCols,$C70,V$5)*$R70)</f>
        <v>0</v>
      </c>
      <c r="W70" s="3">
        <f>IF(W$3=0,0,INDEX(Sheet1!RawDataCols,$C70,W$5)*$R70)</f>
        <v>0</v>
      </c>
      <c r="X70" s="3">
        <f>IF(X$3=0,0,INDEX(Sheet1!RawDataCols,$C70,X$5)*$R70)</f>
        <v>0</v>
      </c>
      <c r="Y70" s="3">
        <f>IF(Y$3=0,0,INDEX(Sheet1!RawDataCols,$C70,Y$5)*$R70)</f>
        <v>0</v>
      </c>
      <c r="Z70" s="3">
        <f>IF(Z$3=0,0,INDEX(Sheet1!RawDataCols,$C70,Z$5)*$R70)</f>
        <v>0</v>
      </c>
      <c r="AA70" s="3">
        <f>IF(AA$3=0,0,INDEX(Sheet1!RawDataCols,$C70,AA$5)*$R70)</f>
        <v>0</v>
      </c>
      <c r="AB70" s="3">
        <f>IF(AB$3=0,0,INDEX(Sheet1!RawDataCols,$C70,AB$5)*$R70)</f>
        <v>0</v>
      </c>
      <c r="AC70" s="3">
        <f>IF(AC$3=0,0,INDEX(Sheet1!RawDataCols,$C70,AC$5)*$R70)</f>
        <v>0</v>
      </c>
      <c r="AD70" s="3">
        <f>IF(AD$3=0,0,INDEX(Sheet1!RawDataCols,$C70,AD$5)*$R70)</f>
        <v>0</v>
      </c>
      <c r="AE70" s="3">
        <f>IF(AE$3=0,0,INDEX(Sheet1!RawDataCols,$C70,AE$5)*$R70)</f>
        <v>0</v>
      </c>
      <c r="AF70" s="3">
        <f>IF(AF$3=0,0,INDEX(Sheet1!RawDataCols,$C70,AF$5)*$R70)</f>
        <v>0</v>
      </c>
      <c r="AG70" s="3">
        <f>IF(AG$3=0,0,INDEX(Sheet1!RawDataCols,$C70,AG$5)*$R70)</f>
        <v>0</v>
      </c>
      <c r="AH70" s="3">
        <f>IF(AH$3=0,0,INDEX(Sheet1!RawDataCols,$C70,AH$5)*$R70)</f>
        <v>0</v>
      </c>
      <c r="AI70" s="3">
        <f>IF(AI$3=0,0,INDEX(Sheet1!RawDataCols,$C70,AI$5)*$R70)</f>
        <v>0</v>
      </c>
      <c r="AJ70" s="3">
        <f>IF(AJ$3=0,0,INDEX(Sheet1!RawDataCols,$C70,AJ$5)*$R70)</f>
        <v>0</v>
      </c>
      <c r="AK70" s="3">
        <f>IF(AK$3=0,0,INDEX(Sheet1!RawDataCols,$C70,AK$5)*$R70)</f>
        <v>0</v>
      </c>
      <c r="AL70" s="3">
        <f>IF(AL$3=0,0,INDEX(Sheet1!RawDataCols,$C70,AL$5)*$R70)</f>
        <v>0</v>
      </c>
      <c r="AM70" s="3">
        <f>IF(AM$3=0,0,INDEX(Sheet1!RawDataCols,$C70,AM$5)*$R70)</f>
        <v>0</v>
      </c>
      <c r="AN70" s="3">
        <f>IF(AN$3=0,0,INDEX(Sheet1!RawDataCols,$C70,AN$5)*$R70)</f>
        <v>0</v>
      </c>
      <c r="AO70" s="3">
        <f>IF(AO$3=0,0,INDEX(Sheet1!RawDataCols,$C70,AO$5)*$R70)</f>
        <v>0</v>
      </c>
      <c r="AP70" s="3">
        <f>IF(AP$3=0,0,INDEX(Sheet1!RawDataCols,$C70,AP$5)*$R70)</f>
        <v>0</v>
      </c>
      <c r="AQ70" s="3">
        <f>IF(AQ$3=0,0,INDEX(Sheet1!RawDataCols,$C70,AQ$5)*$R70)</f>
        <v>0</v>
      </c>
      <c r="AR70" s="3">
        <f>IF(AR$3=0,0,INDEX(Sheet1!RawDataCols,$C70,AR$5)*$R70)</f>
        <v>0</v>
      </c>
      <c r="AS70" s="3">
        <f>IF(AS$3=0,0,INDEX(Sheet1!RawDataCols,$C70,AS$5)*$R70)</f>
        <v>0</v>
      </c>
      <c r="AT70" s="3">
        <f>IF(AT$3=0,0,INDEX(Sheet1!RawDataCols,$C70,AT$5)*$R70)</f>
        <v>0</v>
      </c>
      <c r="AU70" s="3">
        <f>IF(AU$3=0,0,INDEX(Sheet1!RawDataCols,$C70,AU$5)*$R70)</f>
        <v>0</v>
      </c>
      <c r="AV70" s="3">
        <f>IF(AV$3=0,0,INDEX(Sheet1!RawDataCols,$C70,AV$5)*$R70)</f>
        <v>0</v>
      </c>
      <c r="AW70" s="3">
        <f>IF(AW$3=0,0,INDEX(Sheet1!RawDataCols,$C70,AW$5)*$R70)</f>
        <v>0</v>
      </c>
      <c r="AX70" s="3">
        <f>IF(AX$3=0,0,INDEX(Sheet1!RawDataCols,$C70,AX$5)*$R70)</f>
        <v>0</v>
      </c>
      <c r="AY70" s="3">
        <f>IF(AY$3=0,0,INDEX(Sheet1!RawDataCols,$C70,AY$5)*$R70)</f>
        <v>0</v>
      </c>
      <c r="AZ70" s="3">
        <f>IF(AZ$3=0,0,INDEX(Sheet1!RawDataCols,$C70,AZ$5)*$R70)</f>
        <v>0</v>
      </c>
      <c r="BA70" s="3">
        <f>IF(BA$3=0,0,INDEX(Sheet1!RawDataCols,$C70,BA$5)*$R70)</f>
        <v>0</v>
      </c>
      <c r="BB70" s="3">
        <f>IF(BB$3=0,0,INDEX(Sheet1!RawDataCols,$C70,BB$5)*$R70)</f>
        <v>0</v>
      </c>
      <c r="BC70" s="3">
        <f>IF(BC$3=0,0,INDEX(Sheet1!RawDataCols,$C70,BC$5)*$R70)</f>
        <v>0</v>
      </c>
      <c r="BD70" s="3">
        <f>IF(BD$3=0,0,INDEX(Sheet1!RawDataCols,$C70,BD$5)*$R70)</f>
        <v>0</v>
      </c>
      <c r="BE70" s="3">
        <f>IF(BE$3=0,0,INDEX(Sheet1!RawDataCols,$C70,BE$5)*$R70)</f>
        <v>0</v>
      </c>
      <c r="BF70" s="3">
        <f>IF(BF$3=0,0,INDEX(Sheet1!RawDataCols,$C70,BF$5)*$R70)</f>
        <v>0</v>
      </c>
      <c r="BG70" s="179">
        <f>IF(BG$3=0,0,INDEX(Sheet1!RawDataCols,$C70,BG$5)*$R70)</f>
        <v>0</v>
      </c>
      <c r="BH70" s="33">
        <f t="shared" si="17"/>
        <v>0</v>
      </c>
      <c r="BI70" s="33">
        <f t="shared" si="18"/>
        <v>0</v>
      </c>
      <c r="BJ70" s="33">
        <f t="shared" si="19"/>
        <v>0</v>
      </c>
      <c r="BK70" s="3">
        <f>IF(BK$3=0,0,INDEX(Sheet1!RawDataCols,$C70,BK$5)*$R70)</f>
        <v>0</v>
      </c>
      <c r="BL70" s="3">
        <f>IF(BL$3=0,0,INDEX(Sheet1!RawDataCols,$C70,BL$5)*$R70)</f>
        <v>0</v>
      </c>
      <c r="BM70" s="3">
        <f>IF(BM$3=0,0,INDEX(Sheet1!RawDataCols,$C70,BM$5)*$R70)</f>
        <v>0</v>
      </c>
      <c r="BN70" s="3">
        <f>IF(BN$3=0,0,INDEX(Sheet1!RawDataCols,$C70,BN$5)*$R70)</f>
        <v>0</v>
      </c>
      <c r="BO70" s="3">
        <f>IF(BO$3=0,0,INDEX(Sheet1!RawDataCols,$C70,BO$5)*$R70)</f>
        <v>0</v>
      </c>
      <c r="BP70" s="3">
        <f>IF(BP$3=0,0,INDEX(Sheet1!RawDataCols,$C70,BP$5)*$R70)</f>
        <v>0</v>
      </c>
      <c r="BQ70" s="3">
        <f t="shared" si="20"/>
        <v>0</v>
      </c>
      <c r="BR70" s="3">
        <f t="shared" si="21"/>
        <v>0</v>
      </c>
      <c r="BS70" s="3">
        <f t="shared" si="22"/>
        <v>0</v>
      </c>
      <c r="BT70" s="3">
        <f t="shared" si="23"/>
        <v>0</v>
      </c>
      <c r="BU70" s="3" t="e">
        <f>INDEX(Sheet1!$BS$2:$BS$1000,MATCH($A70,Sheet1!$A$2:$A$1000,0))</f>
        <v>#N/A</v>
      </c>
      <c r="BV70" s="3" t="e">
        <f>INDEX(Sheet1!$BT$2:$BT$1000,MATCH($A70,Sheet1!$A$2:$A$1000,0))</f>
        <v>#N/A</v>
      </c>
    </row>
    <row r="71" spans="1:74" x14ac:dyDescent="0.2">
      <c r="A71" s="267" t="s">
        <v>589</v>
      </c>
      <c r="B71" s="3" t="e">
        <f>MATCH($A71,Sheet1!ACCOUNTNO,0)</f>
        <v>#N/A</v>
      </c>
      <c r="C71" s="3">
        <f t="shared" si="14"/>
        <v>65000</v>
      </c>
      <c r="D71" s="3">
        <f>IF(D$3=0,0,INDEX(Sheet1!RawDataCols,$C71,D$5))</f>
        <v>0</v>
      </c>
      <c r="E71" s="3">
        <f>IF(E$3=0,0,INDEX(Sheet1!RawDataCols,$C71,E$5))</f>
        <v>0</v>
      </c>
      <c r="F71" s="3">
        <f>IF(F$3=0,0,INDEX(Sheet1!RawDataCols,$C71,F$5))</f>
        <v>0</v>
      </c>
      <c r="G71" s="3">
        <f>IF(G$3=0,0,INDEX(Sheet1!RawDataCols,$C71,G$5))</f>
        <v>0</v>
      </c>
      <c r="H71" s="3">
        <f>IF(H$3=0,0,INDEX(Sheet1!RawDataCols,$C71,H$5))</f>
        <v>0</v>
      </c>
      <c r="I71" s="3">
        <f>IF(I$3=0,0,INDEX(Sheet1!RawDataCols,$C71,I$5))</f>
        <v>0</v>
      </c>
      <c r="J71" s="3">
        <f>IF(J$3=0,0,INDEX(Sheet1!RawDataCols,$C71,J$5))</f>
        <v>0</v>
      </c>
      <c r="K71" s="3">
        <f>IF(K$3=0,0,INDEX(Sheet1!RawDataCols,$C71,K$5))</f>
        <v>0</v>
      </c>
      <c r="L71" s="3">
        <f>IF(L$3=0,0,INDEX(Sheet1!RawDataCols,$C71,L$5))</f>
        <v>0</v>
      </c>
      <c r="M71" s="3">
        <f>IF(M$3=0,0,INDEX(Sheet1!RawDataCols,$C71,M$5))</f>
        <v>0</v>
      </c>
      <c r="N71" s="3">
        <f>IF(N$3=0,0,INDEX(Sheet1!RawDataCols,$C71,N$5))</f>
        <v>0</v>
      </c>
      <c r="O71" s="3">
        <f>INDEX(Sheet1!RawDataCols,$C71,O$5)</f>
        <v>0</v>
      </c>
      <c r="P71" s="3">
        <f>INDEX(Sheet1!RawDataCols,$C71,P$5)</f>
        <v>0</v>
      </c>
      <c r="Q71" s="3">
        <f>IF(Q$3=0,0,INDEX(Sheet1!RawDataCols,$C71,Q$5))</f>
        <v>0</v>
      </c>
      <c r="R71" s="3">
        <f t="shared" si="15"/>
        <v>1</v>
      </c>
      <c r="S71" s="3">
        <f t="shared" si="16"/>
        <v>-1</v>
      </c>
      <c r="T71" s="3">
        <f>IF(T$3=0,0,INDEX(Sheet1!RawDataCols,$C71,T$5)*$R71)</f>
        <v>0</v>
      </c>
      <c r="U71" s="3">
        <f>IF(U$3=0,0,INDEX(Sheet1!RawDataCols,$C71,U$5)*$R71)</f>
        <v>0</v>
      </c>
      <c r="V71" s="3">
        <f>IF(V$3=0,0,INDEX(Sheet1!RawDataCols,$C71,V$5)*$R71)</f>
        <v>0</v>
      </c>
      <c r="W71" s="3">
        <f>IF(W$3=0,0,INDEX(Sheet1!RawDataCols,$C71,W$5)*$R71)</f>
        <v>0</v>
      </c>
      <c r="X71" s="3">
        <f>IF(X$3=0,0,INDEX(Sheet1!RawDataCols,$C71,X$5)*$R71)</f>
        <v>0</v>
      </c>
      <c r="Y71" s="3">
        <f>IF(Y$3=0,0,INDEX(Sheet1!RawDataCols,$C71,Y$5)*$R71)</f>
        <v>0</v>
      </c>
      <c r="Z71" s="3">
        <f>IF(Z$3=0,0,INDEX(Sheet1!RawDataCols,$C71,Z$5)*$R71)</f>
        <v>0</v>
      </c>
      <c r="AA71" s="3">
        <f>IF(AA$3=0,0,INDEX(Sheet1!RawDataCols,$C71,AA$5)*$R71)</f>
        <v>0</v>
      </c>
      <c r="AB71" s="3">
        <f>IF(AB$3=0,0,INDEX(Sheet1!RawDataCols,$C71,AB$5)*$R71)</f>
        <v>0</v>
      </c>
      <c r="AC71" s="3">
        <f>IF(AC$3=0,0,INDEX(Sheet1!RawDataCols,$C71,AC$5)*$R71)</f>
        <v>0</v>
      </c>
      <c r="AD71" s="3">
        <f>IF(AD$3=0,0,INDEX(Sheet1!RawDataCols,$C71,AD$5)*$R71)</f>
        <v>0</v>
      </c>
      <c r="AE71" s="3">
        <f>IF(AE$3=0,0,INDEX(Sheet1!RawDataCols,$C71,AE$5)*$R71)</f>
        <v>0</v>
      </c>
      <c r="AF71" s="3">
        <f>IF(AF$3=0,0,INDEX(Sheet1!RawDataCols,$C71,AF$5)*$R71)</f>
        <v>0</v>
      </c>
      <c r="AG71" s="3">
        <f>IF(AG$3=0,0,INDEX(Sheet1!RawDataCols,$C71,AG$5)*$R71)</f>
        <v>0</v>
      </c>
      <c r="AH71" s="3">
        <f>IF(AH$3=0,0,INDEX(Sheet1!RawDataCols,$C71,AH$5)*$R71)</f>
        <v>0</v>
      </c>
      <c r="AI71" s="3">
        <f>IF(AI$3=0,0,INDEX(Sheet1!RawDataCols,$C71,AI$5)*$R71)</f>
        <v>0</v>
      </c>
      <c r="AJ71" s="3">
        <f>IF(AJ$3=0,0,INDEX(Sheet1!RawDataCols,$C71,AJ$5)*$R71)</f>
        <v>0</v>
      </c>
      <c r="AK71" s="3">
        <f>IF(AK$3=0,0,INDEX(Sheet1!RawDataCols,$C71,AK$5)*$R71)</f>
        <v>0</v>
      </c>
      <c r="AL71" s="3">
        <f>IF(AL$3=0,0,INDEX(Sheet1!RawDataCols,$C71,AL$5)*$R71)</f>
        <v>0</v>
      </c>
      <c r="AM71" s="3">
        <f>IF(AM$3=0,0,INDEX(Sheet1!RawDataCols,$C71,AM$5)*$R71)</f>
        <v>0</v>
      </c>
      <c r="AN71" s="3">
        <f>IF(AN$3=0,0,INDEX(Sheet1!RawDataCols,$C71,AN$5)*$R71)</f>
        <v>0</v>
      </c>
      <c r="AO71" s="3">
        <f>IF(AO$3=0,0,INDEX(Sheet1!RawDataCols,$C71,AO$5)*$R71)</f>
        <v>0</v>
      </c>
      <c r="AP71" s="3">
        <f>IF(AP$3=0,0,INDEX(Sheet1!RawDataCols,$C71,AP$5)*$R71)</f>
        <v>0</v>
      </c>
      <c r="AQ71" s="3">
        <f>IF(AQ$3=0,0,INDEX(Sheet1!RawDataCols,$C71,AQ$5)*$R71)</f>
        <v>0</v>
      </c>
      <c r="AR71" s="3">
        <f>IF(AR$3=0,0,INDEX(Sheet1!RawDataCols,$C71,AR$5)*$R71)</f>
        <v>0</v>
      </c>
      <c r="AS71" s="3">
        <f>IF(AS$3=0,0,INDEX(Sheet1!RawDataCols,$C71,AS$5)*$R71)</f>
        <v>0</v>
      </c>
      <c r="AT71" s="3">
        <f>IF(AT$3=0,0,INDEX(Sheet1!RawDataCols,$C71,AT$5)*$R71)</f>
        <v>0</v>
      </c>
      <c r="AU71" s="3">
        <f>IF(AU$3=0,0,INDEX(Sheet1!RawDataCols,$C71,AU$5)*$R71)</f>
        <v>0</v>
      </c>
      <c r="AV71" s="3">
        <f>IF(AV$3=0,0,INDEX(Sheet1!RawDataCols,$C71,AV$5)*$R71)</f>
        <v>0</v>
      </c>
      <c r="AW71" s="3">
        <f>IF(AW$3=0,0,INDEX(Sheet1!RawDataCols,$C71,AW$5)*$R71)</f>
        <v>0</v>
      </c>
      <c r="AX71" s="3">
        <f>IF(AX$3=0,0,INDEX(Sheet1!RawDataCols,$C71,AX$5)*$R71)</f>
        <v>0</v>
      </c>
      <c r="AY71" s="3">
        <f>IF(AY$3=0,0,INDEX(Sheet1!RawDataCols,$C71,AY$5)*$R71)</f>
        <v>0</v>
      </c>
      <c r="AZ71" s="3">
        <f>IF(AZ$3=0,0,INDEX(Sheet1!RawDataCols,$C71,AZ$5)*$R71)</f>
        <v>0</v>
      </c>
      <c r="BA71" s="3">
        <f>IF(BA$3=0,0,INDEX(Sheet1!RawDataCols,$C71,BA$5)*$R71)</f>
        <v>0</v>
      </c>
      <c r="BB71" s="3">
        <f>IF(BB$3=0,0,INDEX(Sheet1!RawDataCols,$C71,BB$5)*$R71)</f>
        <v>0</v>
      </c>
      <c r="BC71" s="3">
        <f>IF(BC$3=0,0,INDEX(Sheet1!RawDataCols,$C71,BC$5)*$R71)</f>
        <v>0</v>
      </c>
      <c r="BD71" s="3">
        <f>IF(BD$3=0,0,INDEX(Sheet1!RawDataCols,$C71,BD$5)*$R71)</f>
        <v>0</v>
      </c>
      <c r="BE71" s="3">
        <f>IF(BE$3=0,0,INDEX(Sheet1!RawDataCols,$C71,BE$5)*$R71)</f>
        <v>0</v>
      </c>
      <c r="BF71" s="3">
        <f>IF(BF$3=0,0,INDEX(Sheet1!RawDataCols,$C71,BF$5)*$R71)</f>
        <v>0</v>
      </c>
      <c r="BG71" s="179">
        <f>IF(BG$3=0,0,INDEX(Sheet1!RawDataCols,$C71,BG$5)*$R71)</f>
        <v>0</v>
      </c>
      <c r="BH71" s="33">
        <f t="shared" si="17"/>
        <v>0</v>
      </c>
      <c r="BI71" s="33">
        <f t="shared" si="18"/>
        <v>0</v>
      </c>
      <c r="BJ71" s="33">
        <f t="shared" si="19"/>
        <v>0</v>
      </c>
      <c r="BK71" s="3">
        <f>IF(BK$3=0,0,INDEX(Sheet1!RawDataCols,$C71,BK$5)*$R71)</f>
        <v>0</v>
      </c>
      <c r="BL71" s="3">
        <f>IF(BL$3=0,0,INDEX(Sheet1!RawDataCols,$C71,BL$5)*$R71)</f>
        <v>0</v>
      </c>
      <c r="BM71" s="3">
        <f>IF(BM$3=0,0,INDEX(Sheet1!RawDataCols,$C71,BM$5)*$R71)</f>
        <v>0</v>
      </c>
      <c r="BN71" s="3">
        <f>IF(BN$3=0,0,INDEX(Sheet1!RawDataCols,$C71,BN$5)*$R71)</f>
        <v>0</v>
      </c>
      <c r="BO71" s="3">
        <f>IF(BO$3=0,0,INDEX(Sheet1!RawDataCols,$C71,BO$5)*$R71)</f>
        <v>0</v>
      </c>
      <c r="BP71" s="3">
        <f>IF(BP$3=0,0,INDEX(Sheet1!RawDataCols,$C71,BP$5)*$R71)</f>
        <v>0</v>
      </c>
      <c r="BQ71" s="3">
        <f t="shared" si="20"/>
        <v>0</v>
      </c>
      <c r="BR71" s="3">
        <f t="shared" si="21"/>
        <v>0</v>
      </c>
      <c r="BS71" s="3">
        <f t="shared" si="22"/>
        <v>0</v>
      </c>
      <c r="BT71" s="3">
        <f t="shared" si="23"/>
        <v>0</v>
      </c>
      <c r="BU71" s="3" t="e">
        <f>INDEX(Sheet1!$BS$2:$BS$1000,MATCH($A71,Sheet1!$A$2:$A$1000,0))</f>
        <v>#N/A</v>
      </c>
      <c r="BV71" s="3" t="e">
        <f>INDEX(Sheet1!$BT$2:$BT$1000,MATCH($A71,Sheet1!$A$2:$A$1000,0))</f>
        <v>#N/A</v>
      </c>
    </row>
    <row r="72" spans="1:74" x14ac:dyDescent="0.2">
      <c r="A72" s="11" t="s">
        <v>590</v>
      </c>
      <c r="B72" s="3">
        <f>MATCH($A72,Sheet1!ACCOUNTNO,0)</f>
        <v>52</v>
      </c>
      <c r="C72" s="3">
        <f t="shared" si="14"/>
        <v>52</v>
      </c>
      <c r="D72" s="3" t="str">
        <f>IF(D$3=0,0,INDEX(Sheet1!RawDataCols,$C72,D$5))</f>
        <v>22160G08</v>
      </c>
      <c r="E72" s="3" t="str">
        <f>IF(E$3=0,0,INDEX(Sheet1!RawDataCols,$C72,E$5))</f>
        <v xml:space="preserve">22160          </v>
      </c>
      <c r="F72" s="3" t="str">
        <f>IF(F$3=0,0,INDEX(Sheet1!RawDataCols,$C72,F$5))</f>
        <v xml:space="preserve">G08            </v>
      </c>
      <c r="G72" s="3" t="str">
        <f>IF(G$3=0,0,INDEX(Sheet1!RawDataCols,$C72,G$5))</f>
        <v xml:space="preserve">               </v>
      </c>
      <c r="H72" s="3" t="str">
        <f>IF(H$3=0,0,INDEX(Sheet1!RawDataCols,$C72,H$5))</f>
        <v xml:space="preserve">               </v>
      </c>
      <c r="I72" s="3" t="str">
        <f>IF(I$3=0,0,INDEX(Sheet1!RawDataCols,$C72,I$5))</f>
        <v xml:space="preserve">               </v>
      </c>
      <c r="J72" s="3" t="str">
        <f>IF(J$3=0,0,INDEX(Sheet1!RawDataCols,$C72,J$5))</f>
        <v xml:space="preserve">               </v>
      </c>
      <c r="K72" s="3" t="str">
        <f>IF(K$3=0,0,INDEX(Sheet1!RawDataCols,$C72,K$5))</f>
        <v xml:space="preserve">               </v>
      </c>
      <c r="L72" s="3" t="str">
        <f>IF(L$3=0,0,INDEX(Sheet1!RawDataCols,$C72,L$5))</f>
        <v xml:space="preserve">               </v>
      </c>
      <c r="M72" s="3" t="str">
        <f>IF(M$3=0,0,INDEX(Sheet1!RawDataCols,$C72,M$5))</f>
        <v xml:space="preserve">F008  </v>
      </c>
      <c r="N72" s="3" t="str">
        <f>IF(N$3=0,0,INDEX(Sheet1!RawDataCols,$C72,N$5))</f>
        <v>Bad Debts-RIUP</v>
      </c>
      <c r="O72" s="3">
        <f>INDEX(Sheet1!RawDataCols,$C72,O$5)</f>
        <v>13</v>
      </c>
      <c r="P72" s="3" t="str">
        <f>INDEX(Sheet1!RawDataCols,$C72,P$5)</f>
        <v>Cost and Expenses</v>
      </c>
      <c r="Q72" s="3" t="str">
        <f>IF(Q$3=0,0,INDEX(Sheet1!RawDataCols,$C72,Q$5))</f>
        <v>I</v>
      </c>
      <c r="R72" s="3">
        <f t="shared" si="15"/>
        <v>1</v>
      </c>
      <c r="S72" s="3">
        <f t="shared" si="16"/>
        <v>-1</v>
      </c>
      <c r="T72" s="3">
        <f>IF(T$3=0,0,INDEX(Sheet1!RawDataCols,$C72,T$5)*$R72)</f>
        <v>0</v>
      </c>
      <c r="U72" s="3">
        <f>IF(U$3=0,0,INDEX(Sheet1!RawDataCols,$C72,U$5)*$R72)</f>
        <v>0</v>
      </c>
      <c r="V72" s="3">
        <f>IF(V$3=0,0,INDEX(Sheet1!RawDataCols,$C72,V$5)*$R72)</f>
        <v>0</v>
      </c>
      <c r="W72" s="3">
        <f>IF(W$3=0,0,INDEX(Sheet1!RawDataCols,$C72,W$5)*$R72)</f>
        <v>0</v>
      </c>
      <c r="X72" s="3">
        <f>IF(X$3=0,0,INDEX(Sheet1!RawDataCols,$C72,X$5)*$R72)</f>
        <v>0</v>
      </c>
      <c r="Y72" s="3">
        <f>IF(Y$3=0,0,INDEX(Sheet1!RawDataCols,$C72,Y$5)*$R72)</f>
        <v>0</v>
      </c>
      <c r="Z72" s="3">
        <f>IF(Z$3=0,0,INDEX(Sheet1!RawDataCols,$C72,Z$5)*$R72)</f>
        <v>0</v>
      </c>
      <c r="AA72" s="3">
        <f>IF(AA$3=0,0,INDEX(Sheet1!RawDataCols,$C72,AA$5)*$R72)</f>
        <v>0</v>
      </c>
      <c r="AB72" s="3">
        <f>IF(AB$3=0,0,INDEX(Sheet1!RawDataCols,$C72,AB$5)*$R72)</f>
        <v>0</v>
      </c>
      <c r="AC72" s="3">
        <f>IF(AC$3=0,0,INDEX(Sheet1!RawDataCols,$C72,AC$5)*$R72)</f>
        <v>4895</v>
      </c>
      <c r="AD72" s="3">
        <f>IF(AD$3=0,0,INDEX(Sheet1!RawDataCols,$C72,AD$5)*$R72)</f>
        <v>0</v>
      </c>
      <c r="AE72" s="3">
        <f>IF(AE$3=0,0,INDEX(Sheet1!RawDataCols,$C72,AE$5)*$R72)</f>
        <v>0</v>
      </c>
      <c r="AF72" s="3">
        <f>IF(AF$3=0,0,INDEX(Sheet1!RawDataCols,$C72,AF$5)*$R72)</f>
        <v>7964</v>
      </c>
      <c r="AG72" s="3">
        <f>IF(AG$3=0,0,INDEX(Sheet1!RawDataCols,$C72,AG$5)*$R72)</f>
        <v>0</v>
      </c>
      <c r="AH72" s="3">
        <f>IF(AH$3=0,0,INDEX(Sheet1!RawDataCols,$C72,AH$5)*$R72)</f>
        <v>0</v>
      </c>
      <c r="AI72" s="3">
        <f>IF(AI$3=0,0,INDEX(Sheet1!RawDataCols,$C72,AI$5)*$R72)</f>
        <v>0</v>
      </c>
      <c r="AJ72" s="3">
        <f>IF(AJ$3=0,0,INDEX(Sheet1!RawDataCols,$C72,AJ$5)*$R72)</f>
        <v>0</v>
      </c>
      <c r="AK72" s="3">
        <f>IF(AK$3=0,0,INDEX(Sheet1!RawDataCols,$C72,AK$5)*$R72)</f>
        <v>0</v>
      </c>
      <c r="AL72" s="3">
        <f>IF(AL$3=0,0,INDEX(Sheet1!RawDataCols,$C72,AL$5)*$R72)</f>
        <v>0</v>
      </c>
      <c r="AM72" s="3">
        <f>IF(AM$3=0,0,INDEX(Sheet1!RawDataCols,$C72,AM$5)*$R72)</f>
        <v>0</v>
      </c>
      <c r="AN72" s="3">
        <f>IF(AN$3=0,0,INDEX(Sheet1!RawDataCols,$C72,AN$5)*$R72)</f>
        <v>0</v>
      </c>
      <c r="AO72" s="3">
        <f>IF(AO$3=0,0,INDEX(Sheet1!RawDataCols,$C72,AO$5)*$R72)</f>
        <v>0</v>
      </c>
      <c r="AP72" s="3">
        <f>IF(AP$3=0,0,INDEX(Sheet1!RawDataCols,$C72,AP$5)*$R72)</f>
        <v>0</v>
      </c>
      <c r="AQ72" s="3">
        <f>IF(AQ$3=0,0,INDEX(Sheet1!RawDataCols,$C72,AQ$5)*$R72)</f>
        <v>0</v>
      </c>
      <c r="AR72" s="3">
        <f>IF(AR$3=0,0,INDEX(Sheet1!RawDataCols,$C72,AR$5)*$R72)</f>
        <v>0</v>
      </c>
      <c r="AS72" s="3">
        <f>IF(AS$3=0,0,INDEX(Sheet1!RawDataCols,$C72,AS$5)*$R72)</f>
        <v>0</v>
      </c>
      <c r="AT72" s="3">
        <f>IF(AT$3=0,0,INDEX(Sheet1!RawDataCols,$C72,AT$5)*$R72)</f>
        <v>0</v>
      </c>
      <c r="AU72" s="3">
        <f>IF(AU$3=0,0,INDEX(Sheet1!RawDataCols,$C72,AU$5)*$R72)</f>
        <v>0</v>
      </c>
      <c r="AV72" s="3">
        <f>IF(AV$3=0,0,INDEX(Sheet1!RawDataCols,$C72,AV$5)*$R72)</f>
        <v>0</v>
      </c>
      <c r="AW72" s="3">
        <f>IF(AW$3=0,0,INDEX(Sheet1!RawDataCols,$C72,AW$5)*$R72)</f>
        <v>0</v>
      </c>
      <c r="AX72" s="3">
        <f>IF(AX$3=0,0,INDEX(Sheet1!RawDataCols,$C72,AX$5)*$R72)</f>
        <v>0</v>
      </c>
      <c r="AY72" s="3">
        <f>IF(AY$3=0,0,INDEX(Sheet1!RawDataCols,$C72,AY$5)*$R72)</f>
        <v>0</v>
      </c>
      <c r="AZ72" s="3">
        <f>IF(AZ$3=0,0,INDEX(Sheet1!RawDataCols,$C72,AZ$5)*$R72)</f>
        <v>0</v>
      </c>
      <c r="BA72" s="3">
        <f>IF(BA$3=0,0,INDEX(Sheet1!RawDataCols,$C72,BA$5)*$R72)</f>
        <v>0</v>
      </c>
      <c r="BB72" s="3">
        <f>IF(BB$3=0,0,INDEX(Sheet1!RawDataCols,$C72,BB$5)*$R72)</f>
        <v>0</v>
      </c>
      <c r="BC72" s="3">
        <f>IF(BC$3=0,0,INDEX(Sheet1!RawDataCols,$C72,BC$5)*$R72)</f>
        <v>0</v>
      </c>
      <c r="BD72" s="3">
        <f>IF(BD$3=0,0,INDEX(Sheet1!RawDataCols,$C72,BD$5)*$R72)</f>
        <v>0</v>
      </c>
      <c r="BE72" s="3">
        <f>IF(BE$3=0,0,INDEX(Sheet1!RawDataCols,$C72,BE$5)*$R72)</f>
        <v>0</v>
      </c>
      <c r="BF72" s="3">
        <f>IF(BF$3=0,0,INDEX(Sheet1!RawDataCols,$C72,BF$5)*$R72)</f>
        <v>0</v>
      </c>
      <c r="BG72" s="179">
        <f>IF(BG$3=0,0,INDEX(Sheet1!RawDataCols,$C72,BG$5)*$R72)</f>
        <v>0</v>
      </c>
      <c r="BH72" s="33">
        <f t="shared" si="17"/>
        <v>0</v>
      </c>
      <c r="BI72" s="33">
        <f t="shared" si="18"/>
        <v>0</v>
      </c>
      <c r="BJ72" s="33">
        <f t="shared" si="19"/>
        <v>12859</v>
      </c>
      <c r="BK72" s="3">
        <f>IF(BK$3=0,0,INDEX(Sheet1!RawDataCols,$C72,BK$5)*$R72)</f>
        <v>0</v>
      </c>
      <c r="BL72" s="3">
        <f>IF(BL$3=0,0,INDEX(Sheet1!RawDataCols,$C72,BL$5)*$R72)</f>
        <v>995.56428500000004</v>
      </c>
      <c r="BM72" s="3">
        <f>IF(BM$3=0,0,INDEX(Sheet1!RawDataCols,$C72,BM$5)*$R72)</f>
        <v>0</v>
      </c>
      <c r="BN72" s="3">
        <f>IF(BN$3=0,0,INDEX(Sheet1!RawDataCols,$C72,BN$5)*$R72)</f>
        <v>-20.714285</v>
      </c>
      <c r="BO72" s="3">
        <f>IF(BO$3=0,0,INDEX(Sheet1!RawDataCols,$C72,BO$5)*$R72)</f>
        <v>135.03571400000001</v>
      </c>
      <c r="BP72" s="3">
        <f>IF(BP$3=0,0,INDEX(Sheet1!RawDataCols,$C72,BP$5)*$R72)</f>
        <v>1078.9000000000001</v>
      </c>
      <c r="BQ72" s="3">
        <f t="shared" si="20"/>
        <v>0</v>
      </c>
      <c r="BR72" s="3">
        <f t="shared" si="21"/>
        <v>0</v>
      </c>
      <c r="BS72" s="3">
        <f t="shared" si="22"/>
        <v>0</v>
      </c>
      <c r="BT72" s="3">
        <f t="shared" si="23"/>
        <v>0</v>
      </c>
      <c r="BU72" s="3" t="str">
        <f>INDEX(Sheet1!$BS$2:$BS$1000,MATCH($A72,Sheet1!$A$2:$A$1000,0))</f>
        <v>09</v>
      </c>
      <c r="BV72" s="3">
        <f>INDEX(Sheet1!$BT$2:$BT$1000,MATCH($A72,Sheet1!$A$2:$A$1000,0))</f>
        <v>0</v>
      </c>
    </row>
    <row r="73" spans="1:74" x14ac:dyDescent="0.2">
      <c r="A73" s="11" t="s">
        <v>591</v>
      </c>
      <c r="B73" s="3">
        <f>MATCH($A73,Sheet1!ACCOUNTNO,0)</f>
        <v>53</v>
      </c>
      <c r="C73" s="3">
        <f t="shared" ref="C73:C104" si="24">IF(ISNA($B73),65000,$B73)</f>
        <v>53</v>
      </c>
      <c r="D73" s="3" t="str">
        <f>IF(D$3=0,0,INDEX(Sheet1!RawDataCols,$C73,D$5))</f>
        <v>22180G08</v>
      </c>
      <c r="E73" s="3" t="str">
        <f>IF(E$3=0,0,INDEX(Sheet1!RawDataCols,$C73,E$5))</f>
        <v xml:space="preserve">22180          </v>
      </c>
      <c r="F73" s="3" t="str">
        <f>IF(F$3=0,0,INDEX(Sheet1!RawDataCols,$C73,F$5))</f>
        <v xml:space="preserve">G08            </v>
      </c>
      <c r="G73" s="3" t="str">
        <f>IF(G$3=0,0,INDEX(Sheet1!RawDataCols,$C73,G$5))</f>
        <v xml:space="preserve">               </v>
      </c>
      <c r="H73" s="3" t="str">
        <f>IF(H$3=0,0,INDEX(Sheet1!RawDataCols,$C73,H$5))</f>
        <v xml:space="preserve">               </v>
      </c>
      <c r="I73" s="3" t="str">
        <f>IF(I$3=0,0,INDEX(Sheet1!RawDataCols,$C73,I$5))</f>
        <v xml:space="preserve">               </v>
      </c>
      <c r="J73" s="3" t="str">
        <f>IF(J$3=0,0,INDEX(Sheet1!RawDataCols,$C73,J$5))</f>
        <v xml:space="preserve">               </v>
      </c>
      <c r="K73" s="3" t="str">
        <f>IF(K$3=0,0,INDEX(Sheet1!RawDataCols,$C73,K$5))</f>
        <v xml:space="preserve">               </v>
      </c>
      <c r="L73" s="3" t="str">
        <f>IF(L$3=0,0,INDEX(Sheet1!RawDataCols,$C73,L$5))</f>
        <v xml:space="preserve">               </v>
      </c>
      <c r="M73" s="3" t="str">
        <f>IF(M$3=0,0,INDEX(Sheet1!RawDataCols,$C73,M$5))</f>
        <v xml:space="preserve">F008  </v>
      </c>
      <c r="N73" s="3" t="str">
        <f>IF(N$3=0,0,INDEX(Sheet1!RawDataCols,$C73,N$5))</f>
        <v>Bank Fees &amp; Charges-RIUP</v>
      </c>
      <c r="O73" s="3">
        <f>INDEX(Sheet1!RawDataCols,$C73,O$5)</f>
        <v>13</v>
      </c>
      <c r="P73" s="3" t="str">
        <f>INDEX(Sheet1!RawDataCols,$C73,P$5)</f>
        <v>Cost and Expenses</v>
      </c>
      <c r="Q73" s="3" t="str">
        <f>IF(Q$3=0,0,INDEX(Sheet1!RawDataCols,$C73,Q$5))</f>
        <v>I</v>
      </c>
      <c r="R73" s="3">
        <f t="shared" ref="R73:R104" si="25">IF(OR(GL_Cat_Code=8,GL_Cat_Code=12,GL_Cat_Code=28,GL_Cat_Code=32,GL_Cat_Code=36,GL_Cat_Code=40),-1,1)</f>
        <v>1</v>
      </c>
      <c r="S73" s="3">
        <f t="shared" ref="S73:S104" si="26">IF(OR(GL_Cat_Code=8,GL_Cat_Code=12,GL_Cat_Code=28,GL_Cat_Code=32,GL_Cat_Code=36,GL_Cat_Code=40),1,-1)</f>
        <v>-1</v>
      </c>
      <c r="T73" s="3">
        <f>IF(T$3=0,0,INDEX(Sheet1!RawDataCols,$C73,T$5)*$R73)</f>
        <v>0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106.2</v>
      </c>
      <c r="X73" s="3">
        <f>IF(X$3=0,0,INDEX(Sheet1!RawDataCols,$C73,X$5)*$R73)</f>
        <v>0</v>
      </c>
      <c r="Y73" s="3">
        <f>IF(Y$3=0,0,INDEX(Sheet1!RawDataCols,$C73,Y$5)*$R73)</f>
        <v>0</v>
      </c>
      <c r="Z73" s="3">
        <f>IF(Z$3=0,0,INDEX(Sheet1!RawDataCols,$C73,Z$5)*$R73)</f>
        <v>55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99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56.2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57.6</v>
      </c>
      <c r="AJ73" s="3">
        <f>IF(AJ$3=0,0,INDEX(Sheet1!RawDataCols,$C73,AJ$5)*$R73)</f>
        <v>0</v>
      </c>
      <c r="AK73" s="3">
        <f>IF(AK$3=0,0,INDEX(Sheet1!RawDataCols,$C73,AK$5)*$R73)</f>
        <v>0</v>
      </c>
      <c r="AL73" s="3">
        <f>IF(AL$3=0,0,INDEX(Sheet1!RawDataCols,$C73,AL$5)*$R73)</f>
        <v>229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0.6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0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ref="BH73:BH104" si="27">SUM(T73,U73,X73,AA73,AD73,AG73,AJ73,AM73,AP73,AS73,AV73,AY73,BB73)</f>
        <v>0</v>
      </c>
      <c r="BI73" s="33">
        <f t="shared" ref="BI73:BI104" si="28">SUM(V73,Y73,AB73,AE73,AH73,AK73,AN73,AQ73,AT73,AW73,AZ73,BC73)</f>
        <v>0</v>
      </c>
      <c r="BJ73" s="33">
        <f t="shared" ref="BJ73:BJ104" si="29">SUM(W73,Z73,AC73,AF73,AI73,AL73,AO73,AR73,AU73,AX73,BA73,BD73)+IF(Q73&lt;&gt;"I",BP73,0)</f>
        <v>603.6</v>
      </c>
      <c r="BK73" s="3">
        <f>IF(BK$3=0,0,INDEX(Sheet1!RawDataCols,$C73,BK$5)*$R73)</f>
        <v>0</v>
      </c>
      <c r="BL73" s="3">
        <f>IF(BL$3=0,0,INDEX(Sheet1!RawDataCols,$C73,BL$5)*$R73)</f>
        <v>76.584999999999994</v>
      </c>
      <c r="BM73" s="3">
        <f>IF(BM$3=0,0,INDEX(Sheet1!RawDataCols,$C73,BM$5)*$R73)</f>
        <v>72.644284999999996</v>
      </c>
      <c r="BN73" s="3">
        <f>IF(BN$3=0,0,INDEX(Sheet1!RawDataCols,$C73,BN$5)*$R73)</f>
        <v>76.201428000000007</v>
      </c>
      <c r="BO73" s="3">
        <f>IF(BO$3=0,0,INDEX(Sheet1!RawDataCols,$C73,BO$5)*$R73)</f>
        <v>85.769284999999996</v>
      </c>
      <c r="BP73" s="3">
        <f>IF(BP$3=0,0,INDEX(Sheet1!RawDataCols,$C73,BP$5)*$R73)</f>
        <v>469.19</v>
      </c>
      <c r="BQ73" s="3">
        <f t="shared" ref="BQ73:BQ104" si="30">IF($Q73="I",SUM(U73,X73,AA73),SUM(T73,U73,X73,AA73))</f>
        <v>0</v>
      </c>
      <c r="BR73" s="3">
        <f t="shared" ref="BR73:BR104" si="31">IF($Q73="I",SUM(AD73,AG73,AJ73),SUM(AD73,AG73,AJ73,BQ73))</f>
        <v>0</v>
      </c>
      <c r="BS73" s="3">
        <f t="shared" ref="BS73:BS104" si="32">IF($Q73="I",SUM(AM73,AP73,AS73),SUM(AM73,AP73,AS73,BR73))</f>
        <v>0</v>
      </c>
      <c r="BT73" s="3">
        <f t="shared" ref="BT73:BT104" si="33">IF($I73="I",SUM(AV73,AY73,BB73),SUM(AV73,AY73,BB73,BS73))</f>
        <v>0</v>
      </c>
      <c r="BU73" s="3" t="str">
        <f>INDEX(Sheet1!$BS$2:$BS$1000,MATCH($A73,Sheet1!$A$2:$A$1000,0))</f>
        <v>09</v>
      </c>
      <c r="BV73" s="3">
        <f>INDEX(Sheet1!$BT$2:$BT$1000,MATCH($A73,Sheet1!$A$2:$A$1000,0))</f>
        <v>0</v>
      </c>
    </row>
    <row r="74" spans="1:74" x14ac:dyDescent="0.2">
      <c r="A74" s="11" t="s">
        <v>592</v>
      </c>
      <c r="B74" s="3">
        <f>MATCH($A74,Sheet1!ACCOUNTNO,0)</f>
        <v>54</v>
      </c>
      <c r="C74" s="3">
        <f t="shared" si="24"/>
        <v>54</v>
      </c>
      <c r="D74" s="3" t="str">
        <f>IF(D$3=0,0,INDEX(Sheet1!RawDataCols,$C74,D$5))</f>
        <v>22200G08</v>
      </c>
      <c r="E74" s="3" t="str">
        <f>IF(E$3=0,0,INDEX(Sheet1!RawDataCols,$C74,E$5))</f>
        <v xml:space="preserve">22200          </v>
      </c>
      <c r="F74" s="3" t="str">
        <f>IF(F$3=0,0,INDEX(Sheet1!RawDataCols,$C74,F$5))</f>
        <v xml:space="preserve">G08            </v>
      </c>
      <c r="G74" s="3" t="str">
        <f>IF(G$3=0,0,INDEX(Sheet1!RawDataCols,$C74,G$5))</f>
        <v xml:space="preserve">               </v>
      </c>
      <c r="H74" s="3" t="str">
        <f>IF(H$3=0,0,INDEX(Sheet1!RawDataCols,$C74,H$5))</f>
        <v xml:space="preserve">               </v>
      </c>
      <c r="I74" s="3" t="str">
        <f>IF(I$3=0,0,INDEX(Sheet1!RawDataCols,$C74,I$5))</f>
        <v xml:space="preserve">               </v>
      </c>
      <c r="J74" s="3" t="str">
        <f>IF(J$3=0,0,INDEX(Sheet1!RawDataCols,$C74,J$5))</f>
        <v xml:space="preserve">               </v>
      </c>
      <c r="K74" s="3" t="str">
        <f>IF(K$3=0,0,INDEX(Sheet1!RawDataCols,$C74,K$5))</f>
        <v xml:space="preserve">               </v>
      </c>
      <c r="L74" s="3" t="str">
        <f>IF(L$3=0,0,INDEX(Sheet1!RawDataCols,$C74,L$5))</f>
        <v xml:space="preserve">               </v>
      </c>
      <c r="M74" s="3" t="str">
        <f>IF(M$3=0,0,INDEX(Sheet1!RawDataCols,$C74,M$5))</f>
        <v xml:space="preserve">F008  </v>
      </c>
      <c r="N74" s="3" t="str">
        <f>IF(N$3=0,0,INDEX(Sheet1!RawDataCols,$C74,N$5))</f>
        <v>Circulation Audit Fees-RIUP</v>
      </c>
      <c r="O74" s="3">
        <f>INDEX(Sheet1!RawDataCols,$C74,O$5)</f>
        <v>13</v>
      </c>
      <c r="P74" s="3" t="str">
        <f>INDEX(Sheet1!RawDataCols,$C74,P$5)</f>
        <v>Cost and Expenses</v>
      </c>
      <c r="Q74" s="3" t="str">
        <f>IF(Q$3=0,0,INDEX(Sheet1!RawDataCols,$C74,Q$5))</f>
        <v>I</v>
      </c>
      <c r="R74" s="3">
        <f t="shared" si="25"/>
        <v>1</v>
      </c>
      <c r="S74" s="3">
        <f t="shared" si="26"/>
        <v>-1</v>
      </c>
      <c r="T74" s="3">
        <f>IF(T$3=0,0,INDEX(Sheet1!RawDataCols,$C74,T$5)*$R74)</f>
        <v>0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27"/>
        <v>0</v>
      </c>
      <c r="BI74" s="33">
        <f t="shared" si="28"/>
        <v>0</v>
      </c>
      <c r="BJ74" s="33">
        <f t="shared" si="29"/>
        <v>0</v>
      </c>
      <c r="BK74" s="3">
        <f>IF(BK$3=0,0,INDEX(Sheet1!RawDataCols,$C74,BK$5)*$R74)</f>
        <v>0</v>
      </c>
      <c r="BL74" s="3">
        <f>IF(BL$3=0,0,INDEX(Sheet1!RawDataCols,$C74,BL$5)*$R74)</f>
        <v>0</v>
      </c>
      <c r="BM74" s="3">
        <f>IF(BM$3=0,0,INDEX(Sheet1!RawDataCols,$C74,BM$5)*$R74)</f>
        <v>0</v>
      </c>
      <c r="BN74" s="3">
        <f>IF(BN$3=0,0,INDEX(Sheet1!RawDataCols,$C74,BN$5)*$R74)</f>
        <v>111.39357099999999</v>
      </c>
      <c r="BO74" s="3">
        <f>IF(BO$3=0,0,INDEX(Sheet1!RawDataCols,$C74,BO$5)*$R74)</f>
        <v>110.221428</v>
      </c>
      <c r="BP74" s="3">
        <f>IF(BP$3=0,0,INDEX(Sheet1!RawDataCols,$C74,BP$5)*$R74)</f>
        <v>0</v>
      </c>
      <c r="BQ74" s="3">
        <f t="shared" si="30"/>
        <v>0</v>
      </c>
      <c r="BR74" s="3">
        <f t="shared" si="31"/>
        <v>0</v>
      </c>
      <c r="BS74" s="3">
        <f t="shared" si="32"/>
        <v>0</v>
      </c>
      <c r="BT74" s="3">
        <f t="shared" si="33"/>
        <v>0</v>
      </c>
      <c r="BU74" s="3" t="str">
        <f>INDEX(Sheet1!$BS$2:$BS$1000,MATCH($A74,Sheet1!$A$2:$A$1000,0))</f>
        <v>09</v>
      </c>
      <c r="BV74" s="3">
        <f>INDEX(Sheet1!$BT$2:$BT$1000,MATCH($A74,Sheet1!$A$2:$A$1000,0))</f>
        <v>0</v>
      </c>
    </row>
    <row r="75" spans="1:74" x14ac:dyDescent="0.2">
      <c r="A75" s="267" t="s">
        <v>593</v>
      </c>
      <c r="B75" s="3" t="e">
        <f>MATCH($A75,Sheet1!ACCOUNTNO,0)</f>
        <v>#N/A</v>
      </c>
      <c r="C75" s="3">
        <f t="shared" si="24"/>
        <v>65000</v>
      </c>
      <c r="D75" s="3">
        <f>IF(D$3=0,0,INDEX(Sheet1!RawDataCols,$C75,D$5))</f>
        <v>0</v>
      </c>
      <c r="E75" s="3">
        <f>IF(E$3=0,0,INDEX(Sheet1!RawDataCols,$C75,E$5))</f>
        <v>0</v>
      </c>
      <c r="F75" s="3">
        <f>IF(F$3=0,0,INDEX(Sheet1!RawDataCols,$C75,F$5))</f>
        <v>0</v>
      </c>
      <c r="G75" s="3">
        <f>IF(G$3=0,0,INDEX(Sheet1!RawDataCols,$C75,G$5))</f>
        <v>0</v>
      </c>
      <c r="H75" s="3">
        <f>IF(H$3=0,0,INDEX(Sheet1!RawDataCols,$C75,H$5))</f>
        <v>0</v>
      </c>
      <c r="I75" s="3">
        <f>IF(I$3=0,0,INDEX(Sheet1!RawDataCols,$C75,I$5))</f>
        <v>0</v>
      </c>
      <c r="J75" s="3">
        <f>IF(J$3=0,0,INDEX(Sheet1!RawDataCols,$C75,J$5))</f>
        <v>0</v>
      </c>
      <c r="K75" s="3">
        <f>IF(K$3=0,0,INDEX(Sheet1!RawDataCols,$C75,K$5))</f>
        <v>0</v>
      </c>
      <c r="L75" s="3">
        <f>IF(L$3=0,0,INDEX(Sheet1!RawDataCols,$C75,L$5))</f>
        <v>0</v>
      </c>
      <c r="M75" s="3">
        <f>IF(M$3=0,0,INDEX(Sheet1!RawDataCols,$C75,M$5))</f>
        <v>0</v>
      </c>
      <c r="N75" s="3">
        <f>IF(N$3=0,0,INDEX(Sheet1!RawDataCols,$C75,N$5))</f>
        <v>0</v>
      </c>
      <c r="O75" s="3">
        <f>INDEX(Sheet1!RawDataCols,$C75,O$5)</f>
        <v>0</v>
      </c>
      <c r="P75" s="3">
        <f>INDEX(Sheet1!RawDataCols,$C75,P$5)</f>
        <v>0</v>
      </c>
      <c r="Q75" s="3">
        <f>IF(Q$3=0,0,INDEX(Sheet1!RawDataCols,$C75,Q$5))</f>
        <v>0</v>
      </c>
      <c r="R75" s="3">
        <f t="shared" si="25"/>
        <v>1</v>
      </c>
      <c r="S75" s="3">
        <f t="shared" si="26"/>
        <v>-1</v>
      </c>
      <c r="T75" s="3">
        <f>IF(T$3=0,0,INDEX(Sheet1!RawDataCols,$C75,T$5)*$R75)</f>
        <v>0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0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27"/>
        <v>0</v>
      </c>
      <c r="BI75" s="33">
        <f t="shared" si="28"/>
        <v>0</v>
      </c>
      <c r="BJ75" s="33">
        <f t="shared" si="29"/>
        <v>0</v>
      </c>
      <c r="BK75" s="3">
        <f>IF(BK$3=0,0,INDEX(Sheet1!RawDataCols,$C75,BK$5)*$R75)</f>
        <v>0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0</v>
      </c>
      <c r="BO75" s="3">
        <f>IF(BO$3=0,0,INDEX(Sheet1!RawDataCols,$C75,BO$5)*$R75)</f>
        <v>0</v>
      </c>
      <c r="BP75" s="3">
        <f>IF(BP$3=0,0,INDEX(Sheet1!RawDataCols,$C75,BP$5)*$R75)</f>
        <v>0</v>
      </c>
      <c r="BQ75" s="3">
        <f t="shared" si="30"/>
        <v>0</v>
      </c>
      <c r="BR75" s="3">
        <f t="shared" si="31"/>
        <v>0</v>
      </c>
      <c r="BS75" s="3">
        <f t="shared" si="32"/>
        <v>0</v>
      </c>
      <c r="BT75" s="3">
        <f t="shared" si="33"/>
        <v>0</v>
      </c>
      <c r="BU75" s="3" t="e">
        <f>INDEX(Sheet1!$BS$2:$BS$1000,MATCH($A75,Sheet1!$A$2:$A$1000,0))</f>
        <v>#N/A</v>
      </c>
      <c r="BV75" s="3" t="e">
        <f>INDEX(Sheet1!$BT$2:$BT$1000,MATCH($A75,Sheet1!$A$2:$A$1000,0))</f>
        <v>#N/A</v>
      </c>
    </row>
    <row r="76" spans="1:74" x14ac:dyDescent="0.2">
      <c r="A76" s="267" t="s">
        <v>594</v>
      </c>
      <c r="B76" s="3" t="e">
        <f>MATCH($A76,Sheet1!ACCOUNTNO,0)</f>
        <v>#N/A</v>
      </c>
      <c r="C76" s="3">
        <f t="shared" si="24"/>
        <v>65000</v>
      </c>
      <c r="D76" s="3">
        <f>IF(D$3=0,0,INDEX(Sheet1!RawDataCols,$C76,D$5))</f>
        <v>0</v>
      </c>
      <c r="E76" s="3">
        <f>IF(E$3=0,0,INDEX(Sheet1!RawDataCols,$C76,E$5))</f>
        <v>0</v>
      </c>
      <c r="F76" s="3">
        <f>IF(F$3=0,0,INDEX(Sheet1!RawDataCols,$C76,F$5))</f>
        <v>0</v>
      </c>
      <c r="G76" s="3">
        <f>IF(G$3=0,0,INDEX(Sheet1!RawDataCols,$C76,G$5))</f>
        <v>0</v>
      </c>
      <c r="H76" s="3">
        <f>IF(H$3=0,0,INDEX(Sheet1!RawDataCols,$C76,H$5))</f>
        <v>0</v>
      </c>
      <c r="I76" s="3">
        <f>IF(I$3=0,0,INDEX(Sheet1!RawDataCols,$C76,I$5))</f>
        <v>0</v>
      </c>
      <c r="J76" s="3">
        <f>IF(J$3=0,0,INDEX(Sheet1!RawDataCols,$C76,J$5))</f>
        <v>0</v>
      </c>
      <c r="K76" s="3">
        <f>IF(K$3=0,0,INDEX(Sheet1!RawDataCols,$C76,K$5))</f>
        <v>0</v>
      </c>
      <c r="L76" s="3">
        <f>IF(L$3=0,0,INDEX(Sheet1!RawDataCols,$C76,L$5))</f>
        <v>0</v>
      </c>
      <c r="M76" s="3">
        <f>IF(M$3=0,0,INDEX(Sheet1!RawDataCols,$C76,M$5))</f>
        <v>0</v>
      </c>
      <c r="N76" s="3">
        <f>IF(N$3=0,0,INDEX(Sheet1!RawDataCols,$C76,N$5))</f>
        <v>0</v>
      </c>
      <c r="O76" s="3">
        <f>INDEX(Sheet1!RawDataCols,$C76,O$5)</f>
        <v>0</v>
      </c>
      <c r="P76" s="3">
        <f>INDEX(Sheet1!RawDataCols,$C76,P$5)</f>
        <v>0</v>
      </c>
      <c r="Q76" s="3">
        <f>IF(Q$3=0,0,INDEX(Sheet1!RawDataCols,$C76,Q$5))</f>
        <v>0</v>
      </c>
      <c r="R76" s="3">
        <f t="shared" si="25"/>
        <v>1</v>
      </c>
      <c r="S76" s="3">
        <f t="shared" si="26"/>
        <v>-1</v>
      </c>
      <c r="T76" s="3">
        <f>IF(T$3=0,0,INDEX(Sheet1!RawDataCols,$C76,T$5)*$R76)</f>
        <v>0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27"/>
        <v>0</v>
      </c>
      <c r="BI76" s="33">
        <f t="shared" si="28"/>
        <v>0</v>
      </c>
      <c r="BJ76" s="33">
        <f t="shared" si="29"/>
        <v>0</v>
      </c>
      <c r="BK76" s="3">
        <f>IF(BK$3=0,0,INDEX(Sheet1!RawDataCols,$C76,BK$5)*$R76)</f>
        <v>0</v>
      </c>
      <c r="BL76" s="3">
        <f>IF(BL$3=0,0,INDEX(Sheet1!RawDataCols,$C76,BL$5)*$R76)</f>
        <v>0</v>
      </c>
      <c r="BM76" s="3">
        <f>IF(BM$3=0,0,INDEX(Sheet1!RawDataCols,$C76,BM$5)*$R76)</f>
        <v>0</v>
      </c>
      <c r="BN76" s="3">
        <f>IF(BN$3=0,0,INDEX(Sheet1!RawDataCols,$C76,BN$5)*$R76)</f>
        <v>0</v>
      </c>
      <c r="BO76" s="3">
        <f>IF(BO$3=0,0,INDEX(Sheet1!RawDataCols,$C76,BO$5)*$R76)</f>
        <v>0</v>
      </c>
      <c r="BP76" s="3">
        <f>IF(BP$3=0,0,INDEX(Sheet1!RawDataCols,$C76,BP$5)*$R76)</f>
        <v>0</v>
      </c>
      <c r="BQ76" s="3">
        <f t="shared" si="30"/>
        <v>0</v>
      </c>
      <c r="BR76" s="3">
        <f t="shared" si="31"/>
        <v>0</v>
      </c>
      <c r="BS76" s="3">
        <f t="shared" si="32"/>
        <v>0</v>
      </c>
      <c r="BT76" s="3">
        <f t="shared" si="33"/>
        <v>0</v>
      </c>
      <c r="BU76" s="3" t="e">
        <f>INDEX(Sheet1!$BS$2:$BS$1000,MATCH($A76,Sheet1!$A$2:$A$1000,0))</f>
        <v>#N/A</v>
      </c>
      <c r="BV76" s="3" t="e">
        <f>INDEX(Sheet1!$BT$2:$BT$1000,MATCH($A76,Sheet1!$A$2:$A$1000,0))</f>
        <v>#N/A</v>
      </c>
    </row>
    <row r="77" spans="1:74" x14ac:dyDescent="0.2">
      <c r="A77" s="11" t="s">
        <v>595</v>
      </c>
      <c r="B77" s="3">
        <f>MATCH($A77,Sheet1!ACCOUNTNO,0)</f>
        <v>55</v>
      </c>
      <c r="C77" s="3">
        <f t="shared" si="24"/>
        <v>55</v>
      </c>
      <c r="D77" s="3" t="str">
        <f>IF(D$3=0,0,INDEX(Sheet1!RawDataCols,$C77,D$5))</f>
        <v>22300G08</v>
      </c>
      <c r="E77" s="3" t="str">
        <f>IF(E$3=0,0,INDEX(Sheet1!RawDataCols,$C77,E$5))</f>
        <v xml:space="preserve">22300          </v>
      </c>
      <c r="F77" s="3" t="str">
        <f>IF(F$3=0,0,INDEX(Sheet1!RawDataCols,$C77,F$5))</f>
        <v xml:space="preserve">G08            </v>
      </c>
      <c r="G77" s="3" t="str">
        <f>IF(G$3=0,0,INDEX(Sheet1!RawDataCols,$C77,G$5))</f>
        <v xml:space="preserve">               </v>
      </c>
      <c r="H77" s="3" t="str">
        <f>IF(H$3=0,0,INDEX(Sheet1!RawDataCols,$C77,H$5))</f>
        <v xml:space="preserve">               </v>
      </c>
      <c r="I77" s="3" t="str">
        <f>IF(I$3=0,0,INDEX(Sheet1!RawDataCols,$C77,I$5))</f>
        <v xml:space="preserve">               </v>
      </c>
      <c r="J77" s="3" t="str">
        <f>IF(J$3=0,0,INDEX(Sheet1!RawDataCols,$C77,J$5))</f>
        <v xml:space="preserve">               </v>
      </c>
      <c r="K77" s="3" t="str">
        <f>IF(K$3=0,0,INDEX(Sheet1!RawDataCols,$C77,K$5))</f>
        <v xml:space="preserve">               </v>
      </c>
      <c r="L77" s="3" t="str">
        <f>IF(L$3=0,0,INDEX(Sheet1!RawDataCols,$C77,L$5))</f>
        <v xml:space="preserve">               </v>
      </c>
      <c r="M77" s="3" t="str">
        <f>IF(M$3=0,0,INDEX(Sheet1!RawDataCols,$C77,M$5))</f>
        <v xml:space="preserve">F008  </v>
      </c>
      <c r="N77" s="3" t="str">
        <f>IF(N$3=0,0,INDEX(Sheet1!RawDataCols,$C77,N$5))</f>
        <v>Dues and Subs-RIUP</v>
      </c>
      <c r="O77" s="3">
        <f>INDEX(Sheet1!RawDataCols,$C77,O$5)</f>
        <v>13</v>
      </c>
      <c r="P77" s="3" t="str">
        <f>INDEX(Sheet1!RawDataCols,$C77,P$5)</f>
        <v>Cost and Expenses</v>
      </c>
      <c r="Q77" s="3" t="str">
        <f>IF(Q$3=0,0,INDEX(Sheet1!RawDataCols,$C77,Q$5))</f>
        <v>I</v>
      </c>
      <c r="R77" s="3">
        <f t="shared" si="25"/>
        <v>1</v>
      </c>
      <c r="S77" s="3">
        <f t="shared" si="26"/>
        <v>-1</v>
      </c>
      <c r="T77" s="3">
        <f>IF(T$3=0,0,INDEX(Sheet1!RawDataCols,$C77,T$5)*$R77)</f>
        <v>0</v>
      </c>
      <c r="U77" s="3">
        <f>IF(U$3=0,0,INDEX(Sheet1!RawDataCols,$C77,U$5)*$R77)</f>
        <v>0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0</v>
      </c>
      <c r="Y77" s="3">
        <f>IF(Y$3=0,0,INDEX(Sheet1!RawDataCols,$C77,Y$5)*$R77)</f>
        <v>0</v>
      </c>
      <c r="Z77" s="3">
        <f>IF(Z$3=0,0,INDEX(Sheet1!RawDataCols,$C77,Z$5)*$R77)</f>
        <v>0</v>
      </c>
      <c r="AA77" s="3">
        <f>IF(AA$3=0,0,INDEX(Sheet1!RawDataCols,$C77,AA$5)*$R77)</f>
        <v>0</v>
      </c>
      <c r="AB77" s="3">
        <f>IF(AB$3=0,0,INDEX(Sheet1!RawDataCols,$C77,AB$5)*$R77)</f>
        <v>0</v>
      </c>
      <c r="AC77" s="3">
        <f>IF(AC$3=0,0,INDEX(Sheet1!RawDataCols,$C77,AC$5)*$R77)</f>
        <v>0</v>
      </c>
      <c r="AD77" s="3">
        <f>IF(AD$3=0,0,INDEX(Sheet1!RawDataCols,$C77,AD$5)*$R77)</f>
        <v>0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0</v>
      </c>
      <c r="AH77" s="3">
        <f>IF(AH$3=0,0,INDEX(Sheet1!RawDataCols,$C77,AH$5)*$R77)</f>
        <v>0</v>
      </c>
      <c r="AI77" s="3">
        <f>IF(AI$3=0,0,INDEX(Sheet1!RawDataCols,$C77,AI$5)*$R77)</f>
        <v>0</v>
      </c>
      <c r="AJ77" s="3">
        <f>IF(AJ$3=0,0,INDEX(Sheet1!RawDataCols,$C77,AJ$5)*$R77)</f>
        <v>0</v>
      </c>
      <c r="AK77" s="3">
        <f>IF(AK$3=0,0,INDEX(Sheet1!RawDataCols,$C77,AK$5)*$R77)</f>
        <v>0</v>
      </c>
      <c r="AL77" s="3">
        <f>IF(AL$3=0,0,INDEX(Sheet1!RawDataCols,$C77,AL$5)*$R77)</f>
        <v>0</v>
      </c>
      <c r="AM77" s="3">
        <f>IF(AM$3=0,0,INDEX(Sheet1!RawDataCols,$C77,AM$5)*$R77)</f>
        <v>0</v>
      </c>
      <c r="AN77" s="3">
        <f>IF(AN$3=0,0,INDEX(Sheet1!RawDataCols,$C77,AN$5)*$R77)</f>
        <v>0</v>
      </c>
      <c r="AO77" s="3">
        <f>IF(AO$3=0,0,INDEX(Sheet1!RawDataCols,$C77,AO$5)*$R77)</f>
        <v>0</v>
      </c>
      <c r="AP77" s="3">
        <f>IF(AP$3=0,0,INDEX(Sheet1!RawDataCols,$C77,AP$5)*$R77)</f>
        <v>0</v>
      </c>
      <c r="AQ77" s="3">
        <f>IF(AQ$3=0,0,INDEX(Sheet1!RawDataCols,$C77,AQ$5)*$R77)</f>
        <v>0</v>
      </c>
      <c r="AR77" s="3">
        <f>IF(AR$3=0,0,INDEX(Sheet1!RawDataCols,$C77,AR$5)*$R77)</f>
        <v>0</v>
      </c>
      <c r="AS77" s="3">
        <f>IF(AS$3=0,0,INDEX(Sheet1!RawDataCols,$C77,AS$5)*$R77)</f>
        <v>0</v>
      </c>
      <c r="AT77" s="3">
        <f>IF(AT$3=0,0,INDEX(Sheet1!RawDataCols,$C77,AT$5)*$R77)</f>
        <v>0</v>
      </c>
      <c r="AU77" s="3">
        <f>IF(AU$3=0,0,INDEX(Sheet1!RawDataCols,$C77,AU$5)*$R77)</f>
        <v>0</v>
      </c>
      <c r="AV77" s="3">
        <f>IF(AV$3=0,0,INDEX(Sheet1!RawDataCols,$C77,AV$5)*$R77)</f>
        <v>0</v>
      </c>
      <c r="AW77" s="3">
        <f>IF(AW$3=0,0,INDEX(Sheet1!RawDataCols,$C77,AW$5)*$R77)</f>
        <v>0</v>
      </c>
      <c r="AX77" s="3">
        <f>IF(AX$3=0,0,INDEX(Sheet1!RawDataCols,$C77,AX$5)*$R77)</f>
        <v>0</v>
      </c>
      <c r="AY77" s="3">
        <f>IF(AY$3=0,0,INDEX(Sheet1!RawDataCols,$C77,AY$5)*$R77)</f>
        <v>0</v>
      </c>
      <c r="AZ77" s="3">
        <f>IF(AZ$3=0,0,INDEX(Sheet1!RawDataCols,$C77,AZ$5)*$R77)</f>
        <v>0</v>
      </c>
      <c r="BA77" s="3">
        <f>IF(BA$3=0,0,INDEX(Sheet1!RawDataCols,$C77,BA$5)*$R77)</f>
        <v>0</v>
      </c>
      <c r="BB77" s="3">
        <f>IF(BB$3=0,0,INDEX(Sheet1!RawDataCols,$C77,BB$5)*$R77)</f>
        <v>0</v>
      </c>
      <c r="BC77" s="3">
        <f>IF(BC$3=0,0,INDEX(Sheet1!RawDataCols,$C77,BC$5)*$R77)</f>
        <v>0</v>
      </c>
      <c r="BD77" s="3">
        <f>IF(BD$3=0,0,INDEX(Sheet1!RawDataCols,$C77,BD$5)*$R77)</f>
        <v>0</v>
      </c>
      <c r="BE77" s="3">
        <f>IF(BE$3=0,0,INDEX(Sheet1!RawDataCols,$C77,BE$5)*$R77)</f>
        <v>0</v>
      </c>
      <c r="BF77" s="3">
        <f>IF(BF$3=0,0,INDEX(Sheet1!RawDataCols,$C77,BF$5)*$R77)</f>
        <v>0</v>
      </c>
      <c r="BG77" s="179">
        <f>IF(BG$3=0,0,INDEX(Sheet1!RawDataCols,$C77,BG$5)*$R77)</f>
        <v>0</v>
      </c>
      <c r="BH77" s="33">
        <f t="shared" si="27"/>
        <v>0</v>
      </c>
      <c r="BI77" s="33">
        <f t="shared" si="28"/>
        <v>0</v>
      </c>
      <c r="BJ77" s="33">
        <f t="shared" si="29"/>
        <v>0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42.031427999999998</v>
      </c>
      <c r="BP77" s="3">
        <f>IF(BP$3=0,0,INDEX(Sheet1!RawDataCols,$C77,BP$5)*$R77)</f>
        <v>0</v>
      </c>
      <c r="BQ77" s="3">
        <f t="shared" si="30"/>
        <v>0</v>
      </c>
      <c r="BR77" s="3">
        <f t="shared" si="31"/>
        <v>0</v>
      </c>
      <c r="BS77" s="3">
        <f t="shared" si="32"/>
        <v>0</v>
      </c>
      <c r="BT77" s="3">
        <f t="shared" si="33"/>
        <v>0</v>
      </c>
      <c r="BU77" s="3" t="str">
        <f>INDEX(Sheet1!$BS$2:$BS$1000,MATCH($A77,Sheet1!$A$2:$A$1000,0))</f>
        <v>09</v>
      </c>
      <c r="BV77" s="3">
        <f>INDEX(Sheet1!$BT$2:$BT$1000,MATCH($A77,Sheet1!$A$2:$A$1000,0))</f>
        <v>0</v>
      </c>
    </row>
    <row r="78" spans="1:74" x14ac:dyDescent="0.2">
      <c r="A78" s="11" t="s">
        <v>596</v>
      </c>
      <c r="B78" s="3">
        <f>MATCH($A78,Sheet1!ACCOUNTNO,0)</f>
        <v>56</v>
      </c>
      <c r="C78" s="3">
        <f t="shared" si="24"/>
        <v>56</v>
      </c>
      <c r="D78" s="3" t="str">
        <f>IF(D$3=0,0,INDEX(Sheet1!RawDataCols,$C78,D$5))</f>
        <v>22320G08</v>
      </c>
      <c r="E78" s="3" t="str">
        <f>IF(E$3=0,0,INDEX(Sheet1!RawDataCols,$C78,E$5))</f>
        <v xml:space="preserve">22320          </v>
      </c>
      <c r="F78" s="3" t="str">
        <f>IF(F$3=0,0,INDEX(Sheet1!RawDataCols,$C78,F$5))</f>
        <v xml:space="preserve">G08            </v>
      </c>
      <c r="G78" s="3" t="str">
        <f>IF(G$3=0,0,INDEX(Sheet1!RawDataCols,$C78,G$5))</f>
        <v xml:space="preserve">               </v>
      </c>
      <c r="H78" s="3" t="str">
        <f>IF(H$3=0,0,INDEX(Sheet1!RawDataCols,$C78,H$5))</f>
        <v xml:space="preserve">               </v>
      </c>
      <c r="I78" s="3" t="str">
        <f>IF(I$3=0,0,INDEX(Sheet1!RawDataCols,$C78,I$5))</f>
        <v xml:space="preserve">               </v>
      </c>
      <c r="J78" s="3" t="str">
        <f>IF(J$3=0,0,INDEX(Sheet1!RawDataCols,$C78,J$5))</f>
        <v xml:space="preserve">               </v>
      </c>
      <c r="K78" s="3" t="str">
        <f>IF(K$3=0,0,INDEX(Sheet1!RawDataCols,$C78,K$5))</f>
        <v xml:space="preserve">               </v>
      </c>
      <c r="L78" s="3" t="str">
        <f>IF(L$3=0,0,INDEX(Sheet1!RawDataCols,$C78,L$5))</f>
        <v xml:space="preserve">               </v>
      </c>
      <c r="M78" s="3" t="str">
        <f>IF(M$3=0,0,INDEX(Sheet1!RawDataCols,$C78,M$5))</f>
        <v xml:space="preserve">F008  </v>
      </c>
      <c r="N78" s="3" t="str">
        <f>IF(N$3=0,0,INDEX(Sheet1!RawDataCols,$C78,N$5))</f>
        <v>Fees &amp; Charges-RIUP</v>
      </c>
      <c r="O78" s="3">
        <f>INDEX(Sheet1!RawDataCols,$C78,O$5)</f>
        <v>13</v>
      </c>
      <c r="P78" s="3" t="str">
        <f>INDEX(Sheet1!RawDataCols,$C78,P$5)</f>
        <v>Cost and Expenses</v>
      </c>
      <c r="Q78" s="3" t="str">
        <f>IF(Q$3=0,0,INDEX(Sheet1!RawDataCols,$C78,Q$5))</f>
        <v>I</v>
      </c>
      <c r="R78" s="3">
        <f t="shared" si="25"/>
        <v>1</v>
      </c>
      <c r="S78" s="3">
        <f t="shared" si="26"/>
        <v>-1</v>
      </c>
      <c r="T78" s="3">
        <f>IF(T$3=0,0,INDEX(Sheet1!RawDataCols,$C78,T$5)*$R78)</f>
        <v>0</v>
      </c>
      <c r="U78" s="3">
        <f>IF(U$3=0,0,INDEX(Sheet1!RawDataCols,$C78,U$5)*$R78)</f>
        <v>0</v>
      </c>
      <c r="V78" s="3">
        <f>IF(V$3=0,0,INDEX(Sheet1!RawDataCols,$C78,V$5)*$R78)</f>
        <v>0</v>
      </c>
      <c r="W78" s="3">
        <f>IF(W$3=0,0,INDEX(Sheet1!RawDataCols,$C78,W$5)*$R78)</f>
        <v>0</v>
      </c>
      <c r="X78" s="3">
        <f>IF(X$3=0,0,INDEX(Sheet1!RawDataCols,$C78,X$5)*$R78)</f>
        <v>0</v>
      </c>
      <c r="Y78" s="3">
        <f>IF(Y$3=0,0,INDEX(Sheet1!RawDataCols,$C78,Y$5)*$R78)</f>
        <v>0</v>
      </c>
      <c r="Z78" s="3">
        <f>IF(Z$3=0,0,INDEX(Sheet1!RawDataCols,$C78,Z$5)*$R78)</f>
        <v>0</v>
      </c>
      <c r="AA78" s="3">
        <f>IF(AA$3=0,0,INDEX(Sheet1!RawDataCols,$C78,AA$5)*$R78)</f>
        <v>0</v>
      </c>
      <c r="AB78" s="3">
        <f>IF(AB$3=0,0,INDEX(Sheet1!RawDataCols,$C78,AB$5)*$R78)</f>
        <v>0</v>
      </c>
      <c r="AC78" s="3">
        <f>IF(AC$3=0,0,INDEX(Sheet1!RawDataCols,$C78,AC$5)*$R78)</f>
        <v>0</v>
      </c>
      <c r="AD78" s="3">
        <f>IF(AD$3=0,0,INDEX(Sheet1!RawDataCols,$C78,AD$5)*$R78)</f>
        <v>0</v>
      </c>
      <c r="AE78" s="3">
        <f>IF(AE$3=0,0,INDEX(Sheet1!RawDataCols,$C78,AE$5)*$R78)</f>
        <v>0</v>
      </c>
      <c r="AF78" s="3">
        <f>IF(AF$3=0,0,INDEX(Sheet1!RawDataCols,$C78,AF$5)*$R78)</f>
        <v>254</v>
      </c>
      <c r="AG78" s="3">
        <f>IF(AG$3=0,0,INDEX(Sheet1!RawDataCols,$C78,AG$5)*$R78)</f>
        <v>0</v>
      </c>
      <c r="AH78" s="3">
        <f>IF(AH$3=0,0,INDEX(Sheet1!RawDataCols,$C78,AH$5)*$R78)</f>
        <v>0</v>
      </c>
      <c r="AI78" s="3">
        <f>IF(AI$3=0,0,INDEX(Sheet1!RawDataCols,$C78,AI$5)*$R78)</f>
        <v>0</v>
      </c>
      <c r="AJ78" s="3">
        <f>IF(AJ$3=0,0,INDEX(Sheet1!RawDataCols,$C78,AJ$5)*$R78)</f>
        <v>0</v>
      </c>
      <c r="AK78" s="3">
        <f>IF(AK$3=0,0,INDEX(Sheet1!RawDataCols,$C78,AK$5)*$R78)</f>
        <v>0</v>
      </c>
      <c r="AL78" s="3">
        <f>IF(AL$3=0,0,INDEX(Sheet1!RawDataCols,$C78,AL$5)*$R78)</f>
        <v>0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0</v>
      </c>
      <c r="AP78" s="3">
        <f>IF(AP$3=0,0,INDEX(Sheet1!RawDataCols,$C78,AP$5)*$R78)</f>
        <v>0</v>
      </c>
      <c r="AQ78" s="3">
        <f>IF(AQ$3=0,0,INDEX(Sheet1!RawDataCols,$C78,AQ$5)*$R78)</f>
        <v>0</v>
      </c>
      <c r="AR78" s="3">
        <f>IF(AR$3=0,0,INDEX(Sheet1!RawDataCols,$C78,AR$5)*$R78)</f>
        <v>0</v>
      </c>
      <c r="AS78" s="3">
        <f>IF(AS$3=0,0,INDEX(Sheet1!RawDataCols,$C78,AS$5)*$R78)</f>
        <v>0</v>
      </c>
      <c r="AT78" s="3">
        <f>IF(AT$3=0,0,INDEX(Sheet1!RawDataCols,$C78,AT$5)*$R78)</f>
        <v>0</v>
      </c>
      <c r="AU78" s="3">
        <f>IF(AU$3=0,0,INDEX(Sheet1!RawDataCols,$C78,AU$5)*$R78)</f>
        <v>0</v>
      </c>
      <c r="AV78" s="3">
        <f>IF(AV$3=0,0,INDEX(Sheet1!RawDataCols,$C78,AV$5)*$R78)</f>
        <v>0</v>
      </c>
      <c r="AW78" s="3">
        <f>IF(AW$3=0,0,INDEX(Sheet1!RawDataCols,$C78,AW$5)*$R78)</f>
        <v>0</v>
      </c>
      <c r="AX78" s="3">
        <f>IF(AX$3=0,0,INDEX(Sheet1!RawDataCols,$C78,AX$5)*$R78)</f>
        <v>0</v>
      </c>
      <c r="AY78" s="3">
        <f>IF(AY$3=0,0,INDEX(Sheet1!RawDataCols,$C78,AY$5)*$R78)</f>
        <v>0</v>
      </c>
      <c r="AZ78" s="3">
        <f>IF(AZ$3=0,0,INDEX(Sheet1!RawDataCols,$C78,AZ$5)*$R78)</f>
        <v>0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0</v>
      </c>
      <c r="BD78" s="3">
        <f>IF(BD$3=0,0,INDEX(Sheet1!RawDataCols,$C78,BD$5)*$R78)</f>
        <v>0</v>
      </c>
      <c r="BE78" s="3">
        <f>IF(BE$3=0,0,INDEX(Sheet1!RawDataCols,$C78,BE$5)*$R78)</f>
        <v>0</v>
      </c>
      <c r="BF78" s="3">
        <f>IF(BF$3=0,0,INDEX(Sheet1!RawDataCols,$C78,BF$5)*$R78)</f>
        <v>0</v>
      </c>
      <c r="BG78" s="179">
        <f>IF(BG$3=0,0,INDEX(Sheet1!RawDataCols,$C78,BG$5)*$R78)</f>
        <v>0</v>
      </c>
      <c r="BH78" s="33">
        <f t="shared" si="27"/>
        <v>0</v>
      </c>
      <c r="BI78" s="33">
        <f t="shared" si="28"/>
        <v>0</v>
      </c>
      <c r="BJ78" s="33">
        <f t="shared" si="29"/>
        <v>254</v>
      </c>
      <c r="BK78" s="3">
        <f>IF(BK$3=0,0,INDEX(Sheet1!RawDataCols,$C78,BK$5)*$R78)</f>
        <v>17.533332999999999</v>
      </c>
      <c r="BL78" s="3">
        <f>IF(BL$3=0,0,INDEX(Sheet1!RawDataCols,$C78,BL$5)*$R78)</f>
        <v>16.933333000000001</v>
      </c>
      <c r="BM78" s="3">
        <f>IF(BM$3=0,0,INDEX(Sheet1!RawDataCols,$C78,BM$5)*$R78)</f>
        <v>21.933333000000001</v>
      </c>
      <c r="BN78" s="3">
        <f>IF(BN$3=0,0,INDEX(Sheet1!RawDataCols,$C78,BN$5)*$R78)</f>
        <v>16.399999999999999</v>
      </c>
      <c r="BO78" s="3">
        <f>IF(BO$3=0,0,INDEX(Sheet1!RawDataCols,$C78,BO$5)*$R78)</f>
        <v>16.2</v>
      </c>
      <c r="BP78" s="3">
        <f>IF(BP$3=0,0,INDEX(Sheet1!RawDataCols,$C78,BP$5)*$R78)</f>
        <v>0</v>
      </c>
      <c r="BQ78" s="3">
        <f t="shared" si="30"/>
        <v>0</v>
      </c>
      <c r="BR78" s="3">
        <f t="shared" si="31"/>
        <v>0</v>
      </c>
      <c r="BS78" s="3">
        <f t="shared" si="32"/>
        <v>0</v>
      </c>
      <c r="BT78" s="3">
        <f t="shared" si="33"/>
        <v>0</v>
      </c>
      <c r="BU78" s="3" t="str">
        <f>INDEX(Sheet1!$BS$2:$BS$1000,MATCH($A78,Sheet1!$A$2:$A$1000,0))</f>
        <v>09</v>
      </c>
      <c r="BV78" s="3">
        <f>INDEX(Sheet1!$BT$2:$BT$1000,MATCH($A78,Sheet1!$A$2:$A$1000,0))</f>
        <v>0</v>
      </c>
    </row>
    <row r="79" spans="1:74" x14ac:dyDescent="0.2">
      <c r="A79" s="11" t="s">
        <v>597</v>
      </c>
      <c r="B79" s="3">
        <f>MATCH($A79,Sheet1!ACCOUNTNO,0)</f>
        <v>57</v>
      </c>
      <c r="C79" s="3">
        <f t="shared" si="24"/>
        <v>57</v>
      </c>
      <c r="D79" s="3" t="str">
        <f>IF(D$3=0,0,INDEX(Sheet1!RawDataCols,$C79,D$5))</f>
        <v>22340G08</v>
      </c>
      <c r="E79" s="3" t="str">
        <f>IF(E$3=0,0,INDEX(Sheet1!RawDataCols,$C79,E$5))</f>
        <v xml:space="preserve">22340          </v>
      </c>
      <c r="F79" s="3" t="str">
        <f>IF(F$3=0,0,INDEX(Sheet1!RawDataCols,$C79,F$5))</f>
        <v xml:space="preserve">G08            </v>
      </c>
      <c r="G79" s="3" t="str">
        <f>IF(G$3=0,0,INDEX(Sheet1!RawDataCols,$C79,G$5))</f>
        <v xml:space="preserve">               </v>
      </c>
      <c r="H79" s="3" t="str">
        <f>IF(H$3=0,0,INDEX(Sheet1!RawDataCols,$C79,H$5))</f>
        <v xml:space="preserve">               </v>
      </c>
      <c r="I79" s="3" t="str">
        <f>IF(I$3=0,0,INDEX(Sheet1!RawDataCols,$C79,I$5))</f>
        <v xml:space="preserve">               </v>
      </c>
      <c r="J79" s="3" t="str">
        <f>IF(J$3=0,0,INDEX(Sheet1!RawDataCols,$C79,J$5))</f>
        <v xml:space="preserve">               </v>
      </c>
      <c r="K79" s="3" t="str">
        <f>IF(K$3=0,0,INDEX(Sheet1!RawDataCols,$C79,K$5))</f>
        <v xml:space="preserve">               </v>
      </c>
      <c r="L79" s="3" t="str">
        <f>IF(L$3=0,0,INDEX(Sheet1!RawDataCols,$C79,L$5))</f>
        <v xml:space="preserve">               </v>
      </c>
      <c r="M79" s="3" t="str">
        <f>IF(M$3=0,0,INDEX(Sheet1!RawDataCols,$C79,M$5))</f>
        <v xml:space="preserve">F008  </v>
      </c>
      <c r="N79" s="3" t="str">
        <f>IF(N$3=0,0,INDEX(Sheet1!RawDataCols,$C79,N$5))</f>
        <v>Flowers &amp; Decorations-RIUP</v>
      </c>
      <c r="O79" s="3">
        <f>INDEX(Sheet1!RawDataCols,$C79,O$5)</f>
        <v>13</v>
      </c>
      <c r="P79" s="3" t="str">
        <f>INDEX(Sheet1!RawDataCols,$C79,P$5)</f>
        <v>Cost and Expenses</v>
      </c>
      <c r="Q79" s="3" t="str">
        <f>IF(Q$3=0,0,INDEX(Sheet1!RawDataCols,$C79,Q$5))</f>
        <v>I</v>
      </c>
      <c r="R79" s="3">
        <f t="shared" si="25"/>
        <v>1</v>
      </c>
      <c r="S79" s="3">
        <f t="shared" si="26"/>
        <v>-1</v>
      </c>
      <c r="T79" s="3">
        <f>IF(T$3=0,0,INDEX(Sheet1!RawDataCols,$C79,T$5)*$R79)</f>
        <v>0</v>
      </c>
      <c r="U79" s="3">
        <f>IF(U$3=0,0,INDEX(Sheet1!RawDataCols,$C79,U$5)*$R79)</f>
        <v>0</v>
      </c>
      <c r="V79" s="3">
        <f>IF(V$3=0,0,INDEX(Sheet1!RawDataCols,$C79,V$5)*$R79)</f>
        <v>0</v>
      </c>
      <c r="W79" s="3">
        <f>IF(W$3=0,0,INDEX(Sheet1!RawDataCols,$C79,W$5)*$R79)</f>
        <v>0</v>
      </c>
      <c r="X79" s="3">
        <f>IF(X$3=0,0,INDEX(Sheet1!RawDataCols,$C79,X$5)*$R79)</f>
        <v>0</v>
      </c>
      <c r="Y79" s="3">
        <f>IF(Y$3=0,0,INDEX(Sheet1!RawDataCols,$C79,Y$5)*$R79)</f>
        <v>0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0</v>
      </c>
      <c r="AC79" s="3">
        <f>IF(AC$3=0,0,INDEX(Sheet1!RawDataCols,$C79,AC$5)*$R79)</f>
        <v>0</v>
      </c>
      <c r="AD79" s="3">
        <f>IF(AD$3=0,0,INDEX(Sheet1!RawDataCols,$C79,AD$5)*$R79)</f>
        <v>0</v>
      </c>
      <c r="AE79" s="3">
        <f>IF(AE$3=0,0,INDEX(Sheet1!RawDataCols,$C79,AE$5)*$R79)</f>
        <v>0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0</v>
      </c>
      <c r="AI79" s="3">
        <f>IF(AI$3=0,0,INDEX(Sheet1!RawDataCols,$C79,AI$5)*$R79)</f>
        <v>0</v>
      </c>
      <c r="AJ79" s="3">
        <f>IF(AJ$3=0,0,INDEX(Sheet1!RawDataCols,$C79,AJ$5)*$R79)</f>
        <v>0</v>
      </c>
      <c r="AK79" s="3">
        <f>IF(AK$3=0,0,INDEX(Sheet1!RawDataCols,$C79,AK$5)*$R79)</f>
        <v>0</v>
      </c>
      <c r="AL79" s="3">
        <f>IF(AL$3=0,0,INDEX(Sheet1!RawDataCols,$C79,AL$5)*$R79)</f>
        <v>0</v>
      </c>
      <c r="AM79" s="3">
        <f>IF(AM$3=0,0,INDEX(Sheet1!RawDataCols,$C79,AM$5)*$R79)</f>
        <v>0</v>
      </c>
      <c r="AN79" s="3">
        <f>IF(AN$3=0,0,INDEX(Sheet1!RawDataCols,$C79,AN$5)*$R79)</f>
        <v>0</v>
      </c>
      <c r="AO79" s="3">
        <f>IF(AO$3=0,0,INDEX(Sheet1!RawDataCols,$C79,AO$5)*$R79)</f>
        <v>0</v>
      </c>
      <c r="AP79" s="3">
        <f>IF(AP$3=0,0,INDEX(Sheet1!RawDataCols,$C79,AP$5)*$R79)</f>
        <v>0</v>
      </c>
      <c r="AQ79" s="3">
        <f>IF(AQ$3=0,0,INDEX(Sheet1!RawDataCols,$C79,AQ$5)*$R79)</f>
        <v>0</v>
      </c>
      <c r="AR79" s="3">
        <f>IF(AR$3=0,0,INDEX(Sheet1!RawDataCols,$C79,AR$5)*$R79)</f>
        <v>0</v>
      </c>
      <c r="AS79" s="3">
        <f>IF(AS$3=0,0,INDEX(Sheet1!RawDataCols,$C79,AS$5)*$R79)</f>
        <v>0</v>
      </c>
      <c r="AT79" s="3">
        <f>IF(AT$3=0,0,INDEX(Sheet1!RawDataCols,$C79,AT$5)*$R79)</f>
        <v>0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0</v>
      </c>
      <c r="AX79" s="3">
        <f>IF(AX$3=0,0,INDEX(Sheet1!RawDataCols,$C79,AX$5)*$R79)</f>
        <v>0</v>
      </c>
      <c r="AY79" s="3">
        <f>IF(AY$3=0,0,INDEX(Sheet1!RawDataCols,$C79,AY$5)*$R79)</f>
        <v>0</v>
      </c>
      <c r="AZ79" s="3">
        <f>IF(AZ$3=0,0,INDEX(Sheet1!RawDataCols,$C79,AZ$5)*$R79)</f>
        <v>0</v>
      </c>
      <c r="BA79" s="3">
        <f>IF(BA$3=0,0,INDEX(Sheet1!RawDataCols,$C79,BA$5)*$R79)</f>
        <v>0</v>
      </c>
      <c r="BB79" s="3">
        <f>IF(BB$3=0,0,INDEX(Sheet1!RawDataCols,$C79,BB$5)*$R79)</f>
        <v>0</v>
      </c>
      <c r="BC79" s="3">
        <f>IF(BC$3=0,0,INDEX(Sheet1!RawDataCols,$C79,BC$5)*$R79)</f>
        <v>0</v>
      </c>
      <c r="BD79" s="3">
        <f>IF(BD$3=0,0,INDEX(Sheet1!RawDataCols,$C79,BD$5)*$R79)</f>
        <v>0</v>
      </c>
      <c r="BE79" s="3">
        <f>IF(BE$3=0,0,INDEX(Sheet1!RawDataCols,$C79,BE$5)*$R79)</f>
        <v>0</v>
      </c>
      <c r="BF79" s="3">
        <f>IF(BF$3=0,0,INDEX(Sheet1!RawDataCols,$C79,BF$5)*$R79)</f>
        <v>0</v>
      </c>
      <c r="BG79" s="179">
        <f>IF(BG$3=0,0,INDEX(Sheet1!RawDataCols,$C79,BG$5)*$R79)</f>
        <v>0</v>
      </c>
      <c r="BH79" s="33">
        <f t="shared" si="27"/>
        <v>0</v>
      </c>
      <c r="BI79" s="33">
        <f t="shared" si="28"/>
        <v>0</v>
      </c>
      <c r="BJ79" s="33">
        <f t="shared" si="29"/>
        <v>0</v>
      </c>
      <c r="BK79" s="3">
        <f>IF(BK$3=0,0,INDEX(Sheet1!RawDataCols,$C79,BK$5)*$R79)</f>
        <v>0</v>
      </c>
      <c r="BL79" s="3">
        <f>IF(BL$3=0,0,INDEX(Sheet1!RawDataCols,$C79,BL$5)*$R79)</f>
        <v>6.4935710000000002</v>
      </c>
      <c r="BM79" s="3">
        <f>IF(BM$3=0,0,INDEX(Sheet1!RawDataCols,$C79,BM$5)*$R79)</f>
        <v>1.2985709999999999</v>
      </c>
      <c r="BN79" s="3">
        <f>IF(BN$3=0,0,INDEX(Sheet1!RawDataCols,$C79,BN$5)*$R79)</f>
        <v>0</v>
      </c>
      <c r="BO79" s="3">
        <f>IF(BO$3=0,0,INDEX(Sheet1!RawDataCols,$C79,BO$5)*$R79)</f>
        <v>0</v>
      </c>
      <c r="BP79" s="3">
        <f>IF(BP$3=0,0,INDEX(Sheet1!RawDataCols,$C79,BP$5)*$R79)</f>
        <v>90.91</v>
      </c>
      <c r="BQ79" s="3">
        <f t="shared" si="30"/>
        <v>0</v>
      </c>
      <c r="BR79" s="3">
        <f t="shared" si="31"/>
        <v>0</v>
      </c>
      <c r="BS79" s="3">
        <f t="shared" si="32"/>
        <v>0</v>
      </c>
      <c r="BT79" s="3">
        <f t="shared" si="33"/>
        <v>0</v>
      </c>
      <c r="BU79" s="3" t="str">
        <f>INDEX(Sheet1!$BS$2:$BS$1000,MATCH($A79,Sheet1!$A$2:$A$1000,0))</f>
        <v>09</v>
      </c>
      <c r="BV79" s="3">
        <f>INDEX(Sheet1!$BT$2:$BT$1000,MATCH($A79,Sheet1!$A$2:$A$1000,0))</f>
        <v>0</v>
      </c>
    </row>
    <row r="80" spans="1:74" x14ac:dyDescent="0.2">
      <c r="A80" s="11" t="s">
        <v>598</v>
      </c>
      <c r="B80" s="3">
        <f>MATCH($A80,Sheet1!ACCOUNTNO,0)</f>
        <v>58</v>
      </c>
      <c r="C80" s="3">
        <f t="shared" si="24"/>
        <v>58</v>
      </c>
      <c r="D80" s="3" t="str">
        <f>IF(D$3=0,0,INDEX(Sheet1!RawDataCols,$C80,D$5))</f>
        <v>22360G08</v>
      </c>
      <c r="E80" s="3" t="str">
        <f>IF(E$3=0,0,INDEX(Sheet1!RawDataCols,$C80,E$5))</f>
        <v xml:space="preserve">22360          </v>
      </c>
      <c r="F80" s="3" t="str">
        <f>IF(F$3=0,0,INDEX(Sheet1!RawDataCols,$C80,F$5))</f>
        <v xml:space="preserve">G08            </v>
      </c>
      <c r="G80" s="3" t="str">
        <f>IF(G$3=0,0,INDEX(Sheet1!RawDataCols,$C80,G$5))</f>
        <v xml:space="preserve">               </v>
      </c>
      <c r="H80" s="3" t="str">
        <f>IF(H$3=0,0,INDEX(Sheet1!RawDataCols,$C80,H$5))</f>
        <v xml:space="preserve">               </v>
      </c>
      <c r="I80" s="3" t="str">
        <f>IF(I$3=0,0,INDEX(Sheet1!RawDataCols,$C80,I$5))</f>
        <v xml:space="preserve">               </v>
      </c>
      <c r="J80" s="3" t="str">
        <f>IF(J$3=0,0,INDEX(Sheet1!RawDataCols,$C80,J$5))</f>
        <v xml:space="preserve">               </v>
      </c>
      <c r="K80" s="3" t="str">
        <f>IF(K$3=0,0,INDEX(Sheet1!RawDataCols,$C80,K$5))</f>
        <v xml:space="preserve">               </v>
      </c>
      <c r="L80" s="3" t="str">
        <f>IF(L$3=0,0,INDEX(Sheet1!RawDataCols,$C80,L$5))</f>
        <v xml:space="preserve">               </v>
      </c>
      <c r="M80" s="3" t="str">
        <f>IF(M$3=0,0,INDEX(Sheet1!RawDataCols,$C80,M$5))</f>
        <v xml:space="preserve">F008  </v>
      </c>
      <c r="N80" s="3" t="str">
        <f>IF(N$3=0,0,INDEX(Sheet1!RawDataCols,$C80,N$5))</f>
        <v>Fringe Benefits Tax Payable-RIUP</v>
      </c>
      <c r="O80" s="3">
        <f>INDEX(Sheet1!RawDataCols,$C80,O$5)</f>
        <v>13</v>
      </c>
      <c r="P80" s="3" t="str">
        <f>INDEX(Sheet1!RawDataCols,$C80,P$5)</f>
        <v>Cost and Expenses</v>
      </c>
      <c r="Q80" s="3" t="str">
        <f>IF(Q$3=0,0,INDEX(Sheet1!RawDataCols,$C80,Q$5))</f>
        <v>I</v>
      </c>
      <c r="R80" s="3">
        <f t="shared" si="25"/>
        <v>1</v>
      </c>
      <c r="S80" s="3">
        <f t="shared" si="26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0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0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0</v>
      </c>
      <c r="BG80" s="179">
        <f>IF(BG$3=0,0,INDEX(Sheet1!RawDataCols,$C80,BG$5)*$R80)</f>
        <v>0</v>
      </c>
      <c r="BH80" s="33">
        <f t="shared" si="27"/>
        <v>0</v>
      </c>
      <c r="BI80" s="33">
        <f t="shared" si="28"/>
        <v>0</v>
      </c>
      <c r="BJ80" s="33">
        <f t="shared" si="29"/>
        <v>0</v>
      </c>
      <c r="BK80" s="3">
        <f>IF(BK$3=0,0,INDEX(Sheet1!RawDataCols,$C80,BK$5)*$R80)</f>
        <v>0</v>
      </c>
      <c r="BL80" s="3">
        <f>IF(BL$3=0,0,INDEX(Sheet1!RawDataCols,$C80,BL$5)*$R80)</f>
        <v>0</v>
      </c>
      <c r="BM80" s="3">
        <f>IF(BM$3=0,0,INDEX(Sheet1!RawDataCols,$C80,BM$5)*$R80)</f>
        <v>4.4621420000000001</v>
      </c>
      <c r="BN80" s="3">
        <f>IF(BN$3=0,0,INDEX(Sheet1!RawDataCols,$C80,BN$5)*$R80)</f>
        <v>50.668571</v>
      </c>
      <c r="BO80" s="3">
        <f>IF(BO$3=0,0,INDEX(Sheet1!RawDataCols,$C80,BO$5)*$R80)</f>
        <v>4.5392849999999996</v>
      </c>
      <c r="BP80" s="3">
        <f>IF(BP$3=0,0,INDEX(Sheet1!RawDataCols,$C80,BP$5)*$R80)</f>
        <v>0</v>
      </c>
      <c r="BQ80" s="3">
        <f t="shared" si="30"/>
        <v>0</v>
      </c>
      <c r="BR80" s="3">
        <f t="shared" si="31"/>
        <v>0</v>
      </c>
      <c r="BS80" s="3">
        <f t="shared" si="32"/>
        <v>0</v>
      </c>
      <c r="BT80" s="3">
        <f t="shared" si="33"/>
        <v>0</v>
      </c>
      <c r="BU80" s="3" t="str">
        <f>INDEX(Sheet1!$BS$2:$BS$1000,MATCH($A80,Sheet1!$A$2:$A$1000,0))</f>
        <v>09</v>
      </c>
      <c r="BV80" s="3">
        <f>INDEX(Sheet1!$BT$2:$BT$1000,MATCH($A80,Sheet1!$A$2:$A$1000,0))</f>
        <v>0</v>
      </c>
    </row>
    <row r="81" spans="1:74" x14ac:dyDescent="0.2">
      <c r="A81" s="11" t="s">
        <v>599</v>
      </c>
      <c r="B81" s="3">
        <f>MATCH($A81,Sheet1!ACCOUNTNO,0)</f>
        <v>59</v>
      </c>
      <c r="C81" s="3">
        <f t="shared" si="24"/>
        <v>59</v>
      </c>
      <c r="D81" s="3" t="str">
        <f>IF(D$3=0,0,INDEX(Sheet1!RawDataCols,$C81,D$5))</f>
        <v>22380G08</v>
      </c>
      <c r="E81" s="3" t="str">
        <f>IF(E$3=0,0,INDEX(Sheet1!RawDataCols,$C81,E$5))</f>
        <v xml:space="preserve">22380          </v>
      </c>
      <c r="F81" s="3" t="str">
        <f>IF(F$3=0,0,INDEX(Sheet1!RawDataCols,$C81,F$5))</f>
        <v xml:space="preserve">G08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F008  </v>
      </c>
      <c r="N81" s="3" t="str">
        <f>IF(N$3=0,0,INDEX(Sheet1!RawDataCols,$C81,N$5))</f>
        <v>General Expenses-RIUP</v>
      </c>
      <c r="O81" s="3">
        <f>INDEX(Sheet1!RawDataCols,$C81,O$5)</f>
        <v>13</v>
      </c>
      <c r="P81" s="3" t="str">
        <f>INDEX(Sheet1!RawDataCols,$C81,P$5)</f>
        <v>Cost and Expenses</v>
      </c>
      <c r="Q81" s="3" t="str">
        <f>IF(Q$3=0,0,INDEX(Sheet1!RawDataCols,$C81,Q$5))</f>
        <v>I</v>
      </c>
      <c r="R81" s="3">
        <f t="shared" si="25"/>
        <v>1</v>
      </c>
      <c r="S81" s="3">
        <f t="shared" si="26"/>
        <v>-1</v>
      </c>
      <c r="T81" s="3">
        <f>IF(T$3=0,0,INDEX(Sheet1!RawDataCols,$C81,T$5)*$R81)</f>
        <v>0</v>
      </c>
      <c r="U81" s="3">
        <f>IF(U$3=0,0,INDEX(Sheet1!RawDataCols,$C81,U$5)*$R81)</f>
        <v>0</v>
      </c>
      <c r="V81" s="3">
        <f>IF(V$3=0,0,INDEX(Sheet1!RawDataCols,$C81,V$5)*$R81)</f>
        <v>0</v>
      </c>
      <c r="W81" s="3">
        <f>IF(W$3=0,0,INDEX(Sheet1!RawDataCols,$C81,W$5)*$R81)</f>
        <v>0</v>
      </c>
      <c r="X81" s="3">
        <f>IF(X$3=0,0,INDEX(Sheet1!RawDataCols,$C81,X$5)*$R81)</f>
        <v>0</v>
      </c>
      <c r="Y81" s="3">
        <f>IF(Y$3=0,0,INDEX(Sheet1!RawDataCols,$C81,Y$5)*$R81)</f>
        <v>0</v>
      </c>
      <c r="Z81" s="3">
        <f>IF(Z$3=0,0,INDEX(Sheet1!RawDataCols,$C81,Z$5)*$R81)</f>
        <v>0</v>
      </c>
      <c r="AA81" s="3">
        <f>IF(AA$3=0,0,INDEX(Sheet1!RawDataCols,$C81,AA$5)*$R81)</f>
        <v>0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0</v>
      </c>
      <c r="AE81" s="3">
        <f>IF(AE$3=0,0,INDEX(Sheet1!RawDataCols,$C81,AE$5)*$R81)</f>
        <v>0</v>
      </c>
      <c r="AF81" s="3">
        <f>IF(AF$3=0,0,INDEX(Sheet1!RawDataCols,$C81,AF$5)*$R81)</f>
        <v>0</v>
      </c>
      <c r="AG81" s="3">
        <f>IF(AG$3=0,0,INDEX(Sheet1!RawDataCols,$C81,AG$5)*$R81)</f>
        <v>0</v>
      </c>
      <c r="AH81" s="3">
        <f>IF(AH$3=0,0,INDEX(Sheet1!RawDataCols,$C81,AH$5)*$R81)</f>
        <v>0</v>
      </c>
      <c r="AI81" s="3">
        <f>IF(AI$3=0,0,INDEX(Sheet1!RawDataCols,$C81,AI$5)*$R81)</f>
        <v>0</v>
      </c>
      <c r="AJ81" s="3">
        <f>IF(AJ$3=0,0,INDEX(Sheet1!RawDataCols,$C81,AJ$5)*$R81)</f>
        <v>0</v>
      </c>
      <c r="AK81" s="3">
        <f>IF(AK$3=0,0,INDEX(Sheet1!RawDataCols,$C81,AK$5)*$R81)</f>
        <v>0</v>
      </c>
      <c r="AL81" s="3">
        <f>IF(AL$3=0,0,INDEX(Sheet1!RawDataCols,$C81,AL$5)*$R81)</f>
        <v>0</v>
      </c>
      <c r="AM81" s="3">
        <f>IF(AM$3=0,0,INDEX(Sheet1!RawDataCols,$C81,AM$5)*$R81)</f>
        <v>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0</v>
      </c>
      <c r="AQ81" s="3">
        <f>IF(AQ$3=0,0,INDEX(Sheet1!RawDataCols,$C81,AQ$5)*$R81)</f>
        <v>0</v>
      </c>
      <c r="AR81" s="3">
        <f>IF(AR$3=0,0,INDEX(Sheet1!RawDataCols,$C81,AR$5)*$R81)</f>
        <v>0</v>
      </c>
      <c r="AS81" s="3">
        <f>IF(AS$3=0,0,INDEX(Sheet1!RawDataCols,$C81,AS$5)*$R81)</f>
        <v>0</v>
      </c>
      <c r="AT81" s="3">
        <f>IF(AT$3=0,0,INDEX(Sheet1!RawDataCols,$C81,AT$5)*$R81)</f>
        <v>0</v>
      </c>
      <c r="AU81" s="3">
        <f>IF(AU$3=0,0,INDEX(Sheet1!RawDataCols,$C81,AU$5)*$R81)</f>
        <v>0</v>
      </c>
      <c r="AV81" s="3">
        <f>IF(AV$3=0,0,INDEX(Sheet1!RawDataCols,$C81,AV$5)*$R81)</f>
        <v>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0</v>
      </c>
      <c r="AZ81" s="3">
        <f>IF(AZ$3=0,0,INDEX(Sheet1!RawDataCols,$C81,AZ$5)*$R81)</f>
        <v>0</v>
      </c>
      <c r="BA81" s="3">
        <f>IF(BA$3=0,0,INDEX(Sheet1!RawDataCols,$C81,BA$5)*$R81)</f>
        <v>0</v>
      </c>
      <c r="BB81" s="3">
        <f>IF(BB$3=0,0,INDEX(Sheet1!RawDataCols,$C81,BB$5)*$R81)</f>
        <v>0</v>
      </c>
      <c r="BC81" s="3">
        <f>IF(BC$3=0,0,INDEX(Sheet1!RawDataCols,$C81,BC$5)*$R81)</f>
        <v>0</v>
      </c>
      <c r="BD81" s="3">
        <f>IF(BD$3=0,0,INDEX(Sheet1!RawDataCols,$C81,BD$5)*$R81)</f>
        <v>0</v>
      </c>
      <c r="BE81" s="3">
        <f>IF(BE$3=0,0,INDEX(Sheet1!RawDataCols,$C81,BE$5)*$R81)</f>
        <v>0</v>
      </c>
      <c r="BF81" s="3">
        <f>IF(BF$3=0,0,INDEX(Sheet1!RawDataCols,$C81,BF$5)*$R81)</f>
        <v>0</v>
      </c>
      <c r="BG81" s="179">
        <f>IF(BG$3=0,0,INDEX(Sheet1!RawDataCols,$C81,BG$5)*$R81)</f>
        <v>0</v>
      </c>
      <c r="BH81" s="33">
        <f t="shared" si="27"/>
        <v>0</v>
      </c>
      <c r="BI81" s="33">
        <f t="shared" si="28"/>
        <v>0</v>
      </c>
      <c r="BJ81" s="33">
        <f t="shared" si="29"/>
        <v>0</v>
      </c>
      <c r="BK81" s="3">
        <f>IF(BK$3=0,0,INDEX(Sheet1!RawDataCols,$C81,BK$5)*$R81)</f>
        <v>0</v>
      </c>
      <c r="BL81" s="3">
        <f>IF(BL$3=0,0,INDEX(Sheet1!RawDataCols,$C81,BL$5)*$R81)</f>
        <v>0</v>
      </c>
      <c r="BM81" s="3">
        <f>IF(BM$3=0,0,INDEX(Sheet1!RawDataCols,$C81,BM$5)*$R81)</f>
        <v>0</v>
      </c>
      <c r="BN81" s="3">
        <f>IF(BN$3=0,0,INDEX(Sheet1!RawDataCols,$C81,BN$5)*$R81)</f>
        <v>15.701428</v>
      </c>
      <c r="BO81" s="3">
        <f>IF(BO$3=0,0,INDEX(Sheet1!RawDataCols,$C81,BO$5)*$R81)</f>
        <v>15.035</v>
      </c>
      <c r="BP81" s="3">
        <f>IF(BP$3=0,0,INDEX(Sheet1!RawDataCols,$C81,BP$5)*$R81)</f>
        <v>0</v>
      </c>
      <c r="BQ81" s="3">
        <f t="shared" si="30"/>
        <v>0</v>
      </c>
      <c r="BR81" s="3">
        <f t="shared" si="31"/>
        <v>0</v>
      </c>
      <c r="BS81" s="3">
        <f t="shared" si="32"/>
        <v>0</v>
      </c>
      <c r="BT81" s="3">
        <f t="shared" si="33"/>
        <v>0</v>
      </c>
      <c r="BU81" s="3" t="str">
        <f>INDEX(Sheet1!$BS$2:$BS$1000,MATCH($A81,Sheet1!$A$2:$A$1000,0))</f>
        <v>09</v>
      </c>
      <c r="BV81" s="3">
        <f>INDEX(Sheet1!$BT$2:$BT$1000,MATCH($A81,Sheet1!$A$2:$A$1000,0))</f>
        <v>0</v>
      </c>
    </row>
    <row r="82" spans="1:74" x14ac:dyDescent="0.2">
      <c r="A82" s="11" t="s">
        <v>600</v>
      </c>
      <c r="B82" s="3">
        <f>MATCH($A82,Sheet1!ACCOUNTNO,0)</f>
        <v>60</v>
      </c>
      <c r="C82" s="3">
        <f t="shared" si="24"/>
        <v>60</v>
      </c>
      <c r="D82" s="3" t="str">
        <f>IF(D$3=0,0,INDEX(Sheet1!RawDataCols,$C82,D$5))</f>
        <v>22400G08</v>
      </c>
      <c r="E82" s="3" t="str">
        <f>IF(E$3=0,0,INDEX(Sheet1!RawDataCols,$C82,E$5))</f>
        <v xml:space="preserve">22400          </v>
      </c>
      <c r="F82" s="3" t="str">
        <f>IF(F$3=0,0,INDEX(Sheet1!RawDataCols,$C82,F$5))</f>
        <v xml:space="preserve">G08            </v>
      </c>
      <c r="G82" s="3" t="str">
        <f>IF(G$3=0,0,INDEX(Sheet1!RawDataCols,$C82,G$5))</f>
        <v xml:space="preserve">               </v>
      </c>
      <c r="H82" s="3" t="str">
        <f>IF(H$3=0,0,INDEX(Sheet1!RawDataCols,$C82,H$5))</f>
        <v xml:space="preserve">               </v>
      </c>
      <c r="I82" s="3" t="str">
        <f>IF(I$3=0,0,INDEX(Sheet1!RawDataCols,$C82,I$5))</f>
        <v xml:space="preserve">               </v>
      </c>
      <c r="J82" s="3" t="str">
        <f>IF(J$3=0,0,INDEX(Sheet1!RawDataCols,$C82,J$5))</f>
        <v xml:space="preserve">               </v>
      </c>
      <c r="K82" s="3" t="str">
        <f>IF(K$3=0,0,INDEX(Sheet1!RawDataCols,$C82,K$5))</f>
        <v xml:space="preserve">               </v>
      </c>
      <c r="L82" s="3" t="str">
        <f>IF(L$3=0,0,INDEX(Sheet1!RawDataCols,$C82,L$5))</f>
        <v xml:space="preserve">               </v>
      </c>
      <c r="M82" s="3" t="str">
        <f>IF(M$3=0,0,INDEX(Sheet1!RawDataCols,$C82,M$5))</f>
        <v xml:space="preserve">F008  </v>
      </c>
      <c r="N82" s="3" t="str">
        <f>IF(N$3=0,0,INDEX(Sheet1!RawDataCols,$C82,N$5))</f>
        <v>Gifts-RIUP</v>
      </c>
      <c r="O82" s="3">
        <f>INDEX(Sheet1!RawDataCols,$C82,O$5)</f>
        <v>13</v>
      </c>
      <c r="P82" s="3" t="str">
        <f>INDEX(Sheet1!RawDataCols,$C82,P$5)</f>
        <v>Cost and Expenses</v>
      </c>
      <c r="Q82" s="3" t="str">
        <f>IF(Q$3=0,0,INDEX(Sheet1!RawDataCols,$C82,Q$5))</f>
        <v>I</v>
      </c>
      <c r="R82" s="3">
        <f t="shared" si="25"/>
        <v>1</v>
      </c>
      <c r="S82" s="3">
        <f t="shared" si="26"/>
        <v>-1</v>
      </c>
      <c r="T82" s="3">
        <f>IF(T$3=0,0,INDEX(Sheet1!RawDataCols,$C82,T$5)*$R82)</f>
        <v>0</v>
      </c>
      <c r="U82" s="3">
        <f>IF(U$3=0,0,INDEX(Sheet1!RawDataCols,$C82,U$5)*$R82)</f>
        <v>0</v>
      </c>
      <c r="V82" s="3">
        <f>IF(V$3=0,0,INDEX(Sheet1!RawDataCols,$C82,V$5)*$R82)</f>
        <v>0</v>
      </c>
      <c r="W82" s="3">
        <f>IF(W$3=0,0,INDEX(Sheet1!RawDataCols,$C82,W$5)*$R82)</f>
        <v>0</v>
      </c>
      <c r="X82" s="3">
        <f>IF(X$3=0,0,INDEX(Sheet1!RawDataCols,$C82,X$5)*$R82)</f>
        <v>0</v>
      </c>
      <c r="Y82" s="3">
        <f>IF(Y$3=0,0,INDEX(Sheet1!RawDataCols,$C82,Y$5)*$R82)</f>
        <v>0</v>
      </c>
      <c r="Z82" s="3">
        <f>IF(Z$3=0,0,INDEX(Sheet1!RawDataCols,$C82,Z$5)*$R82)</f>
        <v>0</v>
      </c>
      <c r="AA82" s="3">
        <f>IF(AA$3=0,0,INDEX(Sheet1!RawDataCols,$C82,AA$5)*$R82)</f>
        <v>0</v>
      </c>
      <c r="AB82" s="3">
        <f>IF(AB$3=0,0,INDEX(Sheet1!RawDataCols,$C82,AB$5)*$R82)</f>
        <v>0</v>
      </c>
      <c r="AC82" s="3">
        <f>IF(AC$3=0,0,INDEX(Sheet1!RawDataCols,$C82,AC$5)*$R82)</f>
        <v>0</v>
      </c>
      <c r="AD82" s="3">
        <f>IF(AD$3=0,0,INDEX(Sheet1!RawDataCols,$C82,AD$5)*$R82)</f>
        <v>0</v>
      </c>
      <c r="AE82" s="3">
        <f>IF(AE$3=0,0,INDEX(Sheet1!RawDataCols,$C82,AE$5)*$R82)</f>
        <v>0</v>
      </c>
      <c r="AF82" s="3">
        <f>IF(AF$3=0,0,INDEX(Sheet1!RawDataCols,$C82,AF$5)*$R82)</f>
        <v>0</v>
      </c>
      <c r="AG82" s="3">
        <f>IF(AG$3=0,0,INDEX(Sheet1!RawDataCols,$C82,AG$5)*$R82)</f>
        <v>0</v>
      </c>
      <c r="AH82" s="3">
        <f>IF(AH$3=0,0,INDEX(Sheet1!RawDataCols,$C82,AH$5)*$R82)</f>
        <v>0</v>
      </c>
      <c r="AI82" s="3">
        <f>IF(AI$3=0,0,INDEX(Sheet1!RawDataCols,$C82,AI$5)*$R82)</f>
        <v>0</v>
      </c>
      <c r="AJ82" s="3">
        <f>IF(AJ$3=0,0,INDEX(Sheet1!RawDataCols,$C82,AJ$5)*$R82)</f>
        <v>0</v>
      </c>
      <c r="AK82" s="3">
        <f>IF(AK$3=0,0,INDEX(Sheet1!RawDataCols,$C82,AK$5)*$R82)</f>
        <v>0</v>
      </c>
      <c r="AL82" s="3">
        <f>IF(AL$3=0,0,INDEX(Sheet1!RawDataCols,$C82,AL$5)*$R82)</f>
        <v>0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0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0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0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0</v>
      </c>
      <c r="AY82" s="3">
        <f>IF(AY$3=0,0,INDEX(Sheet1!RawDataCols,$C82,AY$5)*$R82)</f>
        <v>0</v>
      </c>
      <c r="AZ82" s="3">
        <f>IF(AZ$3=0,0,INDEX(Sheet1!RawDataCols,$C82,AZ$5)*$R82)</f>
        <v>0</v>
      </c>
      <c r="BA82" s="3">
        <f>IF(BA$3=0,0,INDEX(Sheet1!RawDataCols,$C82,BA$5)*$R82)</f>
        <v>0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0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0</v>
      </c>
      <c r="BH82" s="33">
        <f t="shared" si="27"/>
        <v>0</v>
      </c>
      <c r="BI82" s="33">
        <f t="shared" si="28"/>
        <v>0</v>
      </c>
      <c r="BJ82" s="33">
        <f t="shared" si="29"/>
        <v>0</v>
      </c>
      <c r="BK82" s="3">
        <f>IF(BK$3=0,0,INDEX(Sheet1!RawDataCols,$C82,BK$5)*$R82)</f>
        <v>0</v>
      </c>
      <c r="BL82" s="3">
        <f>IF(BL$3=0,0,INDEX(Sheet1!RawDataCols,$C82,BL$5)*$R82)</f>
        <v>14.935714000000001</v>
      </c>
      <c r="BM82" s="3">
        <f>IF(BM$3=0,0,INDEX(Sheet1!RawDataCols,$C82,BM$5)*$R82)</f>
        <v>3.003571</v>
      </c>
      <c r="BN82" s="3">
        <f>IF(BN$3=0,0,INDEX(Sheet1!RawDataCols,$C82,BN$5)*$R82)</f>
        <v>0</v>
      </c>
      <c r="BO82" s="3">
        <f>IF(BO$3=0,0,INDEX(Sheet1!RawDataCols,$C82,BO$5)*$R82)</f>
        <v>9.0328569999999999</v>
      </c>
      <c r="BP82" s="3">
        <f>IF(BP$3=0,0,INDEX(Sheet1!RawDataCols,$C82,BP$5)*$R82)</f>
        <v>209.1</v>
      </c>
      <c r="BQ82" s="3">
        <f t="shared" si="30"/>
        <v>0</v>
      </c>
      <c r="BR82" s="3">
        <f t="shared" si="31"/>
        <v>0</v>
      </c>
      <c r="BS82" s="3">
        <f t="shared" si="32"/>
        <v>0</v>
      </c>
      <c r="BT82" s="3">
        <f t="shared" si="33"/>
        <v>0</v>
      </c>
      <c r="BU82" s="3" t="str">
        <f>INDEX(Sheet1!$BS$2:$BS$1000,MATCH($A82,Sheet1!$A$2:$A$1000,0))</f>
        <v>09</v>
      </c>
      <c r="BV82" s="3">
        <f>INDEX(Sheet1!$BT$2:$BT$1000,MATCH($A82,Sheet1!$A$2:$A$1000,0))</f>
        <v>0</v>
      </c>
    </row>
    <row r="83" spans="1:74" x14ac:dyDescent="0.2">
      <c r="A83" s="267" t="s">
        <v>601</v>
      </c>
      <c r="B83" s="3" t="e">
        <f>MATCH($A83,Sheet1!ACCOUNTNO,0)</f>
        <v>#N/A</v>
      </c>
      <c r="C83" s="3">
        <f t="shared" si="24"/>
        <v>65000</v>
      </c>
      <c r="D83" s="3">
        <f>IF(D$3=0,0,INDEX(Sheet1!RawDataCols,$C83,D$5))</f>
        <v>0</v>
      </c>
      <c r="E83" s="3">
        <f>IF(E$3=0,0,INDEX(Sheet1!RawDataCols,$C83,E$5))</f>
        <v>0</v>
      </c>
      <c r="F83" s="3">
        <f>IF(F$3=0,0,INDEX(Sheet1!RawDataCols,$C83,F$5))</f>
        <v>0</v>
      </c>
      <c r="G83" s="3">
        <f>IF(G$3=0,0,INDEX(Sheet1!RawDataCols,$C83,G$5))</f>
        <v>0</v>
      </c>
      <c r="H83" s="3">
        <f>IF(H$3=0,0,INDEX(Sheet1!RawDataCols,$C83,H$5))</f>
        <v>0</v>
      </c>
      <c r="I83" s="3">
        <f>IF(I$3=0,0,INDEX(Sheet1!RawDataCols,$C83,I$5))</f>
        <v>0</v>
      </c>
      <c r="J83" s="3">
        <f>IF(J$3=0,0,INDEX(Sheet1!RawDataCols,$C83,J$5))</f>
        <v>0</v>
      </c>
      <c r="K83" s="3">
        <f>IF(K$3=0,0,INDEX(Sheet1!RawDataCols,$C83,K$5))</f>
        <v>0</v>
      </c>
      <c r="L83" s="3">
        <f>IF(L$3=0,0,INDEX(Sheet1!RawDataCols,$C83,L$5))</f>
        <v>0</v>
      </c>
      <c r="M83" s="3">
        <f>IF(M$3=0,0,INDEX(Sheet1!RawDataCols,$C83,M$5))</f>
        <v>0</v>
      </c>
      <c r="N83" s="3">
        <f>IF(N$3=0,0,INDEX(Sheet1!RawDataCols,$C83,N$5))</f>
        <v>0</v>
      </c>
      <c r="O83" s="3">
        <f>INDEX(Sheet1!RawDataCols,$C83,O$5)</f>
        <v>0</v>
      </c>
      <c r="P83" s="3">
        <f>INDEX(Sheet1!RawDataCols,$C83,P$5)</f>
        <v>0</v>
      </c>
      <c r="Q83" s="3">
        <f>IF(Q$3=0,0,INDEX(Sheet1!RawDataCols,$C83,Q$5))</f>
        <v>0</v>
      </c>
      <c r="R83" s="3">
        <f t="shared" si="25"/>
        <v>1</v>
      </c>
      <c r="S83" s="3">
        <f t="shared" si="26"/>
        <v>-1</v>
      </c>
      <c r="T83" s="3">
        <f>IF(T$3=0,0,INDEX(Sheet1!RawDataCols,$C83,T$5)*$R83)</f>
        <v>0</v>
      </c>
      <c r="U83" s="3">
        <f>IF(U$3=0,0,INDEX(Sheet1!RawDataCols,$C83,U$5)*$R83)</f>
        <v>0</v>
      </c>
      <c r="V83" s="3">
        <f>IF(V$3=0,0,INDEX(Sheet1!RawDataCols,$C83,V$5)*$R83)</f>
        <v>0</v>
      </c>
      <c r="W83" s="3">
        <f>IF(W$3=0,0,INDEX(Sheet1!RawDataCols,$C83,W$5)*$R83)</f>
        <v>0</v>
      </c>
      <c r="X83" s="3">
        <f>IF(X$3=0,0,INDEX(Sheet1!RawDataCols,$C83,X$5)*$R83)</f>
        <v>0</v>
      </c>
      <c r="Y83" s="3">
        <f>IF(Y$3=0,0,INDEX(Sheet1!RawDataCols,$C83,Y$5)*$R83)</f>
        <v>0</v>
      </c>
      <c r="Z83" s="3">
        <f>IF(Z$3=0,0,INDEX(Sheet1!RawDataCols,$C83,Z$5)*$R83)</f>
        <v>0</v>
      </c>
      <c r="AA83" s="3">
        <f>IF(AA$3=0,0,INDEX(Sheet1!RawDataCols,$C83,AA$5)*$R83)</f>
        <v>0</v>
      </c>
      <c r="AB83" s="3">
        <f>IF(AB$3=0,0,INDEX(Sheet1!RawDataCols,$C83,AB$5)*$R83)</f>
        <v>0</v>
      </c>
      <c r="AC83" s="3">
        <f>IF(AC$3=0,0,INDEX(Sheet1!RawDataCols,$C83,AC$5)*$R83)</f>
        <v>0</v>
      </c>
      <c r="AD83" s="3">
        <f>IF(AD$3=0,0,INDEX(Sheet1!RawDataCols,$C83,AD$5)*$R83)</f>
        <v>0</v>
      </c>
      <c r="AE83" s="3">
        <f>IF(AE$3=0,0,INDEX(Sheet1!RawDataCols,$C83,AE$5)*$R83)</f>
        <v>0</v>
      </c>
      <c r="AF83" s="3">
        <f>IF(AF$3=0,0,INDEX(Sheet1!RawDataCols,$C83,AF$5)*$R83)</f>
        <v>0</v>
      </c>
      <c r="AG83" s="3">
        <f>IF(AG$3=0,0,INDEX(Sheet1!RawDataCols,$C83,AG$5)*$R83)</f>
        <v>0</v>
      </c>
      <c r="AH83" s="3">
        <f>IF(AH$3=0,0,INDEX(Sheet1!RawDataCols,$C83,AH$5)*$R83)</f>
        <v>0</v>
      </c>
      <c r="AI83" s="3">
        <f>IF(AI$3=0,0,INDEX(Sheet1!RawDataCols,$C83,AI$5)*$R83)</f>
        <v>0</v>
      </c>
      <c r="AJ83" s="3">
        <f>IF(AJ$3=0,0,INDEX(Sheet1!RawDataCols,$C83,AJ$5)*$R83)</f>
        <v>0</v>
      </c>
      <c r="AK83" s="3">
        <f>IF(AK$3=0,0,INDEX(Sheet1!RawDataCols,$C83,AK$5)*$R83)</f>
        <v>0</v>
      </c>
      <c r="AL83" s="3">
        <f>IF(AL$3=0,0,INDEX(Sheet1!RawDataCols,$C83,AL$5)*$R83)</f>
        <v>0</v>
      </c>
      <c r="AM83" s="3">
        <f>IF(AM$3=0,0,INDEX(Sheet1!RawDataCols,$C83,AM$5)*$R83)</f>
        <v>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0</v>
      </c>
      <c r="AQ83" s="3">
        <f>IF(AQ$3=0,0,INDEX(Sheet1!RawDataCols,$C83,AQ$5)*$R83)</f>
        <v>0</v>
      </c>
      <c r="AR83" s="3">
        <f>IF(AR$3=0,0,INDEX(Sheet1!RawDataCols,$C83,AR$5)*$R83)</f>
        <v>0</v>
      </c>
      <c r="AS83" s="3">
        <f>IF(AS$3=0,0,INDEX(Sheet1!RawDataCols,$C83,AS$5)*$R83)</f>
        <v>0</v>
      </c>
      <c r="AT83" s="3">
        <f>IF(AT$3=0,0,INDEX(Sheet1!RawDataCols,$C83,AT$5)*$R83)</f>
        <v>0</v>
      </c>
      <c r="AU83" s="3">
        <f>IF(AU$3=0,0,INDEX(Sheet1!RawDataCols,$C83,AU$5)*$R83)</f>
        <v>0</v>
      </c>
      <c r="AV83" s="3">
        <f>IF(AV$3=0,0,INDEX(Sheet1!RawDataCols,$C83,AV$5)*$R83)</f>
        <v>0</v>
      </c>
      <c r="AW83" s="3">
        <f>IF(AW$3=0,0,INDEX(Sheet1!RawDataCols,$C83,AW$5)*$R83)</f>
        <v>0</v>
      </c>
      <c r="AX83" s="3">
        <f>IF(AX$3=0,0,INDEX(Sheet1!RawDataCols,$C83,AX$5)*$R83)</f>
        <v>0</v>
      </c>
      <c r="AY83" s="3">
        <f>IF(AY$3=0,0,INDEX(Sheet1!RawDataCols,$C83,AY$5)*$R83)</f>
        <v>0</v>
      </c>
      <c r="AZ83" s="3">
        <f>IF(AZ$3=0,0,INDEX(Sheet1!RawDataCols,$C83,AZ$5)*$R83)</f>
        <v>0</v>
      </c>
      <c r="BA83" s="3">
        <f>IF(BA$3=0,0,INDEX(Sheet1!RawDataCols,$C83,BA$5)*$R83)</f>
        <v>0</v>
      </c>
      <c r="BB83" s="3">
        <f>IF(BB$3=0,0,INDEX(Sheet1!RawDataCols,$C83,BB$5)*$R83)</f>
        <v>0</v>
      </c>
      <c r="BC83" s="3">
        <f>IF(BC$3=0,0,INDEX(Sheet1!RawDataCols,$C83,BC$5)*$R83)</f>
        <v>0</v>
      </c>
      <c r="BD83" s="3">
        <f>IF(BD$3=0,0,INDEX(Sheet1!RawDataCols,$C83,BD$5)*$R83)</f>
        <v>0</v>
      </c>
      <c r="BE83" s="3">
        <f>IF(BE$3=0,0,INDEX(Sheet1!RawDataCols,$C83,BE$5)*$R83)</f>
        <v>0</v>
      </c>
      <c r="BF83" s="3">
        <f>IF(BF$3=0,0,INDEX(Sheet1!RawDataCols,$C83,BF$5)*$R83)</f>
        <v>0</v>
      </c>
      <c r="BG83" s="179">
        <f>IF(BG$3=0,0,INDEX(Sheet1!RawDataCols,$C83,BG$5)*$R83)</f>
        <v>0</v>
      </c>
      <c r="BH83" s="33">
        <f t="shared" si="27"/>
        <v>0</v>
      </c>
      <c r="BI83" s="33">
        <f t="shared" si="28"/>
        <v>0</v>
      </c>
      <c r="BJ83" s="33">
        <f t="shared" si="29"/>
        <v>0</v>
      </c>
      <c r="BK83" s="3">
        <f>IF(BK$3=0,0,INDEX(Sheet1!RawDataCols,$C83,BK$5)*$R83)</f>
        <v>0</v>
      </c>
      <c r="BL83" s="3">
        <f>IF(BL$3=0,0,INDEX(Sheet1!RawDataCols,$C83,BL$5)*$R83)</f>
        <v>0</v>
      </c>
      <c r="BM83" s="3">
        <f>IF(BM$3=0,0,INDEX(Sheet1!RawDataCols,$C83,BM$5)*$R83)</f>
        <v>0</v>
      </c>
      <c r="BN83" s="3">
        <f>IF(BN$3=0,0,INDEX(Sheet1!RawDataCols,$C83,BN$5)*$R83)</f>
        <v>0</v>
      </c>
      <c r="BO83" s="3">
        <f>IF(BO$3=0,0,INDEX(Sheet1!RawDataCols,$C83,BO$5)*$R83)</f>
        <v>0</v>
      </c>
      <c r="BP83" s="3">
        <f>IF(BP$3=0,0,INDEX(Sheet1!RawDataCols,$C83,BP$5)*$R83)</f>
        <v>0</v>
      </c>
      <c r="BQ83" s="3">
        <f t="shared" si="30"/>
        <v>0</v>
      </c>
      <c r="BR83" s="3">
        <f t="shared" si="31"/>
        <v>0</v>
      </c>
      <c r="BS83" s="3">
        <f t="shared" si="32"/>
        <v>0</v>
      </c>
      <c r="BT83" s="3">
        <f t="shared" si="33"/>
        <v>0</v>
      </c>
      <c r="BU83" s="3" t="e">
        <f>INDEX(Sheet1!$BS$2:$BS$1000,MATCH($A83,Sheet1!$A$2:$A$1000,0))</f>
        <v>#N/A</v>
      </c>
      <c r="BV83" s="3" t="e">
        <f>INDEX(Sheet1!$BT$2:$BT$1000,MATCH($A83,Sheet1!$A$2:$A$1000,0))</f>
        <v>#N/A</v>
      </c>
    </row>
    <row r="84" spans="1:74" x14ac:dyDescent="0.2">
      <c r="A84" s="11" t="s">
        <v>602</v>
      </c>
      <c r="B84" s="3">
        <f>MATCH($A84,Sheet1!ACCOUNTNO,0)</f>
        <v>61</v>
      </c>
      <c r="C84" s="3">
        <f t="shared" si="24"/>
        <v>61</v>
      </c>
      <c r="D84" s="3" t="str">
        <f>IF(D$3=0,0,INDEX(Sheet1!RawDataCols,$C84,D$5))</f>
        <v>22600G08</v>
      </c>
      <c r="E84" s="3" t="str">
        <f>IF(E$3=0,0,INDEX(Sheet1!RawDataCols,$C84,E$5))</f>
        <v xml:space="preserve">22600          </v>
      </c>
      <c r="F84" s="3" t="str">
        <f>IF(F$3=0,0,INDEX(Sheet1!RawDataCols,$C84,F$5))</f>
        <v xml:space="preserve">G08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F008  </v>
      </c>
      <c r="N84" s="3" t="str">
        <f>IF(N$3=0,0,INDEX(Sheet1!RawDataCols,$C84,N$5))</f>
        <v>Legal Fees-RIUP</v>
      </c>
      <c r="O84" s="3">
        <f>INDEX(Sheet1!RawDataCols,$C84,O$5)</f>
        <v>13</v>
      </c>
      <c r="P84" s="3" t="str">
        <f>INDEX(Sheet1!RawDataCols,$C84,P$5)</f>
        <v>Cost and Expenses</v>
      </c>
      <c r="Q84" s="3" t="str">
        <f>IF(Q$3=0,0,INDEX(Sheet1!RawDataCols,$C84,Q$5))</f>
        <v>I</v>
      </c>
      <c r="R84" s="3">
        <f t="shared" si="25"/>
        <v>1</v>
      </c>
      <c r="S84" s="3">
        <f t="shared" si="26"/>
        <v>-1</v>
      </c>
      <c r="T84" s="3">
        <f>IF(T$3=0,0,INDEX(Sheet1!RawDataCols,$C84,T$5)*$R84)</f>
        <v>0</v>
      </c>
      <c r="U84" s="3">
        <f>IF(U$3=0,0,INDEX(Sheet1!RawDataCols,$C84,U$5)*$R84)</f>
        <v>0</v>
      </c>
      <c r="V84" s="3">
        <f>IF(V$3=0,0,INDEX(Sheet1!RawDataCols,$C84,V$5)*$R84)</f>
        <v>0</v>
      </c>
      <c r="W84" s="3">
        <f>IF(W$3=0,0,INDEX(Sheet1!RawDataCols,$C84,W$5)*$R84)</f>
        <v>0</v>
      </c>
      <c r="X84" s="3">
        <f>IF(X$3=0,0,INDEX(Sheet1!RawDataCols,$C84,X$5)*$R84)</f>
        <v>0</v>
      </c>
      <c r="Y84" s="3">
        <f>IF(Y$3=0,0,INDEX(Sheet1!RawDataCols,$C84,Y$5)*$R84)</f>
        <v>0</v>
      </c>
      <c r="Z84" s="3">
        <f>IF(Z$3=0,0,INDEX(Sheet1!RawDataCols,$C84,Z$5)*$R84)</f>
        <v>0</v>
      </c>
      <c r="AA84" s="3">
        <f>IF(AA$3=0,0,INDEX(Sheet1!RawDataCols,$C84,AA$5)*$R84)</f>
        <v>0</v>
      </c>
      <c r="AB84" s="3">
        <f>IF(AB$3=0,0,INDEX(Sheet1!RawDataCols,$C84,AB$5)*$R84)</f>
        <v>0</v>
      </c>
      <c r="AC84" s="3">
        <f>IF(AC$3=0,0,INDEX(Sheet1!RawDataCols,$C84,AC$5)*$R84)</f>
        <v>0</v>
      </c>
      <c r="AD84" s="3">
        <f>IF(AD$3=0,0,INDEX(Sheet1!RawDataCols,$C84,AD$5)*$R84)</f>
        <v>0</v>
      </c>
      <c r="AE84" s="3">
        <f>IF(AE$3=0,0,INDEX(Sheet1!RawDataCols,$C84,AE$5)*$R84)</f>
        <v>0</v>
      </c>
      <c r="AF84" s="3">
        <f>IF(AF$3=0,0,INDEX(Sheet1!RawDataCols,$C84,AF$5)*$R84)</f>
        <v>0</v>
      </c>
      <c r="AG84" s="3">
        <f>IF(AG$3=0,0,INDEX(Sheet1!RawDataCols,$C84,AG$5)*$R84)</f>
        <v>0</v>
      </c>
      <c r="AH84" s="3">
        <f>IF(AH$3=0,0,INDEX(Sheet1!RawDataCols,$C84,AH$5)*$R84)</f>
        <v>0</v>
      </c>
      <c r="AI84" s="3">
        <f>IF(AI$3=0,0,INDEX(Sheet1!RawDataCols,$C84,AI$5)*$R84)</f>
        <v>0</v>
      </c>
      <c r="AJ84" s="3">
        <f>IF(AJ$3=0,0,INDEX(Sheet1!RawDataCols,$C84,AJ$5)*$R84)</f>
        <v>0</v>
      </c>
      <c r="AK84" s="3">
        <f>IF(AK$3=0,0,INDEX(Sheet1!RawDataCols,$C84,AK$5)*$R84)</f>
        <v>0</v>
      </c>
      <c r="AL84" s="3">
        <f>IF(AL$3=0,0,INDEX(Sheet1!RawDataCols,$C84,AL$5)*$R84)</f>
        <v>0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0</v>
      </c>
      <c r="AQ84" s="3">
        <f>IF(AQ$3=0,0,INDEX(Sheet1!RawDataCols,$C84,AQ$5)*$R84)</f>
        <v>0</v>
      </c>
      <c r="AR84" s="3">
        <f>IF(AR$3=0,0,INDEX(Sheet1!RawDataCols,$C84,AR$5)*$R84)</f>
        <v>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0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0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0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0</v>
      </c>
      <c r="BH84" s="33">
        <f t="shared" si="27"/>
        <v>0</v>
      </c>
      <c r="BI84" s="33">
        <f t="shared" si="28"/>
        <v>0</v>
      </c>
      <c r="BJ84" s="33">
        <f t="shared" si="29"/>
        <v>0</v>
      </c>
      <c r="BK84" s="3">
        <f>IF(BK$3=0,0,INDEX(Sheet1!RawDataCols,$C84,BK$5)*$R84)</f>
        <v>0</v>
      </c>
      <c r="BL84" s="3">
        <f>IF(BL$3=0,0,INDEX(Sheet1!RawDataCols,$C84,BL$5)*$R84)</f>
        <v>0</v>
      </c>
      <c r="BM84" s="3">
        <f>IF(BM$3=0,0,INDEX(Sheet1!RawDataCols,$C84,BM$5)*$R84)</f>
        <v>111.299285</v>
      </c>
      <c r="BN84" s="3">
        <f>IF(BN$3=0,0,INDEX(Sheet1!RawDataCols,$C84,BN$5)*$R84)</f>
        <v>512.43499999999995</v>
      </c>
      <c r="BO84" s="3">
        <f>IF(BO$3=0,0,INDEX(Sheet1!RawDataCols,$C84,BO$5)*$R84)</f>
        <v>61.071427999999997</v>
      </c>
      <c r="BP84" s="3">
        <f>IF(BP$3=0,0,INDEX(Sheet1!RawDataCols,$C84,BP$5)*$R84)</f>
        <v>0</v>
      </c>
      <c r="BQ84" s="3">
        <f t="shared" si="30"/>
        <v>0</v>
      </c>
      <c r="BR84" s="3">
        <f t="shared" si="31"/>
        <v>0</v>
      </c>
      <c r="BS84" s="3">
        <f t="shared" si="32"/>
        <v>0</v>
      </c>
      <c r="BT84" s="3">
        <f t="shared" si="33"/>
        <v>0</v>
      </c>
      <c r="BU84" s="3" t="str">
        <f>INDEX(Sheet1!$BS$2:$BS$1000,MATCH($A84,Sheet1!$A$2:$A$1000,0))</f>
        <v>09</v>
      </c>
      <c r="BV84" s="3">
        <f>INDEX(Sheet1!$BT$2:$BT$1000,MATCH($A84,Sheet1!$A$2:$A$1000,0))</f>
        <v>0</v>
      </c>
    </row>
    <row r="85" spans="1:74" x14ac:dyDescent="0.2">
      <c r="A85" s="11" t="s">
        <v>603</v>
      </c>
      <c r="B85" s="3">
        <f>MATCH($A85,Sheet1!ACCOUNTNO,0)</f>
        <v>62</v>
      </c>
      <c r="C85" s="3">
        <f t="shared" si="24"/>
        <v>62</v>
      </c>
      <c r="D85" s="3" t="str">
        <f>IF(D$3=0,0,INDEX(Sheet1!RawDataCols,$C85,D$5))</f>
        <v>22640G08</v>
      </c>
      <c r="E85" s="3" t="str">
        <f>IF(E$3=0,0,INDEX(Sheet1!RawDataCols,$C85,E$5))</f>
        <v xml:space="preserve">22640          </v>
      </c>
      <c r="F85" s="3" t="str">
        <f>IF(F$3=0,0,INDEX(Sheet1!RawDataCols,$C85,F$5))</f>
        <v xml:space="preserve">G08            </v>
      </c>
      <c r="G85" s="3" t="str">
        <f>IF(G$3=0,0,INDEX(Sheet1!RawDataCols,$C85,G$5))</f>
        <v xml:space="preserve">               </v>
      </c>
      <c r="H85" s="3" t="str">
        <f>IF(H$3=0,0,INDEX(Sheet1!RawDataCols,$C85,H$5))</f>
        <v xml:space="preserve">               </v>
      </c>
      <c r="I85" s="3" t="str">
        <f>IF(I$3=0,0,INDEX(Sheet1!RawDataCols,$C85,I$5))</f>
        <v xml:space="preserve">               </v>
      </c>
      <c r="J85" s="3" t="str">
        <f>IF(J$3=0,0,INDEX(Sheet1!RawDataCols,$C85,J$5))</f>
        <v xml:space="preserve">               </v>
      </c>
      <c r="K85" s="3" t="str">
        <f>IF(K$3=0,0,INDEX(Sheet1!RawDataCols,$C85,K$5))</f>
        <v xml:space="preserve">               </v>
      </c>
      <c r="L85" s="3" t="str">
        <f>IF(L$3=0,0,INDEX(Sheet1!RawDataCols,$C85,L$5))</f>
        <v xml:space="preserve">               </v>
      </c>
      <c r="M85" s="3" t="str">
        <f>IF(M$3=0,0,INDEX(Sheet1!RawDataCols,$C85,M$5))</f>
        <v xml:space="preserve">F008  </v>
      </c>
      <c r="N85" s="3" t="str">
        <f>IF(N$3=0,0,INDEX(Sheet1!RawDataCols,$C85,N$5))</f>
        <v>Postage - General-RIUP</v>
      </c>
      <c r="O85" s="3">
        <f>INDEX(Sheet1!RawDataCols,$C85,O$5)</f>
        <v>13</v>
      </c>
      <c r="P85" s="3" t="str">
        <f>INDEX(Sheet1!RawDataCols,$C85,P$5)</f>
        <v>Cost and Expenses</v>
      </c>
      <c r="Q85" s="3" t="str">
        <f>IF(Q$3=0,0,INDEX(Sheet1!RawDataCols,$C85,Q$5))</f>
        <v>I</v>
      </c>
      <c r="R85" s="3">
        <f t="shared" si="25"/>
        <v>1</v>
      </c>
      <c r="S85" s="3">
        <f t="shared" si="26"/>
        <v>-1</v>
      </c>
      <c r="T85" s="3">
        <f>IF(T$3=0,0,INDEX(Sheet1!RawDataCols,$C85,T$5)*$R85)</f>
        <v>0</v>
      </c>
      <c r="U85" s="3">
        <f>IF(U$3=0,0,INDEX(Sheet1!RawDataCols,$C85,U$5)*$R85)</f>
        <v>0</v>
      </c>
      <c r="V85" s="3">
        <f>IF(V$3=0,0,INDEX(Sheet1!RawDataCols,$C85,V$5)*$R85)</f>
        <v>0</v>
      </c>
      <c r="W85" s="3">
        <f>IF(W$3=0,0,INDEX(Sheet1!RawDataCols,$C85,W$5)*$R85)</f>
        <v>0</v>
      </c>
      <c r="X85" s="3">
        <f>IF(X$3=0,0,INDEX(Sheet1!RawDataCols,$C85,X$5)*$R85)</f>
        <v>0</v>
      </c>
      <c r="Y85" s="3">
        <f>IF(Y$3=0,0,INDEX(Sheet1!RawDataCols,$C85,Y$5)*$R85)</f>
        <v>0</v>
      </c>
      <c r="Z85" s="3">
        <f>IF(Z$3=0,0,INDEX(Sheet1!RawDataCols,$C85,Z$5)*$R85)</f>
        <v>0</v>
      </c>
      <c r="AA85" s="3">
        <f>IF(AA$3=0,0,INDEX(Sheet1!RawDataCols,$C85,AA$5)*$R85)</f>
        <v>0</v>
      </c>
      <c r="AB85" s="3">
        <f>IF(AB$3=0,0,INDEX(Sheet1!RawDataCols,$C85,AB$5)*$R85)</f>
        <v>0</v>
      </c>
      <c r="AC85" s="3">
        <f>IF(AC$3=0,0,INDEX(Sheet1!RawDataCols,$C85,AC$5)*$R85)</f>
        <v>0</v>
      </c>
      <c r="AD85" s="3">
        <f>IF(AD$3=0,0,INDEX(Sheet1!RawDataCols,$C85,AD$5)*$R85)</f>
        <v>0</v>
      </c>
      <c r="AE85" s="3">
        <f>IF(AE$3=0,0,INDEX(Sheet1!RawDataCols,$C85,AE$5)*$R85)</f>
        <v>0</v>
      </c>
      <c r="AF85" s="3">
        <f>IF(AF$3=0,0,INDEX(Sheet1!RawDataCols,$C85,AF$5)*$R85)</f>
        <v>0</v>
      </c>
      <c r="AG85" s="3">
        <f>IF(AG$3=0,0,INDEX(Sheet1!RawDataCols,$C85,AG$5)*$R85)</f>
        <v>0</v>
      </c>
      <c r="AH85" s="3">
        <f>IF(AH$3=0,0,INDEX(Sheet1!RawDataCols,$C85,AH$5)*$R85)</f>
        <v>0</v>
      </c>
      <c r="AI85" s="3">
        <f>IF(AI$3=0,0,INDEX(Sheet1!RawDataCols,$C85,AI$5)*$R85)</f>
        <v>0</v>
      </c>
      <c r="AJ85" s="3">
        <f>IF(AJ$3=0,0,INDEX(Sheet1!RawDataCols,$C85,AJ$5)*$R85)</f>
        <v>0</v>
      </c>
      <c r="AK85" s="3">
        <f>IF(AK$3=0,0,INDEX(Sheet1!RawDataCols,$C85,AK$5)*$R85)</f>
        <v>0</v>
      </c>
      <c r="AL85" s="3">
        <f>IF(AL$3=0,0,INDEX(Sheet1!RawDataCols,$C85,AL$5)*$R85)</f>
        <v>458.55</v>
      </c>
      <c r="AM85" s="3">
        <f>IF(AM$3=0,0,INDEX(Sheet1!RawDataCols,$C85,AM$5)*$R85)</f>
        <v>0</v>
      </c>
      <c r="AN85" s="3">
        <f>IF(AN$3=0,0,INDEX(Sheet1!RawDataCols,$C85,AN$5)*$R85)</f>
        <v>0</v>
      </c>
      <c r="AO85" s="3">
        <f>IF(AO$3=0,0,INDEX(Sheet1!RawDataCols,$C85,AO$5)*$R85)</f>
        <v>0</v>
      </c>
      <c r="AP85" s="3">
        <f>IF(AP$3=0,0,INDEX(Sheet1!RawDataCols,$C85,AP$5)*$R85)</f>
        <v>0</v>
      </c>
      <c r="AQ85" s="3">
        <f>IF(AQ$3=0,0,INDEX(Sheet1!RawDataCols,$C85,AQ$5)*$R85)</f>
        <v>0</v>
      </c>
      <c r="AR85" s="3">
        <f>IF(AR$3=0,0,INDEX(Sheet1!RawDataCols,$C85,AR$5)*$R85)</f>
        <v>0</v>
      </c>
      <c r="AS85" s="3">
        <f>IF(AS$3=0,0,INDEX(Sheet1!RawDataCols,$C85,AS$5)*$R85)</f>
        <v>0</v>
      </c>
      <c r="AT85" s="3">
        <f>IF(AT$3=0,0,INDEX(Sheet1!RawDataCols,$C85,AT$5)*$R85)</f>
        <v>0</v>
      </c>
      <c r="AU85" s="3">
        <f>IF(AU$3=0,0,INDEX(Sheet1!RawDataCols,$C85,AU$5)*$R85)</f>
        <v>0</v>
      </c>
      <c r="AV85" s="3">
        <f>IF(AV$3=0,0,INDEX(Sheet1!RawDataCols,$C85,AV$5)*$R85)</f>
        <v>0</v>
      </c>
      <c r="AW85" s="3">
        <f>IF(AW$3=0,0,INDEX(Sheet1!RawDataCols,$C85,AW$5)*$R85)</f>
        <v>0</v>
      </c>
      <c r="AX85" s="3">
        <f>IF(AX$3=0,0,INDEX(Sheet1!RawDataCols,$C85,AX$5)*$R85)</f>
        <v>0</v>
      </c>
      <c r="AY85" s="3">
        <f>IF(AY$3=0,0,INDEX(Sheet1!RawDataCols,$C85,AY$5)*$R85)</f>
        <v>0</v>
      </c>
      <c r="AZ85" s="3">
        <f>IF(AZ$3=0,0,INDEX(Sheet1!RawDataCols,$C85,AZ$5)*$R85)</f>
        <v>0</v>
      </c>
      <c r="BA85" s="3">
        <f>IF(BA$3=0,0,INDEX(Sheet1!RawDataCols,$C85,BA$5)*$R85)</f>
        <v>0</v>
      </c>
      <c r="BB85" s="3">
        <f>IF(BB$3=0,0,INDEX(Sheet1!RawDataCols,$C85,BB$5)*$R85)</f>
        <v>0</v>
      </c>
      <c r="BC85" s="3">
        <f>IF(BC$3=0,0,INDEX(Sheet1!RawDataCols,$C85,BC$5)*$R85)</f>
        <v>0</v>
      </c>
      <c r="BD85" s="3">
        <f>IF(BD$3=0,0,INDEX(Sheet1!RawDataCols,$C85,BD$5)*$R85)</f>
        <v>0</v>
      </c>
      <c r="BE85" s="3">
        <f>IF(BE$3=0,0,INDEX(Sheet1!RawDataCols,$C85,BE$5)*$R85)</f>
        <v>0</v>
      </c>
      <c r="BF85" s="3">
        <f>IF(BF$3=0,0,INDEX(Sheet1!RawDataCols,$C85,BF$5)*$R85)</f>
        <v>0</v>
      </c>
      <c r="BG85" s="179">
        <f>IF(BG$3=0,0,INDEX(Sheet1!RawDataCols,$C85,BG$5)*$R85)</f>
        <v>0</v>
      </c>
      <c r="BH85" s="33">
        <f t="shared" si="27"/>
        <v>0</v>
      </c>
      <c r="BI85" s="33">
        <f t="shared" si="28"/>
        <v>0</v>
      </c>
      <c r="BJ85" s="33">
        <f t="shared" si="29"/>
        <v>458.55</v>
      </c>
      <c r="BK85" s="3">
        <f>IF(BK$3=0,0,INDEX(Sheet1!RawDataCols,$C85,BK$5)*$R85)</f>
        <v>0</v>
      </c>
      <c r="BL85" s="3">
        <f>IF(BL$3=0,0,INDEX(Sheet1!RawDataCols,$C85,BL$5)*$R85)</f>
        <v>66.989284999999995</v>
      </c>
      <c r="BM85" s="3">
        <f>IF(BM$3=0,0,INDEX(Sheet1!RawDataCols,$C85,BM$5)*$R85)</f>
        <v>44.452142000000002</v>
      </c>
      <c r="BN85" s="3">
        <f>IF(BN$3=0,0,INDEX(Sheet1!RawDataCols,$C85,BN$5)*$R85)</f>
        <v>56.55</v>
      </c>
      <c r="BO85" s="3">
        <f>IF(BO$3=0,0,INDEX(Sheet1!RawDataCols,$C85,BO$5)*$R85)</f>
        <v>31.358571000000001</v>
      </c>
      <c r="BP85" s="3">
        <f>IF(BP$3=0,0,INDEX(Sheet1!RawDataCols,$C85,BP$5)*$R85)</f>
        <v>479.3</v>
      </c>
      <c r="BQ85" s="3">
        <f t="shared" si="30"/>
        <v>0</v>
      </c>
      <c r="BR85" s="3">
        <f t="shared" si="31"/>
        <v>0</v>
      </c>
      <c r="BS85" s="3">
        <f t="shared" si="32"/>
        <v>0</v>
      </c>
      <c r="BT85" s="3">
        <f t="shared" si="33"/>
        <v>0</v>
      </c>
      <c r="BU85" s="3" t="str">
        <f>INDEX(Sheet1!$BS$2:$BS$1000,MATCH($A85,Sheet1!$A$2:$A$1000,0))</f>
        <v>09</v>
      </c>
      <c r="BV85" s="3">
        <f>INDEX(Sheet1!$BT$2:$BT$1000,MATCH($A85,Sheet1!$A$2:$A$1000,0))</f>
        <v>0</v>
      </c>
    </row>
    <row r="86" spans="1:74" x14ac:dyDescent="0.2">
      <c r="A86" s="11" t="s">
        <v>604</v>
      </c>
      <c r="B86" s="3">
        <f>MATCH($A86,Sheet1!ACCOUNTNO,0)</f>
        <v>63</v>
      </c>
      <c r="C86" s="3">
        <f t="shared" si="24"/>
        <v>63</v>
      </c>
      <c r="D86" s="3" t="str">
        <f>IF(D$3=0,0,INDEX(Sheet1!RawDataCols,$C86,D$5))</f>
        <v>22660G08</v>
      </c>
      <c r="E86" s="3" t="str">
        <f>IF(E$3=0,0,INDEX(Sheet1!RawDataCols,$C86,E$5))</f>
        <v xml:space="preserve">22660          </v>
      </c>
      <c r="F86" s="3" t="str">
        <f>IF(F$3=0,0,INDEX(Sheet1!RawDataCols,$C86,F$5))</f>
        <v xml:space="preserve">G08            </v>
      </c>
      <c r="G86" s="3" t="str">
        <f>IF(G$3=0,0,INDEX(Sheet1!RawDataCols,$C86,G$5))</f>
        <v xml:space="preserve">               </v>
      </c>
      <c r="H86" s="3" t="str">
        <f>IF(H$3=0,0,INDEX(Sheet1!RawDataCols,$C86,H$5))</f>
        <v xml:space="preserve">               </v>
      </c>
      <c r="I86" s="3" t="str">
        <f>IF(I$3=0,0,INDEX(Sheet1!RawDataCols,$C86,I$5))</f>
        <v xml:space="preserve">               </v>
      </c>
      <c r="J86" s="3" t="str">
        <f>IF(J$3=0,0,INDEX(Sheet1!RawDataCols,$C86,J$5))</f>
        <v xml:space="preserve">               </v>
      </c>
      <c r="K86" s="3" t="str">
        <f>IF(K$3=0,0,INDEX(Sheet1!RawDataCols,$C86,K$5))</f>
        <v xml:space="preserve">               </v>
      </c>
      <c r="L86" s="3" t="str">
        <f>IF(L$3=0,0,INDEX(Sheet1!RawDataCols,$C86,L$5))</f>
        <v xml:space="preserve">               </v>
      </c>
      <c r="M86" s="3" t="str">
        <f>IF(M$3=0,0,INDEX(Sheet1!RawDataCols,$C86,M$5))</f>
        <v xml:space="preserve">F008  </v>
      </c>
      <c r="N86" s="3" t="str">
        <f>IF(N$3=0,0,INDEX(Sheet1!RawDataCols,$C86,N$5))</f>
        <v>Printing &amp; Stationery-RIUP</v>
      </c>
      <c r="O86" s="3">
        <f>INDEX(Sheet1!RawDataCols,$C86,O$5)</f>
        <v>13</v>
      </c>
      <c r="P86" s="3" t="str">
        <f>INDEX(Sheet1!RawDataCols,$C86,P$5)</f>
        <v>Cost and Expenses</v>
      </c>
      <c r="Q86" s="3" t="str">
        <f>IF(Q$3=0,0,INDEX(Sheet1!RawDataCols,$C86,Q$5))</f>
        <v>I</v>
      </c>
      <c r="R86" s="3">
        <f t="shared" si="25"/>
        <v>1</v>
      </c>
      <c r="S86" s="3">
        <f t="shared" si="26"/>
        <v>-1</v>
      </c>
      <c r="T86" s="3">
        <f>IF(T$3=0,0,INDEX(Sheet1!RawDataCols,$C86,T$5)*$R86)</f>
        <v>0</v>
      </c>
      <c r="U86" s="3">
        <f>IF(U$3=0,0,INDEX(Sheet1!RawDataCols,$C86,U$5)*$R86)</f>
        <v>0</v>
      </c>
      <c r="V86" s="3">
        <f>IF(V$3=0,0,INDEX(Sheet1!RawDataCols,$C86,V$5)*$R86)</f>
        <v>0</v>
      </c>
      <c r="W86" s="3">
        <f>IF(W$3=0,0,INDEX(Sheet1!RawDataCols,$C86,W$5)*$R86)</f>
        <v>0</v>
      </c>
      <c r="X86" s="3">
        <f>IF(X$3=0,0,INDEX(Sheet1!RawDataCols,$C86,X$5)*$R86)</f>
        <v>0</v>
      </c>
      <c r="Y86" s="3">
        <f>IF(Y$3=0,0,INDEX(Sheet1!RawDataCols,$C86,Y$5)*$R86)</f>
        <v>0</v>
      </c>
      <c r="Z86" s="3">
        <f>IF(Z$3=0,0,INDEX(Sheet1!RawDataCols,$C86,Z$5)*$R86)</f>
        <v>0</v>
      </c>
      <c r="AA86" s="3">
        <f>IF(AA$3=0,0,INDEX(Sheet1!RawDataCols,$C86,AA$5)*$R86)</f>
        <v>0</v>
      </c>
      <c r="AB86" s="3">
        <f>IF(AB$3=0,0,INDEX(Sheet1!RawDataCols,$C86,AB$5)*$R86)</f>
        <v>0</v>
      </c>
      <c r="AC86" s="3">
        <f>IF(AC$3=0,0,INDEX(Sheet1!RawDataCols,$C86,AC$5)*$R86)</f>
        <v>0</v>
      </c>
      <c r="AD86" s="3">
        <f>IF(AD$3=0,0,INDEX(Sheet1!RawDataCols,$C86,AD$5)*$R86)</f>
        <v>0</v>
      </c>
      <c r="AE86" s="3">
        <f>IF(AE$3=0,0,INDEX(Sheet1!RawDataCols,$C86,AE$5)*$R86)</f>
        <v>0</v>
      </c>
      <c r="AF86" s="3">
        <f>IF(AF$3=0,0,INDEX(Sheet1!RawDataCols,$C86,AF$5)*$R86)</f>
        <v>0</v>
      </c>
      <c r="AG86" s="3">
        <f>IF(AG$3=0,0,INDEX(Sheet1!RawDataCols,$C86,AG$5)*$R86)</f>
        <v>0</v>
      </c>
      <c r="AH86" s="3">
        <f>IF(AH$3=0,0,INDEX(Sheet1!RawDataCols,$C86,AH$5)*$R86)</f>
        <v>0</v>
      </c>
      <c r="AI86" s="3">
        <f>IF(AI$3=0,0,INDEX(Sheet1!RawDataCols,$C86,AI$5)*$R86)</f>
        <v>0</v>
      </c>
      <c r="AJ86" s="3">
        <f>IF(AJ$3=0,0,INDEX(Sheet1!RawDataCols,$C86,AJ$5)*$R86)</f>
        <v>0</v>
      </c>
      <c r="AK86" s="3">
        <f>IF(AK$3=0,0,INDEX(Sheet1!RawDataCols,$C86,AK$5)*$R86)</f>
        <v>0</v>
      </c>
      <c r="AL86" s="3">
        <f>IF(AL$3=0,0,INDEX(Sheet1!RawDataCols,$C86,AL$5)*$R86)</f>
        <v>0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0</v>
      </c>
      <c r="AP86" s="3">
        <f>IF(AP$3=0,0,INDEX(Sheet1!RawDataCols,$C86,AP$5)*$R86)</f>
        <v>0</v>
      </c>
      <c r="AQ86" s="3">
        <f>IF(AQ$3=0,0,INDEX(Sheet1!RawDataCols,$C86,AQ$5)*$R86)</f>
        <v>0</v>
      </c>
      <c r="AR86" s="3">
        <f>IF(AR$3=0,0,INDEX(Sheet1!RawDataCols,$C86,AR$5)*$R86)</f>
        <v>0</v>
      </c>
      <c r="AS86" s="3">
        <f>IF(AS$3=0,0,INDEX(Sheet1!RawDataCols,$C86,AS$5)*$R86)</f>
        <v>0</v>
      </c>
      <c r="AT86" s="3">
        <f>IF(AT$3=0,0,INDEX(Sheet1!RawDataCols,$C86,AT$5)*$R86)</f>
        <v>0</v>
      </c>
      <c r="AU86" s="3">
        <f>IF(AU$3=0,0,INDEX(Sheet1!RawDataCols,$C86,AU$5)*$R86)</f>
        <v>0</v>
      </c>
      <c r="AV86" s="3">
        <f>IF(AV$3=0,0,INDEX(Sheet1!RawDataCols,$C86,AV$5)*$R86)</f>
        <v>0</v>
      </c>
      <c r="AW86" s="3">
        <f>IF(AW$3=0,0,INDEX(Sheet1!RawDataCols,$C86,AW$5)*$R86)</f>
        <v>0</v>
      </c>
      <c r="AX86" s="3">
        <f>IF(AX$3=0,0,INDEX(Sheet1!RawDataCols,$C86,AX$5)*$R86)</f>
        <v>0</v>
      </c>
      <c r="AY86" s="3">
        <f>IF(AY$3=0,0,INDEX(Sheet1!RawDataCols,$C86,AY$5)*$R86)</f>
        <v>0</v>
      </c>
      <c r="AZ86" s="3">
        <f>IF(AZ$3=0,0,INDEX(Sheet1!RawDataCols,$C86,AZ$5)*$R86)</f>
        <v>0</v>
      </c>
      <c r="BA86" s="3">
        <f>IF(BA$3=0,0,INDEX(Sheet1!RawDataCols,$C86,BA$5)*$R86)</f>
        <v>0</v>
      </c>
      <c r="BB86" s="3">
        <f>IF(BB$3=0,0,INDEX(Sheet1!RawDataCols,$C86,BB$5)*$R86)</f>
        <v>0</v>
      </c>
      <c r="BC86" s="3">
        <f>IF(BC$3=0,0,INDEX(Sheet1!RawDataCols,$C86,BC$5)*$R86)</f>
        <v>0</v>
      </c>
      <c r="BD86" s="3">
        <f>IF(BD$3=0,0,INDEX(Sheet1!RawDataCols,$C86,BD$5)*$R86)</f>
        <v>0</v>
      </c>
      <c r="BE86" s="3">
        <f>IF(BE$3=0,0,INDEX(Sheet1!RawDataCols,$C86,BE$5)*$R86)</f>
        <v>0</v>
      </c>
      <c r="BF86" s="3">
        <f>IF(BF$3=0,0,INDEX(Sheet1!RawDataCols,$C86,BF$5)*$R86)</f>
        <v>0</v>
      </c>
      <c r="BG86" s="179">
        <f>IF(BG$3=0,0,INDEX(Sheet1!RawDataCols,$C86,BG$5)*$R86)</f>
        <v>0</v>
      </c>
      <c r="BH86" s="33">
        <f t="shared" si="27"/>
        <v>0</v>
      </c>
      <c r="BI86" s="33">
        <f t="shared" si="28"/>
        <v>0</v>
      </c>
      <c r="BJ86" s="33">
        <f t="shared" si="29"/>
        <v>0</v>
      </c>
      <c r="BK86" s="3">
        <f>IF(BK$3=0,0,INDEX(Sheet1!RawDataCols,$C86,BK$5)*$R86)</f>
        <v>0</v>
      </c>
      <c r="BL86" s="3">
        <f>IF(BL$3=0,0,INDEX(Sheet1!RawDataCols,$C86,BL$5)*$R86)</f>
        <v>14.739285000000001</v>
      </c>
      <c r="BM86" s="3">
        <f>IF(BM$3=0,0,INDEX(Sheet1!RawDataCols,$C86,BM$5)*$R86)</f>
        <v>49.63</v>
      </c>
      <c r="BN86" s="3">
        <f>IF(BN$3=0,0,INDEX(Sheet1!RawDataCols,$C86,BN$5)*$R86)</f>
        <v>218.472857</v>
      </c>
      <c r="BO86" s="3">
        <f>IF(BO$3=0,0,INDEX(Sheet1!RawDataCols,$C86,BO$5)*$R86)</f>
        <v>174.13428500000001</v>
      </c>
      <c r="BP86" s="3">
        <f>IF(BP$3=0,0,INDEX(Sheet1!RawDataCols,$C86,BP$5)*$R86)</f>
        <v>206.35</v>
      </c>
      <c r="BQ86" s="3">
        <f t="shared" si="30"/>
        <v>0</v>
      </c>
      <c r="BR86" s="3">
        <f t="shared" si="31"/>
        <v>0</v>
      </c>
      <c r="BS86" s="3">
        <f t="shared" si="32"/>
        <v>0</v>
      </c>
      <c r="BT86" s="3">
        <f t="shared" si="33"/>
        <v>0</v>
      </c>
      <c r="BU86" s="3" t="str">
        <f>INDEX(Sheet1!$BS$2:$BS$1000,MATCH($A86,Sheet1!$A$2:$A$1000,0))</f>
        <v>09</v>
      </c>
      <c r="BV86" s="3">
        <f>INDEX(Sheet1!$BT$2:$BT$1000,MATCH($A86,Sheet1!$A$2:$A$1000,0))</f>
        <v>0</v>
      </c>
    </row>
    <row r="87" spans="1:74" x14ac:dyDescent="0.2">
      <c r="A87" s="11" t="s">
        <v>605</v>
      </c>
      <c r="B87" s="3">
        <f>MATCH($A87,Sheet1!ACCOUNTNO,0)</f>
        <v>64</v>
      </c>
      <c r="C87" s="3">
        <f t="shared" si="24"/>
        <v>64</v>
      </c>
      <c r="D87" s="3" t="str">
        <f>IF(D$3=0,0,INDEX(Sheet1!RawDataCols,$C87,D$5))</f>
        <v>22700G08</v>
      </c>
      <c r="E87" s="3" t="str">
        <f>IF(E$3=0,0,INDEX(Sheet1!RawDataCols,$C87,E$5))</f>
        <v xml:space="preserve">22700          </v>
      </c>
      <c r="F87" s="3" t="str">
        <f>IF(F$3=0,0,INDEX(Sheet1!RawDataCols,$C87,F$5))</f>
        <v xml:space="preserve">G08            </v>
      </c>
      <c r="G87" s="3" t="str">
        <f>IF(G$3=0,0,INDEX(Sheet1!RawDataCols,$C87,G$5))</f>
        <v xml:space="preserve">               </v>
      </c>
      <c r="H87" s="3" t="str">
        <f>IF(H$3=0,0,INDEX(Sheet1!RawDataCols,$C87,H$5))</f>
        <v xml:space="preserve">               </v>
      </c>
      <c r="I87" s="3" t="str">
        <f>IF(I$3=0,0,INDEX(Sheet1!RawDataCols,$C87,I$5))</f>
        <v xml:space="preserve">               </v>
      </c>
      <c r="J87" s="3" t="str">
        <f>IF(J$3=0,0,INDEX(Sheet1!RawDataCols,$C87,J$5))</f>
        <v xml:space="preserve">               </v>
      </c>
      <c r="K87" s="3" t="str">
        <f>IF(K$3=0,0,INDEX(Sheet1!RawDataCols,$C87,K$5))</f>
        <v xml:space="preserve">               </v>
      </c>
      <c r="L87" s="3" t="str">
        <f>IF(L$3=0,0,INDEX(Sheet1!RawDataCols,$C87,L$5))</f>
        <v xml:space="preserve">               </v>
      </c>
      <c r="M87" s="3" t="str">
        <f>IF(M$3=0,0,INDEX(Sheet1!RawDataCols,$C87,M$5))</f>
        <v xml:space="preserve">F008  </v>
      </c>
      <c r="N87" s="3" t="str">
        <f>IF(N$3=0,0,INDEX(Sheet1!RawDataCols,$C87,N$5))</f>
        <v>Publications &amp; Books-RIUP</v>
      </c>
      <c r="O87" s="3">
        <f>INDEX(Sheet1!RawDataCols,$C87,O$5)</f>
        <v>13</v>
      </c>
      <c r="P87" s="3" t="str">
        <f>INDEX(Sheet1!RawDataCols,$C87,P$5)</f>
        <v>Cost and Expenses</v>
      </c>
      <c r="Q87" s="3" t="str">
        <f>IF(Q$3=0,0,INDEX(Sheet1!RawDataCols,$C87,Q$5))</f>
        <v>I</v>
      </c>
      <c r="R87" s="3">
        <f t="shared" si="25"/>
        <v>1</v>
      </c>
      <c r="S87" s="3">
        <f t="shared" si="26"/>
        <v>-1</v>
      </c>
      <c r="T87" s="3">
        <f>IF(T$3=0,0,INDEX(Sheet1!RawDataCols,$C87,T$5)*$R87)</f>
        <v>0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0</v>
      </c>
      <c r="AE87" s="3">
        <f>IF(AE$3=0,0,INDEX(Sheet1!RawDataCols,$C87,AE$5)*$R87)</f>
        <v>0</v>
      </c>
      <c r="AF87" s="3">
        <f>IF(AF$3=0,0,INDEX(Sheet1!RawDataCols,$C87,AF$5)*$R87)</f>
        <v>0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si="27"/>
        <v>0</v>
      </c>
      <c r="BI87" s="33">
        <f t="shared" si="28"/>
        <v>0</v>
      </c>
      <c r="BJ87" s="33">
        <f t="shared" si="29"/>
        <v>0</v>
      </c>
      <c r="BK87" s="3">
        <f>IF(BK$3=0,0,INDEX(Sheet1!RawDataCols,$C87,BK$5)*$R87)</f>
        <v>0</v>
      </c>
      <c r="BL87" s="3">
        <f>IF(BL$3=0,0,INDEX(Sheet1!RawDataCols,$C87,BL$5)*$R87)</f>
        <v>0</v>
      </c>
      <c r="BM87" s="3">
        <f>IF(BM$3=0,0,INDEX(Sheet1!RawDataCols,$C87,BM$5)*$R87)</f>
        <v>6.6557139999999997</v>
      </c>
      <c r="BN87" s="3">
        <f>IF(BN$3=0,0,INDEX(Sheet1!RawDataCols,$C87,BN$5)*$R87)</f>
        <v>19.908570999999998</v>
      </c>
      <c r="BO87" s="3">
        <f>IF(BO$3=0,0,INDEX(Sheet1!RawDataCols,$C87,BO$5)*$R87)</f>
        <v>9.5421420000000001</v>
      </c>
      <c r="BP87" s="3">
        <f>IF(BP$3=0,0,INDEX(Sheet1!RawDataCols,$C87,BP$5)*$R87)</f>
        <v>0</v>
      </c>
      <c r="BQ87" s="3">
        <f t="shared" si="30"/>
        <v>0</v>
      </c>
      <c r="BR87" s="3">
        <f t="shared" si="31"/>
        <v>0</v>
      </c>
      <c r="BS87" s="3">
        <f t="shared" si="32"/>
        <v>0</v>
      </c>
      <c r="BT87" s="3">
        <f t="shared" si="33"/>
        <v>0</v>
      </c>
      <c r="BU87" s="3" t="str">
        <f>INDEX(Sheet1!$BS$2:$BS$1000,MATCH($A87,Sheet1!$A$2:$A$1000,0))</f>
        <v>09</v>
      </c>
      <c r="BV87" s="3">
        <f>INDEX(Sheet1!$BT$2:$BT$1000,MATCH($A87,Sheet1!$A$2:$A$1000,0))</f>
        <v>0</v>
      </c>
    </row>
    <row r="88" spans="1:74" x14ac:dyDescent="0.2">
      <c r="A88" s="11" t="s">
        <v>606</v>
      </c>
      <c r="B88" s="3">
        <f>MATCH($A88,Sheet1!ACCOUNTNO,0)</f>
        <v>65</v>
      </c>
      <c r="C88" s="3">
        <f t="shared" si="24"/>
        <v>65</v>
      </c>
      <c r="D88" s="3" t="str">
        <f>IF(D$3=0,0,INDEX(Sheet1!RawDataCols,$C88,D$5))</f>
        <v>22720G08</v>
      </c>
      <c r="E88" s="3" t="str">
        <f>IF(E$3=0,0,INDEX(Sheet1!RawDataCols,$C88,E$5))</f>
        <v xml:space="preserve">22720          </v>
      </c>
      <c r="F88" s="3" t="str">
        <f>IF(F$3=0,0,INDEX(Sheet1!RawDataCols,$C88,F$5))</f>
        <v xml:space="preserve">G08            </v>
      </c>
      <c r="G88" s="3" t="str">
        <f>IF(G$3=0,0,INDEX(Sheet1!RawDataCols,$C88,G$5))</f>
        <v xml:space="preserve">               </v>
      </c>
      <c r="H88" s="3" t="str">
        <f>IF(H$3=0,0,INDEX(Sheet1!RawDataCols,$C88,H$5))</f>
        <v xml:space="preserve">               </v>
      </c>
      <c r="I88" s="3" t="str">
        <f>IF(I$3=0,0,INDEX(Sheet1!RawDataCols,$C88,I$5))</f>
        <v xml:space="preserve">               </v>
      </c>
      <c r="J88" s="3" t="str">
        <f>IF(J$3=0,0,INDEX(Sheet1!RawDataCols,$C88,J$5))</f>
        <v xml:space="preserve">               </v>
      </c>
      <c r="K88" s="3" t="str">
        <f>IF(K$3=0,0,INDEX(Sheet1!RawDataCols,$C88,K$5))</f>
        <v xml:space="preserve">               </v>
      </c>
      <c r="L88" s="3" t="str">
        <f>IF(L$3=0,0,INDEX(Sheet1!RawDataCols,$C88,L$5))</f>
        <v xml:space="preserve">               </v>
      </c>
      <c r="M88" s="3" t="str">
        <f>IF(M$3=0,0,INDEX(Sheet1!RawDataCols,$C88,M$5))</f>
        <v xml:space="preserve">F008  </v>
      </c>
      <c r="N88" s="3" t="str">
        <f>IF(N$3=0,0,INDEX(Sheet1!RawDataCols,$C88,N$5))</f>
        <v>Travel &amp; Accom-RIUP</v>
      </c>
      <c r="O88" s="3">
        <f>INDEX(Sheet1!RawDataCols,$C88,O$5)</f>
        <v>13</v>
      </c>
      <c r="P88" s="3" t="str">
        <f>INDEX(Sheet1!RawDataCols,$C88,P$5)</f>
        <v>Cost and Expenses</v>
      </c>
      <c r="Q88" s="3" t="str">
        <f>IF(Q$3=0,0,INDEX(Sheet1!RawDataCols,$C88,Q$5))</f>
        <v>I</v>
      </c>
      <c r="R88" s="3">
        <f t="shared" si="25"/>
        <v>1</v>
      </c>
      <c r="S88" s="3">
        <f t="shared" si="26"/>
        <v>-1</v>
      </c>
      <c r="T88" s="3">
        <f>IF(T$3=0,0,INDEX(Sheet1!RawDataCols,$C88,T$5)*$R88)</f>
        <v>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0</v>
      </c>
      <c r="AE88" s="3">
        <f>IF(AE$3=0,0,INDEX(Sheet1!RawDataCols,$C88,AE$5)*$R88)</f>
        <v>0</v>
      </c>
      <c r="AF88" s="3">
        <f>IF(AF$3=0,0,INDEX(Sheet1!RawDataCols,$C88,AF$5)*$R88)</f>
        <v>0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27"/>
        <v>0</v>
      </c>
      <c r="BI88" s="33">
        <f t="shared" si="28"/>
        <v>0</v>
      </c>
      <c r="BJ88" s="33">
        <f t="shared" si="29"/>
        <v>0</v>
      </c>
      <c r="BK88" s="3">
        <f>IF(BK$3=0,0,INDEX(Sheet1!RawDataCols,$C88,BK$5)*$R88)</f>
        <v>0</v>
      </c>
      <c r="BL88" s="3">
        <f>IF(BL$3=0,0,INDEX(Sheet1!RawDataCols,$C88,BL$5)*$R88)</f>
        <v>1.1035710000000001</v>
      </c>
      <c r="BM88" s="3">
        <f>IF(BM$3=0,0,INDEX(Sheet1!RawDataCols,$C88,BM$5)*$R88)</f>
        <v>30.208570999999999</v>
      </c>
      <c r="BN88" s="3">
        <f>IF(BN$3=0,0,INDEX(Sheet1!RawDataCols,$C88,BN$5)*$R88)</f>
        <v>60.260714</v>
      </c>
      <c r="BO88" s="3">
        <f>IF(BO$3=0,0,INDEX(Sheet1!RawDataCols,$C88,BO$5)*$R88)</f>
        <v>3.2949999999999999</v>
      </c>
      <c r="BP88" s="3">
        <f>IF(BP$3=0,0,INDEX(Sheet1!RawDataCols,$C88,BP$5)*$R88)</f>
        <v>15.45</v>
      </c>
      <c r="BQ88" s="3">
        <f t="shared" si="30"/>
        <v>0</v>
      </c>
      <c r="BR88" s="3">
        <f t="shared" si="31"/>
        <v>0</v>
      </c>
      <c r="BS88" s="3">
        <f t="shared" si="32"/>
        <v>0</v>
      </c>
      <c r="BT88" s="3">
        <f t="shared" si="33"/>
        <v>0</v>
      </c>
      <c r="BU88" s="3" t="str">
        <f>INDEX(Sheet1!$BS$2:$BS$1000,MATCH($A88,Sheet1!$A$2:$A$1000,0))</f>
        <v>09</v>
      </c>
      <c r="BV88" s="3">
        <f>INDEX(Sheet1!$BT$2:$BT$1000,MATCH($A88,Sheet1!$A$2:$A$1000,0))</f>
        <v>0</v>
      </c>
    </row>
    <row r="89" spans="1:74" x14ac:dyDescent="0.2">
      <c r="A89" s="11" t="s">
        <v>607</v>
      </c>
      <c r="B89" s="3">
        <f>MATCH($A89,Sheet1!ACCOUNTNO,0)</f>
        <v>66</v>
      </c>
      <c r="C89" s="3">
        <f t="shared" si="24"/>
        <v>66</v>
      </c>
      <c r="D89" s="3" t="str">
        <f>IF(D$3=0,0,INDEX(Sheet1!RawDataCols,$C89,D$5))</f>
        <v>23100G08</v>
      </c>
      <c r="E89" s="3" t="str">
        <f>IF(E$3=0,0,INDEX(Sheet1!RawDataCols,$C89,E$5))</f>
        <v xml:space="preserve">23100          </v>
      </c>
      <c r="F89" s="3" t="str">
        <f>IF(F$3=0,0,INDEX(Sheet1!RawDataCols,$C89,F$5))</f>
        <v xml:space="preserve">G08            </v>
      </c>
      <c r="G89" s="3" t="str">
        <f>IF(G$3=0,0,INDEX(Sheet1!RawDataCols,$C89,G$5))</f>
        <v xml:space="preserve">               </v>
      </c>
      <c r="H89" s="3" t="str">
        <f>IF(H$3=0,0,INDEX(Sheet1!RawDataCols,$C89,H$5))</f>
        <v xml:space="preserve">               </v>
      </c>
      <c r="I89" s="3" t="str">
        <f>IF(I$3=0,0,INDEX(Sheet1!RawDataCols,$C89,I$5))</f>
        <v xml:space="preserve">               </v>
      </c>
      <c r="J89" s="3" t="str">
        <f>IF(J$3=0,0,INDEX(Sheet1!RawDataCols,$C89,J$5))</f>
        <v xml:space="preserve">               </v>
      </c>
      <c r="K89" s="3" t="str">
        <f>IF(K$3=0,0,INDEX(Sheet1!RawDataCols,$C89,K$5))</f>
        <v xml:space="preserve">               </v>
      </c>
      <c r="L89" s="3" t="str">
        <f>IF(L$3=0,0,INDEX(Sheet1!RawDataCols,$C89,L$5))</f>
        <v xml:space="preserve">               </v>
      </c>
      <c r="M89" s="3" t="str">
        <f>IF(M$3=0,0,INDEX(Sheet1!RawDataCols,$C89,M$5))</f>
        <v xml:space="preserve">F008  </v>
      </c>
      <c r="N89" s="3" t="str">
        <f>IF(N$3=0,0,INDEX(Sheet1!RawDataCols,$C89,N$5))</f>
        <v>Computer Support/Maintenance-RIUP</v>
      </c>
      <c r="O89" s="3">
        <f>INDEX(Sheet1!RawDataCols,$C89,O$5)</f>
        <v>13</v>
      </c>
      <c r="P89" s="3" t="str">
        <f>INDEX(Sheet1!RawDataCols,$C89,P$5)</f>
        <v>Cost and Expenses</v>
      </c>
      <c r="Q89" s="3" t="str">
        <f>IF(Q$3=0,0,INDEX(Sheet1!RawDataCols,$C89,Q$5))</f>
        <v>I</v>
      </c>
      <c r="R89" s="3">
        <f t="shared" si="25"/>
        <v>1</v>
      </c>
      <c r="S89" s="3">
        <f t="shared" si="26"/>
        <v>-1</v>
      </c>
      <c r="T89" s="3">
        <f>IF(T$3=0,0,INDEX(Sheet1!RawDataCols,$C89,T$5)*$R89)</f>
        <v>0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0</v>
      </c>
      <c r="AE89" s="3">
        <f>IF(AE$3=0,0,INDEX(Sheet1!RawDataCols,$C89,AE$5)*$R89)</f>
        <v>0</v>
      </c>
      <c r="AF89" s="3">
        <f>IF(AF$3=0,0,INDEX(Sheet1!RawDataCols,$C89,AF$5)*$R89)</f>
        <v>0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0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27"/>
        <v>0</v>
      </c>
      <c r="BI89" s="33">
        <f t="shared" si="28"/>
        <v>0</v>
      </c>
      <c r="BJ89" s="33">
        <f t="shared" si="29"/>
        <v>0</v>
      </c>
      <c r="BK89" s="3">
        <f>IF(BK$3=0,0,INDEX(Sheet1!RawDataCols,$C89,BK$5)*$R89)</f>
        <v>0</v>
      </c>
      <c r="BL89" s="3">
        <f>IF(BL$3=0,0,INDEX(Sheet1!RawDataCols,$C89,BL$5)*$R89)</f>
        <v>0</v>
      </c>
      <c r="BM89" s="3">
        <f>IF(BM$3=0,0,INDEX(Sheet1!RawDataCols,$C89,BM$5)*$R89)</f>
        <v>43.214284999999997</v>
      </c>
      <c r="BN89" s="3">
        <f>IF(BN$3=0,0,INDEX(Sheet1!RawDataCols,$C89,BN$5)*$R89)</f>
        <v>0</v>
      </c>
      <c r="BO89" s="3">
        <f>IF(BO$3=0,0,INDEX(Sheet1!RawDataCols,$C89,BO$5)*$R89)</f>
        <v>368.56714199999999</v>
      </c>
      <c r="BP89" s="3">
        <f>IF(BP$3=0,0,INDEX(Sheet1!RawDataCols,$C89,BP$5)*$R89)</f>
        <v>0</v>
      </c>
      <c r="BQ89" s="3">
        <f t="shared" si="30"/>
        <v>0</v>
      </c>
      <c r="BR89" s="3">
        <f t="shared" si="31"/>
        <v>0</v>
      </c>
      <c r="BS89" s="3">
        <f t="shared" si="32"/>
        <v>0</v>
      </c>
      <c r="BT89" s="3">
        <f t="shared" si="33"/>
        <v>0</v>
      </c>
      <c r="BU89" s="3" t="str">
        <f>INDEX(Sheet1!$BS$2:$BS$1000,MATCH($A89,Sheet1!$A$2:$A$1000,0))</f>
        <v>10</v>
      </c>
      <c r="BV89" s="3">
        <f>INDEX(Sheet1!$BT$2:$BT$1000,MATCH($A89,Sheet1!$A$2:$A$1000,0))</f>
        <v>0</v>
      </c>
    </row>
    <row r="90" spans="1:74" x14ac:dyDescent="0.2">
      <c r="A90" s="11" t="s">
        <v>608</v>
      </c>
      <c r="B90" s="3">
        <f>MATCH($A90,Sheet1!ACCOUNTNO,0)</f>
        <v>67</v>
      </c>
      <c r="C90" s="3">
        <f t="shared" si="24"/>
        <v>67</v>
      </c>
      <c r="D90" s="3" t="str">
        <f>IF(D$3=0,0,INDEX(Sheet1!RawDataCols,$C90,D$5))</f>
        <v>23120G08</v>
      </c>
      <c r="E90" s="3" t="str">
        <f>IF(E$3=0,0,INDEX(Sheet1!RawDataCols,$C90,E$5))</f>
        <v xml:space="preserve">23120          </v>
      </c>
      <c r="F90" s="3" t="str">
        <f>IF(F$3=0,0,INDEX(Sheet1!RawDataCols,$C90,F$5))</f>
        <v xml:space="preserve">G08            </v>
      </c>
      <c r="G90" s="3" t="str">
        <f>IF(G$3=0,0,INDEX(Sheet1!RawDataCols,$C90,G$5))</f>
        <v xml:space="preserve">               </v>
      </c>
      <c r="H90" s="3" t="str">
        <f>IF(H$3=0,0,INDEX(Sheet1!RawDataCols,$C90,H$5))</f>
        <v xml:space="preserve">               </v>
      </c>
      <c r="I90" s="3" t="str">
        <f>IF(I$3=0,0,INDEX(Sheet1!RawDataCols,$C90,I$5))</f>
        <v xml:space="preserve">               </v>
      </c>
      <c r="J90" s="3" t="str">
        <f>IF(J$3=0,0,INDEX(Sheet1!RawDataCols,$C90,J$5))</f>
        <v xml:space="preserve">               </v>
      </c>
      <c r="K90" s="3" t="str">
        <f>IF(K$3=0,0,INDEX(Sheet1!RawDataCols,$C90,K$5))</f>
        <v xml:space="preserve">               </v>
      </c>
      <c r="L90" s="3" t="str">
        <f>IF(L$3=0,0,INDEX(Sheet1!RawDataCols,$C90,L$5))</f>
        <v xml:space="preserve">               </v>
      </c>
      <c r="M90" s="3" t="str">
        <f>IF(M$3=0,0,INDEX(Sheet1!RawDataCols,$C90,M$5))</f>
        <v xml:space="preserve">F008  </v>
      </c>
      <c r="N90" s="3" t="str">
        <f>IF(N$3=0,0,INDEX(Sheet1!RawDataCols,$C90,N$5))</f>
        <v>Computer -Software Support-RIUP</v>
      </c>
      <c r="O90" s="3">
        <f>INDEX(Sheet1!RawDataCols,$C90,O$5)</f>
        <v>13</v>
      </c>
      <c r="P90" s="3" t="str">
        <f>INDEX(Sheet1!RawDataCols,$C90,P$5)</f>
        <v>Cost and Expenses</v>
      </c>
      <c r="Q90" s="3" t="str">
        <f>IF(Q$3=0,0,INDEX(Sheet1!RawDataCols,$C90,Q$5))</f>
        <v>I</v>
      </c>
      <c r="R90" s="3">
        <f t="shared" si="25"/>
        <v>1</v>
      </c>
      <c r="S90" s="3">
        <f t="shared" si="26"/>
        <v>-1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27"/>
        <v>0</v>
      </c>
      <c r="BI90" s="33">
        <f t="shared" si="28"/>
        <v>0</v>
      </c>
      <c r="BJ90" s="33">
        <f t="shared" si="29"/>
        <v>0</v>
      </c>
      <c r="BK90" s="3">
        <f>IF(BK$3=0,0,INDEX(Sheet1!RawDataCols,$C90,BK$5)*$R90)</f>
        <v>0</v>
      </c>
      <c r="BL90" s="3">
        <f>IF(BL$3=0,0,INDEX(Sheet1!RawDataCols,$C90,BL$5)*$R90)</f>
        <v>87.454284999999999</v>
      </c>
      <c r="BM90" s="3">
        <f>IF(BM$3=0,0,INDEX(Sheet1!RawDataCols,$C90,BM$5)*$R90)</f>
        <v>483.93142799999998</v>
      </c>
      <c r="BN90" s="3">
        <f>IF(BN$3=0,0,INDEX(Sheet1!RawDataCols,$C90,BN$5)*$R90)</f>
        <v>826.61857099999997</v>
      </c>
      <c r="BO90" s="3">
        <f>IF(BO$3=0,0,INDEX(Sheet1!RawDataCols,$C90,BO$5)*$R90)</f>
        <v>847.92499999999995</v>
      </c>
      <c r="BP90" s="3">
        <f>IF(BP$3=0,0,INDEX(Sheet1!RawDataCols,$C90,BP$5)*$R90)</f>
        <v>1224.3599999999999</v>
      </c>
      <c r="BQ90" s="3">
        <f t="shared" si="30"/>
        <v>0</v>
      </c>
      <c r="BR90" s="3">
        <f t="shared" si="31"/>
        <v>0</v>
      </c>
      <c r="BS90" s="3">
        <f t="shared" si="32"/>
        <v>0</v>
      </c>
      <c r="BT90" s="3">
        <f t="shared" si="33"/>
        <v>0</v>
      </c>
      <c r="BU90" s="3" t="str">
        <f>INDEX(Sheet1!$BS$2:$BS$1000,MATCH($A90,Sheet1!$A$2:$A$1000,0))</f>
        <v>10</v>
      </c>
      <c r="BV90" s="3">
        <f>INDEX(Sheet1!$BT$2:$BT$1000,MATCH($A90,Sheet1!$A$2:$A$1000,0))</f>
        <v>0</v>
      </c>
    </row>
    <row r="91" spans="1:74" x14ac:dyDescent="0.2">
      <c r="A91" s="11" t="s">
        <v>609</v>
      </c>
      <c r="B91" s="3">
        <f>MATCH($A91,Sheet1!ACCOUNTNO,0)</f>
        <v>68</v>
      </c>
      <c r="C91" s="3">
        <f t="shared" si="24"/>
        <v>68</v>
      </c>
      <c r="D91" s="3" t="str">
        <f>IF(D$3=0,0,INDEX(Sheet1!RawDataCols,$C91,D$5))</f>
        <v>23140G08</v>
      </c>
      <c r="E91" s="3" t="str">
        <f>IF(E$3=0,0,INDEX(Sheet1!RawDataCols,$C91,E$5))</f>
        <v xml:space="preserve">23140          </v>
      </c>
      <c r="F91" s="3" t="str">
        <f>IF(F$3=0,0,INDEX(Sheet1!RawDataCols,$C91,F$5))</f>
        <v xml:space="preserve">G08            </v>
      </c>
      <c r="G91" s="3" t="str">
        <f>IF(G$3=0,0,INDEX(Sheet1!RawDataCols,$C91,G$5))</f>
        <v xml:space="preserve">               </v>
      </c>
      <c r="H91" s="3" t="str">
        <f>IF(H$3=0,0,INDEX(Sheet1!RawDataCols,$C91,H$5))</f>
        <v xml:space="preserve">               </v>
      </c>
      <c r="I91" s="3" t="str">
        <f>IF(I$3=0,0,INDEX(Sheet1!RawDataCols,$C91,I$5))</f>
        <v xml:space="preserve">               </v>
      </c>
      <c r="J91" s="3" t="str">
        <f>IF(J$3=0,0,INDEX(Sheet1!RawDataCols,$C91,J$5))</f>
        <v xml:space="preserve">               </v>
      </c>
      <c r="K91" s="3" t="str">
        <f>IF(K$3=0,0,INDEX(Sheet1!RawDataCols,$C91,K$5))</f>
        <v xml:space="preserve">               </v>
      </c>
      <c r="L91" s="3" t="str">
        <f>IF(L$3=0,0,INDEX(Sheet1!RawDataCols,$C91,L$5))</f>
        <v xml:space="preserve">               </v>
      </c>
      <c r="M91" s="3" t="str">
        <f>IF(M$3=0,0,INDEX(Sheet1!RawDataCols,$C91,M$5))</f>
        <v xml:space="preserve">F008  </v>
      </c>
      <c r="N91" s="3" t="str">
        <f>IF(N$3=0,0,INDEX(Sheet1!RawDataCols,$C91,N$5))</f>
        <v>Internet Costs-RIUP</v>
      </c>
      <c r="O91" s="3">
        <f>INDEX(Sheet1!RawDataCols,$C91,O$5)</f>
        <v>13</v>
      </c>
      <c r="P91" s="3" t="str">
        <f>INDEX(Sheet1!RawDataCols,$C91,P$5)</f>
        <v>Cost and Expenses</v>
      </c>
      <c r="Q91" s="3" t="str">
        <f>IF(Q$3=0,0,INDEX(Sheet1!RawDataCols,$C91,Q$5))</f>
        <v>I</v>
      </c>
      <c r="R91" s="3">
        <f t="shared" si="25"/>
        <v>1</v>
      </c>
      <c r="S91" s="3">
        <f t="shared" si="26"/>
        <v>-1</v>
      </c>
      <c r="T91" s="3">
        <f>IF(T$3=0,0,INDEX(Sheet1!RawDataCols,$C91,T$5)*$R91)</f>
        <v>0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186.56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223.58</v>
      </c>
      <c r="AA91" s="3">
        <f>IF(AA$3=0,0,INDEX(Sheet1!RawDataCols,$C91,AA$5)*$R91)</f>
        <v>0</v>
      </c>
      <c r="AB91" s="3">
        <f>IF(AB$3=0,0,INDEX(Sheet1!RawDataCols,$C91,AB$5)*$R91)</f>
        <v>0</v>
      </c>
      <c r="AC91" s="3">
        <f>IF(AC$3=0,0,INDEX(Sheet1!RawDataCols,$C91,AC$5)*$R91)</f>
        <v>209.79</v>
      </c>
      <c r="AD91" s="3">
        <f>IF(AD$3=0,0,INDEX(Sheet1!RawDataCols,$C91,AD$5)*$R91)</f>
        <v>0</v>
      </c>
      <c r="AE91" s="3">
        <f>IF(AE$3=0,0,INDEX(Sheet1!RawDataCols,$C91,AE$5)*$R91)</f>
        <v>0</v>
      </c>
      <c r="AF91" s="3">
        <f>IF(AF$3=0,0,INDEX(Sheet1!RawDataCols,$C91,AF$5)*$R91)</f>
        <v>520.70000000000005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269.14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si="27"/>
        <v>0</v>
      </c>
      <c r="BI91" s="33">
        <f t="shared" si="28"/>
        <v>0</v>
      </c>
      <c r="BJ91" s="33">
        <f t="shared" si="29"/>
        <v>1409.77</v>
      </c>
      <c r="BK91" s="3">
        <f>IF(BK$3=0,0,INDEX(Sheet1!RawDataCols,$C91,BK$5)*$R91)</f>
        <v>0</v>
      </c>
      <c r="BL91" s="3">
        <f>IF(BL$3=0,0,INDEX(Sheet1!RawDataCols,$C91,BL$5)*$R91)</f>
        <v>227.42142799999999</v>
      </c>
      <c r="BM91" s="3">
        <f>IF(BM$3=0,0,INDEX(Sheet1!RawDataCols,$C91,BM$5)*$R91)</f>
        <v>306.23214200000001</v>
      </c>
      <c r="BN91" s="3">
        <f>IF(BN$3=0,0,INDEX(Sheet1!RawDataCols,$C91,BN$5)*$R91)</f>
        <v>770.01785700000005</v>
      </c>
      <c r="BO91" s="3">
        <f>IF(BO$3=0,0,INDEX(Sheet1!RawDataCols,$C91,BO$5)*$R91)</f>
        <v>396.61785700000001</v>
      </c>
      <c r="BP91" s="3">
        <f>IF(BP$3=0,0,INDEX(Sheet1!RawDataCols,$C91,BP$5)*$R91)</f>
        <v>1774.13</v>
      </c>
      <c r="BQ91" s="3">
        <f t="shared" si="30"/>
        <v>0</v>
      </c>
      <c r="BR91" s="3">
        <f t="shared" si="31"/>
        <v>0</v>
      </c>
      <c r="BS91" s="3">
        <f t="shared" si="32"/>
        <v>0</v>
      </c>
      <c r="BT91" s="3">
        <f t="shared" si="33"/>
        <v>0</v>
      </c>
      <c r="BU91" s="3" t="str">
        <f>INDEX(Sheet1!$BS$2:$BS$1000,MATCH($A91,Sheet1!$A$2:$A$1000,0))</f>
        <v>10</v>
      </c>
      <c r="BV91" s="3">
        <f>INDEX(Sheet1!$BT$2:$BT$1000,MATCH($A91,Sheet1!$A$2:$A$1000,0))</f>
        <v>0</v>
      </c>
    </row>
    <row r="92" spans="1:74" x14ac:dyDescent="0.2">
      <c r="A92" s="267" t="s">
        <v>610</v>
      </c>
      <c r="B92" s="3" t="e">
        <f>MATCH($A92,Sheet1!ACCOUNTNO,0)</f>
        <v>#N/A</v>
      </c>
      <c r="C92" s="3">
        <f t="shared" si="24"/>
        <v>65000</v>
      </c>
      <c r="D92" s="3">
        <f>IF(D$3=0,0,INDEX(Sheet1!RawDataCols,$C92,D$5))</f>
        <v>0</v>
      </c>
      <c r="E92" s="3">
        <f>IF(E$3=0,0,INDEX(Sheet1!RawDataCols,$C92,E$5))</f>
        <v>0</v>
      </c>
      <c r="F92" s="3">
        <f>IF(F$3=0,0,INDEX(Sheet1!RawDataCols,$C92,F$5))</f>
        <v>0</v>
      </c>
      <c r="G92" s="3">
        <f>IF(G$3=0,0,INDEX(Sheet1!RawDataCols,$C92,G$5))</f>
        <v>0</v>
      </c>
      <c r="H92" s="3">
        <f>IF(H$3=0,0,INDEX(Sheet1!RawDataCols,$C92,H$5))</f>
        <v>0</v>
      </c>
      <c r="I92" s="3">
        <f>IF(I$3=0,0,INDEX(Sheet1!RawDataCols,$C92,I$5))</f>
        <v>0</v>
      </c>
      <c r="J92" s="3">
        <f>IF(J$3=0,0,INDEX(Sheet1!RawDataCols,$C92,J$5))</f>
        <v>0</v>
      </c>
      <c r="K92" s="3">
        <f>IF(K$3=0,0,INDEX(Sheet1!RawDataCols,$C92,K$5))</f>
        <v>0</v>
      </c>
      <c r="L92" s="3">
        <f>IF(L$3=0,0,INDEX(Sheet1!RawDataCols,$C92,L$5))</f>
        <v>0</v>
      </c>
      <c r="M92" s="3">
        <f>IF(M$3=0,0,INDEX(Sheet1!RawDataCols,$C92,M$5))</f>
        <v>0</v>
      </c>
      <c r="N92" s="3">
        <f>IF(N$3=0,0,INDEX(Sheet1!RawDataCols,$C92,N$5))</f>
        <v>0</v>
      </c>
      <c r="O92" s="3">
        <f>INDEX(Sheet1!RawDataCols,$C92,O$5)</f>
        <v>0</v>
      </c>
      <c r="P92" s="3">
        <f>INDEX(Sheet1!RawDataCols,$C92,P$5)</f>
        <v>0</v>
      </c>
      <c r="Q92" s="3">
        <f>IF(Q$3=0,0,INDEX(Sheet1!RawDataCols,$C92,Q$5))</f>
        <v>0</v>
      </c>
      <c r="R92" s="3">
        <f t="shared" si="25"/>
        <v>1</v>
      </c>
      <c r="S92" s="3">
        <f t="shared" si="26"/>
        <v>-1</v>
      </c>
      <c r="T92" s="3">
        <f>IF(T$3=0,0,INDEX(Sheet1!RawDataCols,$C92,T$5)*$R92)</f>
        <v>0</v>
      </c>
      <c r="U92" s="3">
        <f>IF(U$3=0,0,INDEX(Sheet1!RawDataCols,$C92,U$5)*$R92)</f>
        <v>0</v>
      </c>
      <c r="V92" s="3">
        <f>IF(V$3=0,0,INDEX(Sheet1!RawDataCols,$C92,V$5)*$R92)</f>
        <v>0</v>
      </c>
      <c r="W92" s="3">
        <f>IF(W$3=0,0,INDEX(Sheet1!RawDataCols,$C92,W$5)*$R92)</f>
        <v>0</v>
      </c>
      <c r="X92" s="3">
        <f>IF(X$3=0,0,INDEX(Sheet1!RawDataCols,$C92,X$5)*$R92)</f>
        <v>0</v>
      </c>
      <c r="Y92" s="3">
        <f>IF(Y$3=0,0,INDEX(Sheet1!RawDataCols,$C92,Y$5)*$R92)</f>
        <v>0</v>
      </c>
      <c r="Z92" s="3">
        <f>IF(Z$3=0,0,INDEX(Sheet1!RawDataCols,$C92,Z$5)*$R92)</f>
        <v>0</v>
      </c>
      <c r="AA92" s="3">
        <f>IF(AA$3=0,0,INDEX(Sheet1!RawDataCols,$C92,AA$5)*$R92)</f>
        <v>0</v>
      </c>
      <c r="AB92" s="3">
        <f>IF(AB$3=0,0,INDEX(Sheet1!RawDataCols,$C92,AB$5)*$R92)</f>
        <v>0</v>
      </c>
      <c r="AC92" s="3">
        <f>IF(AC$3=0,0,INDEX(Sheet1!RawDataCols,$C92,AC$5)*$R92)</f>
        <v>0</v>
      </c>
      <c r="AD92" s="3">
        <f>IF(AD$3=0,0,INDEX(Sheet1!RawDataCols,$C92,AD$5)*$R92)</f>
        <v>0</v>
      </c>
      <c r="AE92" s="3">
        <f>IF(AE$3=0,0,INDEX(Sheet1!RawDataCols,$C92,AE$5)*$R92)</f>
        <v>0</v>
      </c>
      <c r="AF92" s="3">
        <f>IF(AF$3=0,0,INDEX(Sheet1!RawDataCols,$C92,AF$5)*$R92)</f>
        <v>0</v>
      </c>
      <c r="AG92" s="3">
        <f>IF(AG$3=0,0,INDEX(Sheet1!RawDataCols,$C92,AG$5)*$R92)</f>
        <v>0</v>
      </c>
      <c r="AH92" s="3">
        <f>IF(AH$3=0,0,INDEX(Sheet1!RawDataCols,$C92,AH$5)*$R92)</f>
        <v>0</v>
      </c>
      <c r="AI92" s="3">
        <f>IF(AI$3=0,0,INDEX(Sheet1!RawDataCols,$C92,AI$5)*$R92)</f>
        <v>0</v>
      </c>
      <c r="AJ92" s="3">
        <f>IF(AJ$3=0,0,INDEX(Sheet1!RawDataCols,$C92,AJ$5)*$R92)</f>
        <v>0</v>
      </c>
      <c r="AK92" s="3">
        <f>IF(AK$3=0,0,INDEX(Sheet1!RawDataCols,$C92,AK$5)*$R92)</f>
        <v>0</v>
      </c>
      <c r="AL92" s="3">
        <f>IF(AL$3=0,0,INDEX(Sheet1!RawDataCols,$C92,AL$5)*$R92)</f>
        <v>0</v>
      </c>
      <c r="AM92" s="3">
        <f>IF(AM$3=0,0,INDEX(Sheet1!RawDataCols,$C92,AM$5)*$R92)</f>
        <v>0</v>
      </c>
      <c r="AN92" s="3">
        <f>IF(AN$3=0,0,INDEX(Sheet1!RawDataCols,$C92,AN$5)*$R92)</f>
        <v>0</v>
      </c>
      <c r="AO92" s="3">
        <f>IF(AO$3=0,0,INDEX(Sheet1!RawDataCols,$C92,AO$5)*$R92)</f>
        <v>0</v>
      </c>
      <c r="AP92" s="3">
        <f>IF(AP$3=0,0,INDEX(Sheet1!RawDataCols,$C92,AP$5)*$R92)</f>
        <v>0</v>
      </c>
      <c r="AQ92" s="3">
        <f>IF(AQ$3=0,0,INDEX(Sheet1!RawDataCols,$C92,AQ$5)*$R92)</f>
        <v>0</v>
      </c>
      <c r="AR92" s="3">
        <f>IF(AR$3=0,0,INDEX(Sheet1!RawDataCols,$C92,AR$5)*$R92)</f>
        <v>0</v>
      </c>
      <c r="AS92" s="3">
        <f>IF(AS$3=0,0,INDEX(Sheet1!RawDataCols,$C92,AS$5)*$R92)</f>
        <v>0</v>
      </c>
      <c r="AT92" s="3">
        <f>IF(AT$3=0,0,INDEX(Sheet1!RawDataCols,$C92,AT$5)*$R92)</f>
        <v>0</v>
      </c>
      <c r="AU92" s="3">
        <f>IF(AU$3=0,0,INDEX(Sheet1!RawDataCols,$C92,AU$5)*$R92)</f>
        <v>0</v>
      </c>
      <c r="AV92" s="3">
        <f>IF(AV$3=0,0,INDEX(Sheet1!RawDataCols,$C92,AV$5)*$R92)</f>
        <v>0</v>
      </c>
      <c r="AW92" s="3">
        <f>IF(AW$3=0,0,INDEX(Sheet1!RawDataCols,$C92,AW$5)*$R92)</f>
        <v>0</v>
      </c>
      <c r="AX92" s="3">
        <f>IF(AX$3=0,0,INDEX(Sheet1!RawDataCols,$C92,AX$5)*$R92)</f>
        <v>0</v>
      </c>
      <c r="AY92" s="3">
        <f>IF(AY$3=0,0,INDEX(Sheet1!RawDataCols,$C92,AY$5)*$R92)</f>
        <v>0</v>
      </c>
      <c r="AZ92" s="3">
        <f>IF(AZ$3=0,0,INDEX(Sheet1!RawDataCols,$C92,AZ$5)*$R92)</f>
        <v>0</v>
      </c>
      <c r="BA92" s="3">
        <f>IF(BA$3=0,0,INDEX(Sheet1!RawDataCols,$C92,BA$5)*$R92)</f>
        <v>0</v>
      </c>
      <c r="BB92" s="3">
        <f>IF(BB$3=0,0,INDEX(Sheet1!RawDataCols,$C92,BB$5)*$R92)</f>
        <v>0</v>
      </c>
      <c r="BC92" s="3">
        <f>IF(BC$3=0,0,INDEX(Sheet1!RawDataCols,$C92,BC$5)*$R92)</f>
        <v>0</v>
      </c>
      <c r="BD92" s="3">
        <f>IF(BD$3=0,0,INDEX(Sheet1!RawDataCols,$C92,BD$5)*$R92)</f>
        <v>0</v>
      </c>
      <c r="BE92" s="3">
        <f>IF(BE$3=0,0,INDEX(Sheet1!RawDataCols,$C92,BE$5)*$R92)</f>
        <v>0</v>
      </c>
      <c r="BF92" s="3">
        <f>IF(BF$3=0,0,INDEX(Sheet1!RawDataCols,$C92,BF$5)*$R92)</f>
        <v>0</v>
      </c>
      <c r="BG92" s="179">
        <f>IF(BG$3=0,0,INDEX(Sheet1!RawDataCols,$C92,BG$5)*$R92)</f>
        <v>0</v>
      </c>
      <c r="BH92" s="33">
        <f t="shared" si="27"/>
        <v>0</v>
      </c>
      <c r="BI92" s="33">
        <f t="shared" si="28"/>
        <v>0</v>
      </c>
      <c r="BJ92" s="33">
        <f t="shared" si="29"/>
        <v>0</v>
      </c>
      <c r="BK92" s="3">
        <f>IF(BK$3=0,0,INDEX(Sheet1!RawDataCols,$C92,BK$5)*$R92)</f>
        <v>0</v>
      </c>
      <c r="BL92" s="3">
        <f>IF(BL$3=0,0,INDEX(Sheet1!RawDataCols,$C92,BL$5)*$R92)</f>
        <v>0</v>
      </c>
      <c r="BM92" s="3">
        <f>IF(BM$3=0,0,INDEX(Sheet1!RawDataCols,$C92,BM$5)*$R92)</f>
        <v>0</v>
      </c>
      <c r="BN92" s="3">
        <f>IF(BN$3=0,0,INDEX(Sheet1!RawDataCols,$C92,BN$5)*$R92)</f>
        <v>0</v>
      </c>
      <c r="BO92" s="3">
        <f>IF(BO$3=0,0,INDEX(Sheet1!RawDataCols,$C92,BO$5)*$R92)</f>
        <v>0</v>
      </c>
      <c r="BP92" s="3">
        <f>IF(BP$3=0,0,INDEX(Sheet1!RawDataCols,$C92,BP$5)*$R92)</f>
        <v>0</v>
      </c>
      <c r="BQ92" s="3">
        <f t="shared" si="30"/>
        <v>0</v>
      </c>
      <c r="BR92" s="3">
        <f t="shared" si="31"/>
        <v>0</v>
      </c>
      <c r="BS92" s="3">
        <f t="shared" si="32"/>
        <v>0</v>
      </c>
      <c r="BT92" s="3">
        <f t="shared" si="33"/>
        <v>0</v>
      </c>
      <c r="BU92" s="3" t="e">
        <f>INDEX(Sheet1!$BS$2:$BS$1000,MATCH($A92,Sheet1!$A$2:$A$1000,0))</f>
        <v>#N/A</v>
      </c>
      <c r="BV92" s="3" t="e">
        <f>INDEX(Sheet1!$BT$2:$BT$1000,MATCH($A92,Sheet1!$A$2:$A$1000,0))</f>
        <v>#N/A</v>
      </c>
    </row>
    <row r="93" spans="1:74" x14ac:dyDescent="0.2">
      <c r="A93" s="267" t="s">
        <v>611</v>
      </c>
      <c r="B93" s="3" t="e">
        <f>MATCH($A93,Sheet1!ACCOUNTNO,0)</f>
        <v>#N/A</v>
      </c>
      <c r="C93" s="3">
        <f t="shared" si="24"/>
        <v>65000</v>
      </c>
      <c r="D93" s="3">
        <f>IF(D$3=0,0,INDEX(Sheet1!RawDataCols,$C93,D$5))</f>
        <v>0</v>
      </c>
      <c r="E93" s="3">
        <f>IF(E$3=0,0,INDEX(Sheet1!RawDataCols,$C93,E$5))</f>
        <v>0</v>
      </c>
      <c r="F93" s="3">
        <f>IF(F$3=0,0,INDEX(Sheet1!RawDataCols,$C93,F$5))</f>
        <v>0</v>
      </c>
      <c r="G93" s="3">
        <f>IF(G$3=0,0,INDEX(Sheet1!RawDataCols,$C93,G$5))</f>
        <v>0</v>
      </c>
      <c r="H93" s="3">
        <f>IF(H$3=0,0,INDEX(Sheet1!RawDataCols,$C93,H$5))</f>
        <v>0</v>
      </c>
      <c r="I93" s="3">
        <f>IF(I$3=0,0,INDEX(Sheet1!RawDataCols,$C93,I$5))</f>
        <v>0</v>
      </c>
      <c r="J93" s="3">
        <f>IF(J$3=0,0,INDEX(Sheet1!RawDataCols,$C93,J$5))</f>
        <v>0</v>
      </c>
      <c r="K93" s="3">
        <f>IF(K$3=0,0,INDEX(Sheet1!RawDataCols,$C93,K$5))</f>
        <v>0</v>
      </c>
      <c r="L93" s="3">
        <f>IF(L$3=0,0,INDEX(Sheet1!RawDataCols,$C93,L$5))</f>
        <v>0</v>
      </c>
      <c r="M93" s="3">
        <f>IF(M$3=0,0,INDEX(Sheet1!RawDataCols,$C93,M$5))</f>
        <v>0</v>
      </c>
      <c r="N93" s="3">
        <f>IF(N$3=0,0,INDEX(Sheet1!RawDataCols,$C93,N$5))</f>
        <v>0</v>
      </c>
      <c r="O93" s="3">
        <f>INDEX(Sheet1!RawDataCols,$C93,O$5)</f>
        <v>0</v>
      </c>
      <c r="P93" s="3">
        <f>INDEX(Sheet1!RawDataCols,$C93,P$5)</f>
        <v>0</v>
      </c>
      <c r="Q93" s="3">
        <f>IF(Q$3=0,0,INDEX(Sheet1!RawDataCols,$C93,Q$5))</f>
        <v>0</v>
      </c>
      <c r="R93" s="3">
        <f t="shared" si="25"/>
        <v>1</v>
      </c>
      <c r="S93" s="3">
        <f t="shared" si="26"/>
        <v>-1</v>
      </c>
      <c r="T93" s="3">
        <f>IF(T$3=0,0,INDEX(Sheet1!RawDataCols,$C93,T$5)*$R93)</f>
        <v>0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27"/>
        <v>0</v>
      </c>
      <c r="BI93" s="33">
        <f t="shared" si="28"/>
        <v>0</v>
      </c>
      <c r="BJ93" s="33">
        <f t="shared" si="29"/>
        <v>0</v>
      </c>
      <c r="BK93" s="3">
        <f>IF(BK$3=0,0,INDEX(Sheet1!RawDataCols,$C93,BK$5)*$R93)</f>
        <v>0</v>
      </c>
      <c r="BL93" s="3">
        <f>IF(BL$3=0,0,INDEX(Sheet1!RawDataCols,$C93,BL$5)*$R93)</f>
        <v>0</v>
      </c>
      <c r="BM93" s="3">
        <f>IF(BM$3=0,0,INDEX(Sheet1!RawDataCols,$C93,BM$5)*$R93)</f>
        <v>0</v>
      </c>
      <c r="BN93" s="3">
        <f>IF(BN$3=0,0,INDEX(Sheet1!RawDataCols,$C93,BN$5)*$R93)</f>
        <v>0</v>
      </c>
      <c r="BO93" s="3">
        <f>IF(BO$3=0,0,INDEX(Sheet1!RawDataCols,$C93,BO$5)*$R93)</f>
        <v>0</v>
      </c>
      <c r="BP93" s="3">
        <f>IF(BP$3=0,0,INDEX(Sheet1!RawDataCols,$C93,BP$5)*$R93)</f>
        <v>0</v>
      </c>
      <c r="BQ93" s="3">
        <f t="shared" si="30"/>
        <v>0</v>
      </c>
      <c r="BR93" s="3">
        <f t="shared" si="31"/>
        <v>0</v>
      </c>
      <c r="BS93" s="3">
        <f t="shared" si="32"/>
        <v>0</v>
      </c>
      <c r="BT93" s="3">
        <f t="shared" si="33"/>
        <v>0</v>
      </c>
      <c r="BU93" s="3" t="e">
        <f>INDEX(Sheet1!$BS$2:$BS$1000,MATCH($A93,Sheet1!$A$2:$A$1000,0))</f>
        <v>#N/A</v>
      </c>
      <c r="BV93" s="3" t="e">
        <f>INDEX(Sheet1!$BT$2:$BT$1000,MATCH($A93,Sheet1!$A$2:$A$1000,0))</f>
        <v>#N/A</v>
      </c>
    </row>
    <row r="94" spans="1:74" x14ac:dyDescent="0.2">
      <c r="A94" s="11" t="s">
        <v>612</v>
      </c>
      <c r="B94" s="3">
        <f>MATCH($A94,Sheet1!ACCOUNTNO,0)</f>
        <v>69</v>
      </c>
      <c r="C94" s="3">
        <f t="shared" si="24"/>
        <v>69</v>
      </c>
      <c r="D94" s="3" t="str">
        <f>IF(D$3=0,0,INDEX(Sheet1!RawDataCols,$C94,D$5))</f>
        <v>23240G08</v>
      </c>
      <c r="E94" s="3" t="str">
        <f>IF(E$3=0,0,INDEX(Sheet1!RawDataCols,$C94,E$5))</f>
        <v xml:space="preserve">23240          </v>
      </c>
      <c r="F94" s="3" t="str">
        <f>IF(F$3=0,0,INDEX(Sheet1!RawDataCols,$C94,F$5))</f>
        <v xml:space="preserve">G08            </v>
      </c>
      <c r="G94" s="3" t="str">
        <f>IF(G$3=0,0,INDEX(Sheet1!RawDataCols,$C94,G$5))</f>
        <v xml:space="preserve">               </v>
      </c>
      <c r="H94" s="3" t="str">
        <f>IF(H$3=0,0,INDEX(Sheet1!RawDataCols,$C94,H$5))</f>
        <v xml:space="preserve">               </v>
      </c>
      <c r="I94" s="3" t="str">
        <f>IF(I$3=0,0,INDEX(Sheet1!RawDataCols,$C94,I$5))</f>
        <v xml:space="preserve">               </v>
      </c>
      <c r="J94" s="3" t="str">
        <f>IF(J$3=0,0,INDEX(Sheet1!RawDataCols,$C94,J$5))</f>
        <v xml:space="preserve">               </v>
      </c>
      <c r="K94" s="3" t="str">
        <f>IF(K$3=0,0,INDEX(Sheet1!RawDataCols,$C94,K$5))</f>
        <v xml:space="preserve">               </v>
      </c>
      <c r="L94" s="3" t="str">
        <f>IF(L$3=0,0,INDEX(Sheet1!RawDataCols,$C94,L$5))</f>
        <v xml:space="preserve">               </v>
      </c>
      <c r="M94" s="3" t="str">
        <f>IF(M$3=0,0,INDEX(Sheet1!RawDataCols,$C94,M$5))</f>
        <v xml:space="preserve">F008  </v>
      </c>
      <c r="N94" s="3" t="str">
        <f>IF(N$3=0,0,INDEX(Sheet1!RawDataCols,$C94,N$5))</f>
        <v>Telephone - Use-RIUP</v>
      </c>
      <c r="O94" s="3">
        <f>INDEX(Sheet1!RawDataCols,$C94,O$5)</f>
        <v>13</v>
      </c>
      <c r="P94" s="3" t="str">
        <f>INDEX(Sheet1!RawDataCols,$C94,P$5)</f>
        <v>Cost and Expenses</v>
      </c>
      <c r="Q94" s="3" t="str">
        <f>IF(Q$3=0,0,INDEX(Sheet1!RawDataCols,$C94,Q$5))</f>
        <v>I</v>
      </c>
      <c r="R94" s="3">
        <f t="shared" si="25"/>
        <v>1</v>
      </c>
      <c r="S94" s="3">
        <f t="shared" si="26"/>
        <v>-1</v>
      </c>
      <c r="T94" s="3">
        <f>IF(T$3=0,0,INDEX(Sheet1!RawDataCols,$C94,T$5)*$R94)</f>
        <v>0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0</v>
      </c>
      <c r="AA94" s="3">
        <f>IF(AA$3=0,0,INDEX(Sheet1!RawDataCols,$C94,AA$5)*$R94)</f>
        <v>0</v>
      </c>
      <c r="AB94" s="3">
        <f>IF(AB$3=0,0,INDEX(Sheet1!RawDataCols,$C94,AB$5)*$R94)</f>
        <v>0</v>
      </c>
      <c r="AC94" s="3">
        <f>IF(AC$3=0,0,INDEX(Sheet1!RawDataCols,$C94,AC$5)*$R94)</f>
        <v>0</v>
      </c>
      <c r="AD94" s="3">
        <f>IF(AD$3=0,0,INDEX(Sheet1!RawDataCols,$C94,AD$5)*$R94)</f>
        <v>0</v>
      </c>
      <c r="AE94" s="3">
        <f>IF(AE$3=0,0,INDEX(Sheet1!RawDataCols,$C94,AE$5)*$R94)</f>
        <v>0</v>
      </c>
      <c r="AF94" s="3">
        <f>IF(AF$3=0,0,INDEX(Sheet1!RawDataCols,$C94,AF$5)*$R94)</f>
        <v>0</v>
      </c>
      <c r="AG94" s="3">
        <f>IF(AG$3=0,0,INDEX(Sheet1!RawDataCols,$C94,AG$5)*$R94)</f>
        <v>0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0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0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si="27"/>
        <v>0</v>
      </c>
      <c r="BI94" s="33">
        <f t="shared" si="28"/>
        <v>0</v>
      </c>
      <c r="BJ94" s="33">
        <f t="shared" si="29"/>
        <v>0</v>
      </c>
      <c r="BK94" s="3">
        <f>IF(BK$3=0,0,INDEX(Sheet1!RawDataCols,$C94,BK$5)*$R94)</f>
        <v>0</v>
      </c>
      <c r="BL94" s="3">
        <f>IF(BL$3=0,0,INDEX(Sheet1!RawDataCols,$C94,BL$5)*$R94)</f>
        <v>426.93071400000002</v>
      </c>
      <c r="BM94" s="3">
        <f>IF(BM$3=0,0,INDEX(Sheet1!RawDataCols,$C94,BM$5)*$R94)</f>
        <v>637.51357099999996</v>
      </c>
      <c r="BN94" s="3">
        <f>IF(BN$3=0,0,INDEX(Sheet1!RawDataCols,$C94,BN$5)*$R94)</f>
        <v>626.95928500000002</v>
      </c>
      <c r="BO94" s="3">
        <f>IF(BO$3=0,0,INDEX(Sheet1!RawDataCols,$C94,BO$5)*$R94)</f>
        <v>579.25428499999998</v>
      </c>
      <c r="BP94" s="3">
        <f>IF(BP$3=0,0,INDEX(Sheet1!RawDataCols,$C94,BP$5)*$R94)</f>
        <v>5977.03</v>
      </c>
      <c r="BQ94" s="3">
        <f t="shared" si="30"/>
        <v>0</v>
      </c>
      <c r="BR94" s="3">
        <f t="shared" si="31"/>
        <v>0</v>
      </c>
      <c r="BS94" s="3">
        <f t="shared" si="32"/>
        <v>0</v>
      </c>
      <c r="BT94" s="3">
        <f t="shared" si="33"/>
        <v>0</v>
      </c>
      <c r="BU94" s="3" t="str">
        <f>INDEX(Sheet1!$BS$2:$BS$1000,MATCH($A94,Sheet1!$A$2:$A$1000,0))</f>
        <v>10</v>
      </c>
      <c r="BV94" s="3">
        <f>INDEX(Sheet1!$BT$2:$BT$1000,MATCH($A94,Sheet1!$A$2:$A$1000,0))</f>
        <v>0</v>
      </c>
    </row>
    <row r="95" spans="1:74" x14ac:dyDescent="0.2">
      <c r="A95" s="11" t="s">
        <v>613</v>
      </c>
      <c r="B95" s="3">
        <f>MATCH($A95,Sheet1!ACCOUNTNO,0)</f>
        <v>70</v>
      </c>
      <c r="C95" s="3">
        <f t="shared" si="24"/>
        <v>70</v>
      </c>
      <c r="D95" s="3" t="str">
        <f>IF(D$3=0,0,INDEX(Sheet1!RawDataCols,$C95,D$5))</f>
        <v>23280G08</v>
      </c>
      <c r="E95" s="3" t="str">
        <f>IF(E$3=0,0,INDEX(Sheet1!RawDataCols,$C95,E$5))</f>
        <v xml:space="preserve">23280          </v>
      </c>
      <c r="F95" s="3" t="str">
        <f>IF(F$3=0,0,INDEX(Sheet1!RawDataCols,$C95,F$5))</f>
        <v xml:space="preserve">G08            </v>
      </c>
      <c r="G95" s="3" t="str">
        <f>IF(G$3=0,0,INDEX(Sheet1!RawDataCols,$C95,G$5))</f>
        <v xml:space="preserve">               </v>
      </c>
      <c r="H95" s="3" t="str">
        <f>IF(H$3=0,0,INDEX(Sheet1!RawDataCols,$C95,H$5))</f>
        <v xml:space="preserve">               </v>
      </c>
      <c r="I95" s="3" t="str">
        <f>IF(I$3=0,0,INDEX(Sheet1!RawDataCols,$C95,I$5))</f>
        <v xml:space="preserve">               </v>
      </c>
      <c r="J95" s="3" t="str">
        <f>IF(J$3=0,0,INDEX(Sheet1!RawDataCols,$C95,J$5))</f>
        <v xml:space="preserve">               </v>
      </c>
      <c r="K95" s="3" t="str">
        <f>IF(K$3=0,0,INDEX(Sheet1!RawDataCols,$C95,K$5))</f>
        <v xml:space="preserve">               </v>
      </c>
      <c r="L95" s="3" t="str">
        <f>IF(L$3=0,0,INDEX(Sheet1!RawDataCols,$C95,L$5))</f>
        <v xml:space="preserve">               </v>
      </c>
      <c r="M95" s="3" t="str">
        <f>IF(M$3=0,0,INDEX(Sheet1!RawDataCols,$C95,M$5))</f>
        <v xml:space="preserve">F008  </v>
      </c>
      <c r="N95" s="3" t="str">
        <f>IF(N$3=0,0,INDEX(Sheet1!RawDataCols,$C95,N$5))</f>
        <v>Web Site Development-RIUP</v>
      </c>
      <c r="O95" s="3">
        <f>INDEX(Sheet1!RawDataCols,$C95,O$5)</f>
        <v>13</v>
      </c>
      <c r="P95" s="3" t="str">
        <f>INDEX(Sheet1!RawDataCols,$C95,P$5)</f>
        <v>Cost and Expenses</v>
      </c>
      <c r="Q95" s="3" t="str">
        <f>IF(Q$3=0,0,INDEX(Sheet1!RawDataCols,$C95,Q$5))</f>
        <v>I</v>
      </c>
      <c r="R95" s="3">
        <f t="shared" si="25"/>
        <v>1</v>
      </c>
      <c r="S95" s="3">
        <f t="shared" si="26"/>
        <v>-1</v>
      </c>
      <c r="T95" s="3">
        <f>IF(T$3=0,0,INDEX(Sheet1!RawDataCols,$C95,T$5)*$R95)</f>
        <v>0</v>
      </c>
      <c r="U95" s="3">
        <f>IF(U$3=0,0,INDEX(Sheet1!RawDataCols,$C95,U$5)*$R95)</f>
        <v>0</v>
      </c>
      <c r="V95" s="3">
        <f>IF(V$3=0,0,INDEX(Sheet1!RawDataCols,$C95,V$5)*$R95)</f>
        <v>0</v>
      </c>
      <c r="W95" s="3">
        <f>IF(W$3=0,0,INDEX(Sheet1!RawDataCols,$C95,W$5)*$R95)</f>
        <v>0</v>
      </c>
      <c r="X95" s="3">
        <f>IF(X$3=0,0,INDEX(Sheet1!RawDataCols,$C95,X$5)*$R95)</f>
        <v>0</v>
      </c>
      <c r="Y95" s="3">
        <f>IF(Y$3=0,0,INDEX(Sheet1!RawDataCols,$C95,Y$5)*$R95)</f>
        <v>0</v>
      </c>
      <c r="Z95" s="3">
        <f>IF(Z$3=0,0,INDEX(Sheet1!RawDataCols,$C95,Z$5)*$R95)</f>
        <v>0</v>
      </c>
      <c r="AA95" s="3">
        <f>IF(AA$3=0,0,INDEX(Sheet1!RawDataCols,$C95,AA$5)*$R95)</f>
        <v>0</v>
      </c>
      <c r="AB95" s="3">
        <f>IF(AB$3=0,0,INDEX(Sheet1!RawDataCols,$C95,AB$5)*$R95)</f>
        <v>0</v>
      </c>
      <c r="AC95" s="3">
        <f>IF(AC$3=0,0,INDEX(Sheet1!RawDataCols,$C95,AC$5)*$R95)</f>
        <v>0</v>
      </c>
      <c r="AD95" s="3">
        <f>IF(AD$3=0,0,INDEX(Sheet1!RawDataCols,$C95,AD$5)*$R95)</f>
        <v>0</v>
      </c>
      <c r="AE95" s="3">
        <f>IF(AE$3=0,0,INDEX(Sheet1!RawDataCols,$C95,AE$5)*$R95)</f>
        <v>0</v>
      </c>
      <c r="AF95" s="3">
        <f>IF(AF$3=0,0,INDEX(Sheet1!RawDataCols,$C95,AF$5)*$R95)</f>
        <v>0</v>
      </c>
      <c r="AG95" s="3">
        <f>IF(AG$3=0,0,INDEX(Sheet1!RawDataCols,$C95,AG$5)*$R95)</f>
        <v>0</v>
      </c>
      <c r="AH95" s="3">
        <f>IF(AH$3=0,0,INDEX(Sheet1!RawDataCols,$C95,AH$5)*$R95)</f>
        <v>0</v>
      </c>
      <c r="AI95" s="3">
        <f>IF(AI$3=0,0,INDEX(Sheet1!RawDataCols,$C95,AI$5)*$R95)</f>
        <v>0</v>
      </c>
      <c r="AJ95" s="3">
        <f>IF(AJ$3=0,0,INDEX(Sheet1!RawDataCols,$C95,AJ$5)*$R95)</f>
        <v>0</v>
      </c>
      <c r="AK95" s="3">
        <f>IF(AK$3=0,0,INDEX(Sheet1!RawDataCols,$C95,AK$5)*$R95)</f>
        <v>0</v>
      </c>
      <c r="AL95" s="3">
        <f>IF(AL$3=0,0,INDEX(Sheet1!RawDataCols,$C95,AL$5)*$R95)</f>
        <v>0</v>
      </c>
      <c r="AM95" s="3">
        <f>IF(AM$3=0,0,INDEX(Sheet1!RawDataCols,$C95,AM$5)*$R95)</f>
        <v>0</v>
      </c>
      <c r="AN95" s="3">
        <f>IF(AN$3=0,0,INDEX(Sheet1!RawDataCols,$C95,AN$5)*$R95)</f>
        <v>0</v>
      </c>
      <c r="AO95" s="3">
        <f>IF(AO$3=0,0,INDEX(Sheet1!RawDataCols,$C95,AO$5)*$R95)</f>
        <v>0</v>
      </c>
      <c r="AP95" s="3">
        <f>IF(AP$3=0,0,INDEX(Sheet1!RawDataCols,$C95,AP$5)*$R95)</f>
        <v>0</v>
      </c>
      <c r="AQ95" s="3">
        <f>IF(AQ$3=0,0,INDEX(Sheet1!RawDataCols,$C95,AQ$5)*$R95)</f>
        <v>0</v>
      </c>
      <c r="AR95" s="3">
        <f>IF(AR$3=0,0,INDEX(Sheet1!RawDataCols,$C95,AR$5)*$R95)</f>
        <v>0</v>
      </c>
      <c r="AS95" s="3">
        <f>IF(AS$3=0,0,INDEX(Sheet1!RawDataCols,$C95,AS$5)*$R95)</f>
        <v>0</v>
      </c>
      <c r="AT95" s="3">
        <f>IF(AT$3=0,0,INDEX(Sheet1!RawDataCols,$C95,AT$5)*$R95)</f>
        <v>0</v>
      </c>
      <c r="AU95" s="3">
        <f>IF(AU$3=0,0,INDEX(Sheet1!RawDataCols,$C95,AU$5)*$R95)</f>
        <v>0</v>
      </c>
      <c r="AV95" s="3">
        <f>IF(AV$3=0,0,INDEX(Sheet1!RawDataCols,$C95,AV$5)*$R95)</f>
        <v>0</v>
      </c>
      <c r="AW95" s="3">
        <f>IF(AW$3=0,0,INDEX(Sheet1!RawDataCols,$C95,AW$5)*$R95)</f>
        <v>0</v>
      </c>
      <c r="AX95" s="3">
        <f>IF(AX$3=0,0,INDEX(Sheet1!RawDataCols,$C95,AX$5)*$R95)</f>
        <v>0</v>
      </c>
      <c r="AY95" s="3">
        <f>IF(AY$3=0,0,INDEX(Sheet1!RawDataCols,$C95,AY$5)*$R95)</f>
        <v>0</v>
      </c>
      <c r="AZ95" s="3">
        <f>IF(AZ$3=0,0,INDEX(Sheet1!RawDataCols,$C95,AZ$5)*$R95)</f>
        <v>0</v>
      </c>
      <c r="BA95" s="3">
        <f>IF(BA$3=0,0,INDEX(Sheet1!RawDataCols,$C95,BA$5)*$R95)</f>
        <v>0</v>
      </c>
      <c r="BB95" s="3">
        <f>IF(BB$3=0,0,INDEX(Sheet1!RawDataCols,$C95,BB$5)*$R95)</f>
        <v>0</v>
      </c>
      <c r="BC95" s="3">
        <f>IF(BC$3=0,0,INDEX(Sheet1!RawDataCols,$C95,BC$5)*$R95)</f>
        <v>0</v>
      </c>
      <c r="BD95" s="3">
        <f>IF(BD$3=0,0,INDEX(Sheet1!RawDataCols,$C95,BD$5)*$R95)</f>
        <v>0</v>
      </c>
      <c r="BE95" s="3">
        <f>IF(BE$3=0,0,INDEX(Sheet1!RawDataCols,$C95,BE$5)*$R95)</f>
        <v>0</v>
      </c>
      <c r="BF95" s="3">
        <f>IF(BF$3=0,0,INDEX(Sheet1!RawDataCols,$C95,BF$5)*$R95)</f>
        <v>0</v>
      </c>
      <c r="BG95" s="179">
        <f>IF(BG$3=0,0,INDEX(Sheet1!RawDataCols,$C95,BG$5)*$R95)</f>
        <v>0</v>
      </c>
      <c r="BH95" s="33">
        <f t="shared" si="27"/>
        <v>0</v>
      </c>
      <c r="BI95" s="33">
        <f t="shared" si="28"/>
        <v>0</v>
      </c>
      <c r="BJ95" s="33">
        <f t="shared" si="29"/>
        <v>0</v>
      </c>
      <c r="BK95" s="3">
        <f>IF(BK$3=0,0,INDEX(Sheet1!RawDataCols,$C95,BK$5)*$R95)</f>
        <v>0</v>
      </c>
      <c r="BL95" s="3">
        <f>IF(BL$3=0,0,INDEX(Sheet1!RawDataCols,$C95,BL$5)*$R95)</f>
        <v>876.26642800000002</v>
      </c>
      <c r="BM95" s="3">
        <f>IF(BM$3=0,0,INDEX(Sheet1!RawDataCols,$C95,BM$5)*$R95)</f>
        <v>0</v>
      </c>
      <c r="BN95" s="3">
        <f>IF(BN$3=0,0,INDEX(Sheet1!RawDataCols,$C95,BN$5)*$R95)</f>
        <v>37.142856999999999</v>
      </c>
      <c r="BO95" s="3">
        <f>IF(BO$3=0,0,INDEX(Sheet1!RawDataCols,$C95,BO$5)*$R95)</f>
        <v>0</v>
      </c>
      <c r="BP95" s="3">
        <f>IF(BP$3=0,0,INDEX(Sheet1!RawDataCols,$C95,BP$5)*$R95)</f>
        <v>12267.73</v>
      </c>
      <c r="BQ95" s="3">
        <f t="shared" si="30"/>
        <v>0</v>
      </c>
      <c r="BR95" s="3">
        <f t="shared" si="31"/>
        <v>0</v>
      </c>
      <c r="BS95" s="3">
        <f t="shared" si="32"/>
        <v>0</v>
      </c>
      <c r="BT95" s="3">
        <f t="shared" si="33"/>
        <v>0</v>
      </c>
      <c r="BU95" s="3" t="str">
        <f>INDEX(Sheet1!$BS$2:$BS$1000,MATCH($A95,Sheet1!$A$2:$A$1000,0))</f>
        <v>10</v>
      </c>
      <c r="BV95" s="3">
        <f>INDEX(Sheet1!$BT$2:$BT$1000,MATCH($A95,Sheet1!$A$2:$A$1000,0))</f>
        <v>0</v>
      </c>
    </row>
    <row r="96" spans="1:74" x14ac:dyDescent="0.2">
      <c r="A96" s="11" t="s">
        <v>614</v>
      </c>
      <c r="B96" s="3">
        <f>MATCH($A96,Sheet1!ACCOUNTNO,0)</f>
        <v>71</v>
      </c>
      <c r="C96" s="3">
        <f t="shared" si="24"/>
        <v>71</v>
      </c>
      <c r="D96" s="3" t="str">
        <f>IF(D$3=0,0,INDEX(Sheet1!RawDataCols,$C96,D$5))</f>
        <v>23300G08</v>
      </c>
      <c r="E96" s="3" t="str">
        <f>IF(E$3=0,0,INDEX(Sheet1!RawDataCols,$C96,E$5))</f>
        <v xml:space="preserve">23300          </v>
      </c>
      <c r="F96" s="3" t="str">
        <f>IF(F$3=0,0,INDEX(Sheet1!RawDataCols,$C96,F$5))</f>
        <v xml:space="preserve">G08            </v>
      </c>
      <c r="G96" s="3" t="str">
        <f>IF(G$3=0,0,INDEX(Sheet1!RawDataCols,$C96,G$5))</f>
        <v xml:space="preserve">               </v>
      </c>
      <c r="H96" s="3" t="str">
        <f>IF(H$3=0,0,INDEX(Sheet1!RawDataCols,$C96,H$5))</f>
        <v xml:space="preserve">               </v>
      </c>
      <c r="I96" s="3" t="str">
        <f>IF(I$3=0,0,INDEX(Sheet1!RawDataCols,$C96,I$5))</f>
        <v xml:space="preserve">               </v>
      </c>
      <c r="J96" s="3" t="str">
        <f>IF(J$3=0,0,INDEX(Sheet1!RawDataCols,$C96,J$5))</f>
        <v xml:space="preserve">               </v>
      </c>
      <c r="K96" s="3" t="str">
        <f>IF(K$3=0,0,INDEX(Sheet1!RawDataCols,$C96,K$5))</f>
        <v xml:space="preserve">               </v>
      </c>
      <c r="L96" s="3" t="str">
        <f>IF(L$3=0,0,INDEX(Sheet1!RawDataCols,$C96,L$5))</f>
        <v xml:space="preserve">               </v>
      </c>
      <c r="M96" s="3" t="str">
        <f>IF(M$3=0,0,INDEX(Sheet1!RawDataCols,$C96,M$5))</f>
        <v xml:space="preserve">F008  </v>
      </c>
      <c r="N96" s="3" t="str">
        <f>IF(N$3=0,0,INDEX(Sheet1!RawDataCols,$C96,N$5))</f>
        <v>Web Site Update-RIUP</v>
      </c>
      <c r="O96" s="3">
        <f>INDEX(Sheet1!RawDataCols,$C96,O$5)</f>
        <v>13</v>
      </c>
      <c r="P96" s="3" t="str">
        <f>INDEX(Sheet1!RawDataCols,$C96,P$5)</f>
        <v>Cost and Expenses</v>
      </c>
      <c r="Q96" s="3" t="str">
        <f>IF(Q$3=0,0,INDEX(Sheet1!RawDataCols,$C96,Q$5))</f>
        <v>I</v>
      </c>
      <c r="R96" s="3">
        <f t="shared" si="25"/>
        <v>1</v>
      </c>
      <c r="S96" s="3">
        <f t="shared" si="26"/>
        <v>-1</v>
      </c>
      <c r="T96" s="3">
        <f>IF(T$3=0,0,INDEX(Sheet1!RawDataCols,$C96,T$5)*$R96)</f>
        <v>0</v>
      </c>
      <c r="U96" s="3">
        <f>IF(U$3=0,0,INDEX(Sheet1!RawDataCols,$C96,U$5)*$R96)</f>
        <v>0</v>
      </c>
      <c r="V96" s="3">
        <f>IF(V$3=0,0,INDEX(Sheet1!RawDataCols,$C96,V$5)*$R96)</f>
        <v>0</v>
      </c>
      <c r="W96" s="3">
        <f>IF(W$3=0,0,INDEX(Sheet1!RawDataCols,$C96,W$5)*$R96)</f>
        <v>0</v>
      </c>
      <c r="X96" s="3">
        <f>IF(X$3=0,0,INDEX(Sheet1!RawDataCols,$C96,X$5)*$R96)</f>
        <v>0</v>
      </c>
      <c r="Y96" s="3">
        <f>IF(Y$3=0,0,INDEX(Sheet1!RawDataCols,$C96,Y$5)*$R96)</f>
        <v>0</v>
      </c>
      <c r="Z96" s="3">
        <f>IF(Z$3=0,0,INDEX(Sheet1!RawDataCols,$C96,Z$5)*$R96)</f>
        <v>0</v>
      </c>
      <c r="AA96" s="3">
        <f>IF(AA$3=0,0,INDEX(Sheet1!RawDataCols,$C96,AA$5)*$R96)</f>
        <v>0</v>
      </c>
      <c r="AB96" s="3">
        <f>IF(AB$3=0,0,INDEX(Sheet1!RawDataCols,$C96,AB$5)*$R96)</f>
        <v>0</v>
      </c>
      <c r="AC96" s="3">
        <f>IF(AC$3=0,0,INDEX(Sheet1!RawDataCols,$C96,AC$5)*$R96)</f>
        <v>0</v>
      </c>
      <c r="AD96" s="3">
        <f>IF(AD$3=0,0,INDEX(Sheet1!RawDataCols,$C96,AD$5)*$R96)</f>
        <v>0</v>
      </c>
      <c r="AE96" s="3">
        <f>IF(AE$3=0,0,INDEX(Sheet1!RawDataCols,$C96,AE$5)*$R96)</f>
        <v>0</v>
      </c>
      <c r="AF96" s="3">
        <f>IF(AF$3=0,0,INDEX(Sheet1!RawDataCols,$C96,AF$5)*$R96)</f>
        <v>0</v>
      </c>
      <c r="AG96" s="3">
        <f>IF(AG$3=0,0,INDEX(Sheet1!RawDataCols,$C96,AG$5)*$R96)</f>
        <v>0</v>
      </c>
      <c r="AH96" s="3">
        <f>IF(AH$3=0,0,INDEX(Sheet1!RawDataCols,$C96,AH$5)*$R96)</f>
        <v>0</v>
      </c>
      <c r="AI96" s="3">
        <f>IF(AI$3=0,0,INDEX(Sheet1!RawDataCols,$C96,AI$5)*$R96)</f>
        <v>162</v>
      </c>
      <c r="AJ96" s="3">
        <f>IF(AJ$3=0,0,INDEX(Sheet1!RawDataCols,$C96,AJ$5)*$R96)</f>
        <v>0</v>
      </c>
      <c r="AK96" s="3">
        <f>IF(AK$3=0,0,INDEX(Sheet1!RawDataCols,$C96,AK$5)*$R96)</f>
        <v>0</v>
      </c>
      <c r="AL96" s="3">
        <f>IF(AL$3=0,0,INDEX(Sheet1!RawDataCols,$C96,AL$5)*$R96)</f>
        <v>0</v>
      </c>
      <c r="AM96" s="3">
        <f>IF(AM$3=0,0,INDEX(Sheet1!RawDataCols,$C96,AM$5)*$R96)</f>
        <v>0</v>
      </c>
      <c r="AN96" s="3">
        <f>IF(AN$3=0,0,INDEX(Sheet1!RawDataCols,$C96,AN$5)*$R96)</f>
        <v>0</v>
      </c>
      <c r="AO96" s="3">
        <f>IF(AO$3=0,0,INDEX(Sheet1!RawDataCols,$C96,AO$5)*$R96)</f>
        <v>0</v>
      </c>
      <c r="AP96" s="3">
        <f>IF(AP$3=0,0,INDEX(Sheet1!RawDataCols,$C96,AP$5)*$R96)</f>
        <v>0</v>
      </c>
      <c r="AQ96" s="3">
        <f>IF(AQ$3=0,0,INDEX(Sheet1!RawDataCols,$C96,AQ$5)*$R96)</f>
        <v>0</v>
      </c>
      <c r="AR96" s="3">
        <f>IF(AR$3=0,0,INDEX(Sheet1!RawDataCols,$C96,AR$5)*$R96)</f>
        <v>0</v>
      </c>
      <c r="AS96" s="3">
        <f>IF(AS$3=0,0,INDEX(Sheet1!RawDataCols,$C96,AS$5)*$R96)</f>
        <v>0</v>
      </c>
      <c r="AT96" s="3">
        <f>IF(AT$3=0,0,INDEX(Sheet1!RawDataCols,$C96,AT$5)*$R96)</f>
        <v>0</v>
      </c>
      <c r="AU96" s="3">
        <f>IF(AU$3=0,0,INDEX(Sheet1!RawDataCols,$C96,AU$5)*$R96)</f>
        <v>0</v>
      </c>
      <c r="AV96" s="3">
        <f>IF(AV$3=0,0,INDEX(Sheet1!RawDataCols,$C96,AV$5)*$R96)</f>
        <v>0</v>
      </c>
      <c r="AW96" s="3">
        <f>IF(AW$3=0,0,INDEX(Sheet1!RawDataCols,$C96,AW$5)*$R96)</f>
        <v>0</v>
      </c>
      <c r="AX96" s="3">
        <f>IF(AX$3=0,0,INDEX(Sheet1!RawDataCols,$C96,AX$5)*$R96)</f>
        <v>0</v>
      </c>
      <c r="AY96" s="3">
        <f>IF(AY$3=0,0,INDEX(Sheet1!RawDataCols,$C96,AY$5)*$R96)</f>
        <v>0</v>
      </c>
      <c r="AZ96" s="3">
        <f>IF(AZ$3=0,0,INDEX(Sheet1!RawDataCols,$C96,AZ$5)*$R96)</f>
        <v>0</v>
      </c>
      <c r="BA96" s="3">
        <f>IF(BA$3=0,0,INDEX(Sheet1!RawDataCols,$C96,BA$5)*$R96)</f>
        <v>0</v>
      </c>
      <c r="BB96" s="3">
        <f>IF(BB$3=0,0,INDEX(Sheet1!RawDataCols,$C96,BB$5)*$R96)</f>
        <v>0</v>
      </c>
      <c r="BC96" s="3">
        <f>IF(BC$3=0,0,INDEX(Sheet1!RawDataCols,$C96,BC$5)*$R96)</f>
        <v>0</v>
      </c>
      <c r="BD96" s="3">
        <f>IF(BD$3=0,0,INDEX(Sheet1!RawDataCols,$C96,BD$5)*$R96)</f>
        <v>0</v>
      </c>
      <c r="BE96" s="3">
        <f>IF(BE$3=0,0,INDEX(Sheet1!RawDataCols,$C96,BE$5)*$R96)</f>
        <v>0</v>
      </c>
      <c r="BF96" s="3">
        <f>IF(BF$3=0,0,INDEX(Sheet1!RawDataCols,$C96,BF$5)*$R96)</f>
        <v>0</v>
      </c>
      <c r="BG96" s="179">
        <f>IF(BG$3=0,0,INDEX(Sheet1!RawDataCols,$C96,BG$5)*$R96)</f>
        <v>0</v>
      </c>
      <c r="BH96" s="33">
        <f t="shared" si="27"/>
        <v>0</v>
      </c>
      <c r="BI96" s="33">
        <f t="shared" si="28"/>
        <v>0</v>
      </c>
      <c r="BJ96" s="33">
        <f t="shared" si="29"/>
        <v>162</v>
      </c>
      <c r="BK96" s="3">
        <f>IF(BK$3=0,0,INDEX(Sheet1!RawDataCols,$C96,BK$5)*$R96)</f>
        <v>0</v>
      </c>
      <c r="BL96" s="3">
        <f>IF(BL$3=0,0,INDEX(Sheet1!RawDataCols,$C96,BL$5)*$R96)</f>
        <v>49.541428000000003</v>
      </c>
      <c r="BM96" s="3">
        <f>IF(BM$3=0,0,INDEX(Sheet1!RawDataCols,$C96,BM$5)*$R96)</f>
        <v>173.989285</v>
      </c>
      <c r="BN96" s="3">
        <f>IF(BN$3=0,0,INDEX(Sheet1!RawDataCols,$C96,BN$5)*$R96)</f>
        <v>2774.0842849999999</v>
      </c>
      <c r="BO96" s="3">
        <f>IF(BO$3=0,0,INDEX(Sheet1!RawDataCols,$C96,BO$5)*$R96)</f>
        <v>2034.1614279999999</v>
      </c>
      <c r="BP96" s="3">
        <f>IF(BP$3=0,0,INDEX(Sheet1!RawDataCols,$C96,BP$5)*$R96)</f>
        <v>531.58000000000004</v>
      </c>
      <c r="BQ96" s="3">
        <f t="shared" si="30"/>
        <v>0</v>
      </c>
      <c r="BR96" s="3">
        <f t="shared" si="31"/>
        <v>0</v>
      </c>
      <c r="BS96" s="3">
        <f t="shared" si="32"/>
        <v>0</v>
      </c>
      <c r="BT96" s="3">
        <f t="shared" si="33"/>
        <v>0</v>
      </c>
      <c r="BU96" s="3" t="str">
        <f>INDEX(Sheet1!$BS$2:$BS$1000,MATCH($A96,Sheet1!$A$2:$A$1000,0))</f>
        <v>10</v>
      </c>
      <c r="BV96" s="3">
        <f>INDEX(Sheet1!$BT$2:$BT$1000,MATCH($A96,Sheet1!$A$2:$A$1000,0))</f>
        <v>0</v>
      </c>
    </row>
    <row r="97" spans="1:74" x14ac:dyDescent="0.2">
      <c r="A97" s="11" t="s">
        <v>615</v>
      </c>
      <c r="B97" s="3">
        <f>MATCH($A97,Sheet1!ACCOUNTNO,0)</f>
        <v>72</v>
      </c>
      <c r="C97" s="3">
        <f t="shared" si="24"/>
        <v>72</v>
      </c>
      <c r="D97" s="3" t="str">
        <f>IF(D$3=0,0,INDEX(Sheet1!RawDataCols,$C97,D$5))</f>
        <v>24100G08</v>
      </c>
      <c r="E97" s="3" t="str">
        <f>IF(E$3=0,0,INDEX(Sheet1!RawDataCols,$C97,E$5))</f>
        <v xml:space="preserve">24100          </v>
      </c>
      <c r="F97" s="3" t="str">
        <f>IF(F$3=0,0,INDEX(Sheet1!RawDataCols,$C97,F$5))</f>
        <v xml:space="preserve">G08            </v>
      </c>
      <c r="G97" s="3" t="str">
        <f>IF(G$3=0,0,INDEX(Sheet1!RawDataCols,$C97,G$5))</f>
        <v xml:space="preserve">               </v>
      </c>
      <c r="H97" s="3" t="str">
        <f>IF(H$3=0,0,INDEX(Sheet1!RawDataCols,$C97,H$5))</f>
        <v xml:space="preserve">               </v>
      </c>
      <c r="I97" s="3" t="str">
        <f>IF(I$3=0,0,INDEX(Sheet1!RawDataCols,$C97,I$5))</f>
        <v xml:space="preserve">               </v>
      </c>
      <c r="J97" s="3" t="str">
        <f>IF(J$3=0,0,INDEX(Sheet1!RawDataCols,$C97,J$5))</f>
        <v xml:space="preserve">               </v>
      </c>
      <c r="K97" s="3" t="str">
        <f>IF(K$3=0,0,INDEX(Sheet1!RawDataCols,$C97,K$5))</f>
        <v xml:space="preserve">               </v>
      </c>
      <c r="L97" s="3" t="str">
        <f>IF(L$3=0,0,INDEX(Sheet1!RawDataCols,$C97,L$5))</f>
        <v xml:space="preserve">               </v>
      </c>
      <c r="M97" s="3" t="str">
        <f>IF(M$3=0,0,INDEX(Sheet1!RawDataCols,$C97,M$5))</f>
        <v xml:space="preserve">F008  </v>
      </c>
      <c r="N97" s="3" t="str">
        <f>IF(N$3=0,0,INDEX(Sheet1!RawDataCols,$C97,N$5))</f>
        <v>Amenities - Staff-RIUP</v>
      </c>
      <c r="O97" s="3">
        <f>INDEX(Sheet1!RawDataCols,$C97,O$5)</f>
        <v>13</v>
      </c>
      <c r="P97" s="3" t="str">
        <f>INDEX(Sheet1!RawDataCols,$C97,P$5)</f>
        <v>Cost and Expenses</v>
      </c>
      <c r="Q97" s="3" t="str">
        <f>IF(Q$3=0,0,INDEX(Sheet1!RawDataCols,$C97,Q$5))</f>
        <v>I</v>
      </c>
      <c r="R97" s="3">
        <f t="shared" si="25"/>
        <v>1</v>
      </c>
      <c r="S97" s="3">
        <f t="shared" si="26"/>
        <v>-1</v>
      </c>
      <c r="T97" s="3">
        <f>IF(T$3=0,0,INDEX(Sheet1!RawDataCols,$C97,T$5)*$R97)</f>
        <v>0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0</v>
      </c>
      <c r="AB97" s="3">
        <f>IF(AB$3=0,0,INDEX(Sheet1!RawDataCols,$C97,AB$5)*$R97)</f>
        <v>0</v>
      </c>
      <c r="AC97" s="3">
        <f>IF(AC$3=0,0,INDEX(Sheet1!RawDataCols,$C97,AC$5)*$R97)</f>
        <v>0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0</v>
      </c>
      <c r="AH97" s="3">
        <f>IF(AH$3=0,0,INDEX(Sheet1!RawDataCols,$C97,AH$5)*$R97)</f>
        <v>0</v>
      </c>
      <c r="AI97" s="3">
        <f>IF(AI$3=0,0,INDEX(Sheet1!RawDataCols,$C97,AI$5)*$R97)</f>
        <v>0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0</v>
      </c>
      <c r="AM97" s="3">
        <f>IF(AM$3=0,0,INDEX(Sheet1!RawDataCols,$C97,AM$5)*$R97)</f>
        <v>0</v>
      </c>
      <c r="AN97" s="3">
        <f>IF(AN$3=0,0,INDEX(Sheet1!RawDataCols,$C97,AN$5)*$R97)</f>
        <v>0</v>
      </c>
      <c r="AO97" s="3">
        <f>IF(AO$3=0,0,INDEX(Sheet1!RawDataCols,$C97,AO$5)*$R97)</f>
        <v>0</v>
      </c>
      <c r="AP97" s="3">
        <f>IF(AP$3=0,0,INDEX(Sheet1!RawDataCols,$C97,AP$5)*$R97)</f>
        <v>0</v>
      </c>
      <c r="AQ97" s="3">
        <f>IF(AQ$3=0,0,INDEX(Sheet1!RawDataCols,$C97,AQ$5)*$R97)</f>
        <v>0</v>
      </c>
      <c r="AR97" s="3">
        <f>IF(AR$3=0,0,INDEX(Sheet1!RawDataCols,$C97,AR$5)*$R97)</f>
        <v>0</v>
      </c>
      <c r="AS97" s="3">
        <f>IF(AS$3=0,0,INDEX(Sheet1!RawDataCols,$C97,AS$5)*$R97)</f>
        <v>0</v>
      </c>
      <c r="AT97" s="3">
        <f>IF(AT$3=0,0,INDEX(Sheet1!RawDataCols,$C97,AT$5)*$R97)</f>
        <v>0</v>
      </c>
      <c r="AU97" s="3">
        <f>IF(AU$3=0,0,INDEX(Sheet1!RawDataCols,$C97,AU$5)*$R97)</f>
        <v>0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0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0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 t="shared" si="27"/>
        <v>0</v>
      </c>
      <c r="BI97" s="33">
        <f t="shared" si="28"/>
        <v>0</v>
      </c>
      <c r="BJ97" s="33">
        <f t="shared" si="29"/>
        <v>0</v>
      </c>
      <c r="BK97" s="3">
        <f>IF(BK$3=0,0,INDEX(Sheet1!RawDataCols,$C97,BK$5)*$R97)</f>
        <v>0</v>
      </c>
      <c r="BL97" s="3">
        <f>IF(BL$3=0,0,INDEX(Sheet1!RawDataCols,$C97,BL$5)*$R97)</f>
        <v>10.249285</v>
      </c>
      <c r="BM97" s="3">
        <f>IF(BM$3=0,0,INDEX(Sheet1!RawDataCols,$C97,BM$5)*$R97)</f>
        <v>97.835713999999996</v>
      </c>
      <c r="BN97" s="3">
        <f>IF(BN$3=0,0,INDEX(Sheet1!RawDataCols,$C97,BN$5)*$R97)</f>
        <v>187.770714</v>
      </c>
      <c r="BO97" s="3">
        <f>IF(BO$3=0,0,INDEX(Sheet1!RawDataCols,$C97,BO$5)*$R97)</f>
        <v>158.72357099999999</v>
      </c>
      <c r="BP97" s="3">
        <f>IF(BP$3=0,0,INDEX(Sheet1!RawDataCols,$C97,BP$5)*$R97)</f>
        <v>143.49</v>
      </c>
      <c r="BQ97" s="3">
        <f t="shared" si="30"/>
        <v>0</v>
      </c>
      <c r="BR97" s="3">
        <f t="shared" si="31"/>
        <v>0</v>
      </c>
      <c r="BS97" s="3">
        <f t="shared" si="32"/>
        <v>0</v>
      </c>
      <c r="BT97" s="3">
        <f t="shared" si="33"/>
        <v>0</v>
      </c>
      <c r="BU97" s="3" t="str">
        <f>INDEX(Sheet1!$BS$2:$BS$1000,MATCH($A97,Sheet1!$A$2:$A$1000,0))</f>
        <v>11</v>
      </c>
      <c r="BV97" s="3">
        <f>INDEX(Sheet1!$BT$2:$BT$1000,MATCH($A97,Sheet1!$A$2:$A$1000,0))</f>
        <v>0</v>
      </c>
    </row>
    <row r="98" spans="1:74" x14ac:dyDescent="0.2">
      <c r="A98" s="267" t="s">
        <v>616</v>
      </c>
      <c r="B98" s="3" t="e">
        <f>MATCH($A98,Sheet1!ACCOUNTNO,0)</f>
        <v>#N/A</v>
      </c>
      <c r="C98" s="3">
        <f t="shared" si="24"/>
        <v>65000</v>
      </c>
      <c r="D98" s="3">
        <f>IF(D$3=0,0,INDEX(Sheet1!RawDataCols,$C98,D$5))</f>
        <v>0</v>
      </c>
      <c r="E98" s="3">
        <f>IF(E$3=0,0,INDEX(Sheet1!RawDataCols,$C98,E$5))</f>
        <v>0</v>
      </c>
      <c r="F98" s="3">
        <f>IF(F$3=0,0,INDEX(Sheet1!RawDataCols,$C98,F$5))</f>
        <v>0</v>
      </c>
      <c r="G98" s="3">
        <f>IF(G$3=0,0,INDEX(Sheet1!RawDataCols,$C98,G$5))</f>
        <v>0</v>
      </c>
      <c r="H98" s="3">
        <f>IF(H$3=0,0,INDEX(Sheet1!RawDataCols,$C98,H$5))</f>
        <v>0</v>
      </c>
      <c r="I98" s="3">
        <f>IF(I$3=0,0,INDEX(Sheet1!RawDataCols,$C98,I$5))</f>
        <v>0</v>
      </c>
      <c r="J98" s="3">
        <f>IF(J$3=0,0,INDEX(Sheet1!RawDataCols,$C98,J$5))</f>
        <v>0</v>
      </c>
      <c r="K98" s="3">
        <f>IF(K$3=0,0,INDEX(Sheet1!RawDataCols,$C98,K$5))</f>
        <v>0</v>
      </c>
      <c r="L98" s="3">
        <f>IF(L$3=0,0,INDEX(Sheet1!RawDataCols,$C98,L$5))</f>
        <v>0</v>
      </c>
      <c r="M98" s="3">
        <f>IF(M$3=0,0,INDEX(Sheet1!RawDataCols,$C98,M$5))</f>
        <v>0</v>
      </c>
      <c r="N98" s="3">
        <f>IF(N$3=0,0,INDEX(Sheet1!RawDataCols,$C98,N$5))</f>
        <v>0</v>
      </c>
      <c r="O98" s="3">
        <f>INDEX(Sheet1!RawDataCols,$C98,O$5)</f>
        <v>0</v>
      </c>
      <c r="P98" s="3">
        <f>INDEX(Sheet1!RawDataCols,$C98,P$5)</f>
        <v>0</v>
      </c>
      <c r="Q98" s="3">
        <f>IF(Q$3=0,0,INDEX(Sheet1!RawDataCols,$C98,Q$5))</f>
        <v>0</v>
      </c>
      <c r="R98" s="3">
        <f t="shared" si="25"/>
        <v>1</v>
      </c>
      <c r="S98" s="3">
        <f t="shared" si="26"/>
        <v>-1</v>
      </c>
      <c r="T98" s="3">
        <f>IF(T$3=0,0,INDEX(Sheet1!RawDataCols,$C98,T$5)*$R98)</f>
        <v>0</v>
      </c>
      <c r="U98" s="3">
        <f>IF(U$3=0,0,INDEX(Sheet1!RawDataCols,$C98,U$5)*$R98)</f>
        <v>0</v>
      </c>
      <c r="V98" s="3">
        <f>IF(V$3=0,0,INDEX(Sheet1!RawDataCols,$C98,V$5)*$R98)</f>
        <v>0</v>
      </c>
      <c r="W98" s="3">
        <f>IF(W$3=0,0,INDEX(Sheet1!RawDataCols,$C98,W$5)*$R98)</f>
        <v>0</v>
      </c>
      <c r="X98" s="3">
        <f>IF(X$3=0,0,INDEX(Sheet1!RawDataCols,$C98,X$5)*$R98)</f>
        <v>0</v>
      </c>
      <c r="Y98" s="3">
        <f>IF(Y$3=0,0,INDEX(Sheet1!RawDataCols,$C98,Y$5)*$R98)</f>
        <v>0</v>
      </c>
      <c r="Z98" s="3">
        <f>IF(Z$3=0,0,INDEX(Sheet1!RawDataCols,$C98,Z$5)*$R98)</f>
        <v>0</v>
      </c>
      <c r="AA98" s="3">
        <f>IF(AA$3=0,0,INDEX(Sheet1!RawDataCols,$C98,AA$5)*$R98)</f>
        <v>0</v>
      </c>
      <c r="AB98" s="3">
        <f>IF(AB$3=0,0,INDEX(Sheet1!RawDataCols,$C98,AB$5)*$R98)</f>
        <v>0</v>
      </c>
      <c r="AC98" s="3">
        <f>IF(AC$3=0,0,INDEX(Sheet1!RawDataCols,$C98,AC$5)*$R98)</f>
        <v>0</v>
      </c>
      <c r="AD98" s="3">
        <f>IF(AD$3=0,0,INDEX(Sheet1!RawDataCols,$C98,AD$5)*$R98)</f>
        <v>0</v>
      </c>
      <c r="AE98" s="3">
        <f>IF(AE$3=0,0,INDEX(Sheet1!RawDataCols,$C98,AE$5)*$R98)</f>
        <v>0</v>
      </c>
      <c r="AF98" s="3">
        <f>IF(AF$3=0,0,INDEX(Sheet1!RawDataCols,$C98,AF$5)*$R98)</f>
        <v>0</v>
      </c>
      <c r="AG98" s="3">
        <f>IF(AG$3=0,0,INDEX(Sheet1!RawDataCols,$C98,AG$5)*$R98)</f>
        <v>0</v>
      </c>
      <c r="AH98" s="3">
        <f>IF(AH$3=0,0,INDEX(Sheet1!RawDataCols,$C98,AH$5)*$R98)</f>
        <v>0</v>
      </c>
      <c r="AI98" s="3">
        <f>IF(AI$3=0,0,INDEX(Sheet1!RawDataCols,$C98,AI$5)*$R98)</f>
        <v>0</v>
      </c>
      <c r="AJ98" s="3">
        <f>IF(AJ$3=0,0,INDEX(Sheet1!RawDataCols,$C98,AJ$5)*$R98)</f>
        <v>0</v>
      </c>
      <c r="AK98" s="3">
        <f>IF(AK$3=0,0,INDEX(Sheet1!RawDataCols,$C98,AK$5)*$R98)</f>
        <v>0</v>
      </c>
      <c r="AL98" s="3">
        <f>IF(AL$3=0,0,INDEX(Sheet1!RawDataCols,$C98,AL$5)*$R98)</f>
        <v>0</v>
      </c>
      <c r="AM98" s="3">
        <f>IF(AM$3=0,0,INDEX(Sheet1!RawDataCols,$C98,AM$5)*$R98)</f>
        <v>0</v>
      </c>
      <c r="AN98" s="3">
        <f>IF(AN$3=0,0,INDEX(Sheet1!RawDataCols,$C98,AN$5)*$R98)</f>
        <v>0</v>
      </c>
      <c r="AO98" s="3">
        <f>IF(AO$3=0,0,INDEX(Sheet1!RawDataCols,$C98,AO$5)*$R98)</f>
        <v>0</v>
      </c>
      <c r="AP98" s="3">
        <f>IF(AP$3=0,0,INDEX(Sheet1!RawDataCols,$C98,AP$5)*$R98)</f>
        <v>0</v>
      </c>
      <c r="AQ98" s="3">
        <f>IF(AQ$3=0,0,INDEX(Sheet1!RawDataCols,$C98,AQ$5)*$R98)</f>
        <v>0</v>
      </c>
      <c r="AR98" s="3">
        <f>IF(AR$3=0,0,INDEX(Sheet1!RawDataCols,$C98,AR$5)*$R98)</f>
        <v>0</v>
      </c>
      <c r="AS98" s="3">
        <f>IF(AS$3=0,0,INDEX(Sheet1!RawDataCols,$C98,AS$5)*$R98)</f>
        <v>0</v>
      </c>
      <c r="AT98" s="3">
        <f>IF(AT$3=0,0,INDEX(Sheet1!RawDataCols,$C98,AT$5)*$R98)</f>
        <v>0</v>
      </c>
      <c r="AU98" s="3">
        <f>IF(AU$3=0,0,INDEX(Sheet1!RawDataCols,$C98,AU$5)*$R98)</f>
        <v>0</v>
      </c>
      <c r="AV98" s="3">
        <f>IF(AV$3=0,0,INDEX(Sheet1!RawDataCols,$C98,AV$5)*$R98)</f>
        <v>0</v>
      </c>
      <c r="AW98" s="3">
        <f>IF(AW$3=0,0,INDEX(Sheet1!RawDataCols,$C98,AW$5)*$R98)</f>
        <v>0</v>
      </c>
      <c r="AX98" s="3">
        <f>IF(AX$3=0,0,INDEX(Sheet1!RawDataCols,$C98,AX$5)*$R98)</f>
        <v>0</v>
      </c>
      <c r="AY98" s="3">
        <f>IF(AY$3=0,0,INDEX(Sheet1!RawDataCols,$C98,AY$5)*$R98)</f>
        <v>0</v>
      </c>
      <c r="AZ98" s="3">
        <f>IF(AZ$3=0,0,INDEX(Sheet1!RawDataCols,$C98,AZ$5)*$R98)</f>
        <v>0</v>
      </c>
      <c r="BA98" s="3">
        <f>IF(BA$3=0,0,INDEX(Sheet1!RawDataCols,$C98,BA$5)*$R98)</f>
        <v>0</v>
      </c>
      <c r="BB98" s="3">
        <f>IF(BB$3=0,0,INDEX(Sheet1!RawDataCols,$C98,BB$5)*$R98)</f>
        <v>0</v>
      </c>
      <c r="BC98" s="3">
        <f>IF(BC$3=0,0,INDEX(Sheet1!RawDataCols,$C98,BC$5)*$R98)</f>
        <v>0</v>
      </c>
      <c r="BD98" s="3">
        <f>IF(BD$3=0,0,INDEX(Sheet1!RawDataCols,$C98,BD$5)*$R98)</f>
        <v>0</v>
      </c>
      <c r="BE98" s="3">
        <f>IF(BE$3=0,0,INDEX(Sheet1!RawDataCols,$C98,BE$5)*$R98)</f>
        <v>0</v>
      </c>
      <c r="BF98" s="3">
        <f>IF(BF$3=0,0,INDEX(Sheet1!RawDataCols,$C98,BF$5)*$R98)</f>
        <v>0</v>
      </c>
      <c r="BG98" s="179">
        <f>IF(BG$3=0,0,INDEX(Sheet1!RawDataCols,$C98,BG$5)*$R98)</f>
        <v>0</v>
      </c>
      <c r="BH98" s="33">
        <f t="shared" si="27"/>
        <v>0</v>
      </c>
      <c r="BI98" s="33">
        <f t="shared" si="28"/>
        <v>0</v>
      </c>
      <c r="BJ98" s="33">
        <f t="shared" si="29"/>
        <v>0</v>
      </c>
      <c r="BK98" s="3">
        <f>IF(BK$3=0,0,INDEX(Sheet1!RawDataCols,$C98,BK$5)*$R98)</f>
        <v>0</v>
      </c>
      <c r="BL98" s="3">
        <f>IF(BL$3=0,0,INDEX(Sheet1!RawDataCols,$C98,BL$5)*$R98)</f>
        <v>0</v>
      </c>
      <c r="BM98" s="3">
        <f>IF(BM$3=0,0,INDEX(Sheet1!RawDataCols,$C98,BM$5)*$R98)</f>
        <v>0</v>
      </c>
      <c r="BN98" s="3">
        <f>IF(BN$3=0,0,INDEX(Sheet1!RawDataCols,$C98,BN$5)*$R98)</f>
        <v>0</v>
      </c>
      <c r="BO98" s="3">
        <f>IF(BO$3=0,0,INDEX(Sheet1!RawDataCols,$C98,BO$5)*$R98)</f>
        <v>0</v>
      </c>
      <c r="BP98" s="3">
        <f>IF(BP$3=0,0,INDEX(Sheet1!RawDataCols,$C98,BP$5)*$R98)</f>
        <v>0</v>
      </c>
      <c r="BQ98" s="3">
        <f t="shared" si="30"/>
        <v>0</v>
      </c>
      <c r="BR98" s="3">
        <f t="shared" si="31"/>
        <v>0</v>
      </c>
      <c r="BS98" s="3">
        <f t="shared" si="32"/>
        <v>0</v>
      </c>
      <c r="BT98" s="3">
        <f t="shared" si="33"/>
        <v>0</v>
      </c>
      <c r="BU98" s="3" t="e">
        <f>INDEX(Sheet1!$BS$2:$BS$1000,MATCH($A98,Sheet1!$A$2:$A$1000,0))</f>
        <v>#N/A</v>
      </c>
      <c r="BV98" s="3" t="e">
        <f>INDEX(Sheet1!$BT$2:$BT$1000,MATCH($A98,Sheet1!$A$2:$A$1000,0))</f>
        <v>#N/A</v>
      </c>
    </row>
    <row r="99" spans="1:74" x14ac:dyDescent="0.2">
      <c r="A99" s="11" t="s">
        <v>617</v>
      </c>
      <c r="B99" s="3">
        <f>MATCH($A99,Sheet1!ACCOUNTNO,0)</f>
        <v>73</v>
      </c>
      <c r="C99" s="3">
        <f t="shared" si="24"/>
        <v>73</v>
      </c>
      <c r="D99" s="3" t="str">
        <f>IF(D$3=0,0,INDEX(Sheet1!RawDataCols,$C99,D$5))</f>
        <v>24220G08</v>
      </c>
      <c r="E99" s="3" t="str">
        <f>IF(E$3=0,0,INDEX(Sheet1!RawDataCols,$C99,E$5))</f>
        <v xml:space="preserve">24220          </v>
      </c>
      <c r="F99" s="3" t="str">
        <f>IF(F$3=0,0,INDEX(Sheet1!RawDataCols,$C99,F$5))</f>
        <v xml:space="preserve">G08            </v>
      </c>
      <c r="G99" s="3" t="str">
        <f>IF(G$3=0,0,INDEX(Sheet1!RawDataCols,$C99,G$5))</f>
        <v xml:space="preserve">               </v>
      </c>
      <c r="H99" s="3" t="str">
        <f>IF(H$3=0,0,INDEX(Sheet1!RawDataCols,$C99,H$5))</f>
        <v xml:space="preserve">               </v>
      </c>
      <c r="I99" s="3" t="str">
        <f>IF(I$3=0,0,INDEX(Sheet1!RawDataCols,$C99,I$5))</f>
        <v xml:space="preserve">               </v>
      </c>
      <c r="J99" s="3" t="str">
        <f>IF(J$3=0,0,INDEX(Sheet1!RawDataCols,$C99,J$5))</f>
        <v xml:space="preserve">               </v>
      </c>
      <c r="K99" s="3" t="str">
        <f>IF(K$3=0,0,INDEX(Sheet1!RawDataCols,$C99,K$5))</f>
        <v xml:space="preserve">               </v>
      </c>
      <c r="L99" s="3" t="str">
        <f>IF(L$3=0,0,INDEX(Sheet1!RawDataCols,$C99,L$5))</f>
        <v xml:space="preserve">               </v>
      </c>
      <c r="M99" s="3" t="str">
        <f>IF(M$3=0,0,INDEX(Sheet1!RawDataCols,$C99,M$5))</f>
        <v xml:space="preserve">F008  </v>
      </c>
      <c r="N99" s="3" t="str">
        <f>IF(N$3=0,0,INDEX(Sheet1!RawDataCols,$C99,N$5))</f>
        <v>Recruitment-RIUP</v>
      </c>
      <c r="O99" s="3">
        <f>INDEX(Sheet1!RawDataCols,$C99,O$5)</f>
        <v>13</v>
      </c>
      <c r="P99" s="3" t="str">
        <f>INDEX(Sheet1!RawDataCols,$C99,P$5)</f>
        <v>Cost and Expenses</v>
      </c>
      <c r="Q99" s="3" t="str">
        <f>IF(Q$3=0,0,INDEX(Sheet1!RawDataCols,$C99,Q$5))</f>
        <v>I</v>
      </c>
      <c r="R99" s="3">
        <f t="shared" si="25"/>
        <v>1</v>
      </c>
      <c r="S99" s="3">
        <f t="shared" si="26"/>
        <v>-1</v>
      </c>
      <c r="T99" s="3">
        <f>IF(T$3=0,0,INDEX(Sheet1!RawDataCols,$C99,T$5)*$R99)</f>
        <v>0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0</v>
      </c>
      <c r="AK99" s="3">
        <f>IF(AK$3=0,0,INDEX(Sheet1!RawDataCols,$C99,AK$5)*$R99)</f>
        <v>0</v>
      </c>
      <c r="AL99" s="3">
        <f>IF(AL$3=0,0,INDEX(Sheet1!RawDataCols,$C99,AL$5)*$R99)</f>
        <v>0</v>
      </c>
      <c r="AM99" s="3">
        <f>IF(AM$3=0,0,INDEX(Sheet1!RawDataCols,$C99,AM$5)*$R99)</f>
        <v>0</v>
      </c>
      <c r="AN99" s="3">
        <f>IF(AN$3=0,0,INDEX(Sheet1!RawDataCols,$C99,AN$5)*$R99)</f>
        <v>0</v>
      </c>
      <c r="AO99" s="3">
        <f>IF(AO$3=0,0,INDEX(Sheet1!RawDataCols,$C99,AO$5)*$R99)</f>
        <v>0</v>
      </c>
      <c r="AP99" s="3">
        <f>IF(AP$3=0,0,INDEX(Sheet1!RawDataCols,$C99,AP$5)*$R99)</f>
        <v>0</v>
      </c>
      <c r="AQ99" s="3">
        <f>IF(AQ$3=0,0,INDEX(Sheet1!RawDataCols,$C99,AQ$5)*$R99)</f>
        <v>0</v>
      </c>
      <c r="AR99" s="3">
        <f>IF(AR$3=0,0,INDEX(Sheet1!RawDataCols,$C99,AR$5)*$R99)</f>
        <v>0</v>
      </c>
      <c r="AS99" s="3">
        <f>IF(AS$3=0,0,INDEX(Sheet1!RawDataCols,$C99,AS$5)*$R99)</f>
        <v>0</v>
      </c>
      <c r="AT99" s="3">
        <f>IF(AT$3=0,0,INDEX(Sheet1!RawDataCols,$C99,AT$5)*$R99)</f>
        <v>0</v>
      </c>
      <c r="AU99" s="3">
        <f>IF(AU$3=0,0,INDEX(Sheet1!RawDataCols,$C99,AU$5)*$R99)</f>
        <v>0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si="27"/>
        <v>0</v>
      </c>
      <c r="BI99" s="33">
        <f t="shared" si="28"/>
        <v>0</v>
      </c>
      <c r="BJ99" s="33">
        <f t="shared" si="29"/>
        <v>0</v>
      </c>
      <c r="BK99" s="3">
        <f>IF(BK$3=0,0,INDEX(Sheet1!RawDataCols,$C99,BK$5)*$R99)</f>
        <v>0</v>
      </c>
      <c r="BL99" s="3">
        <f>IF(BL$3=0,0,INDEX(Sheet1!RawDataCols,$C99,BL$5)*$R99)</f>
        <v>0</v>
      </c>
      <c r="BM99" s="3">
        <f>IF(BM$3=0,0,INDEX(Sheet1!RawDataCols,$C99,BM$5)*$R99)</f>
        <v>36.704284999999999</v>
      </c>
      <c r="BN99" s="3">
        <f>IF(BN$3=0,0,INDEX(Sheet1!RawDataCols,$C99,BN$5)*$R99)</f>
        <v>68.714285000000004</v>
      </c>
      <c r="BO99" s="3">
        <f>IF(BO$3=0,0,INDEX(Sheet1!RawDataCols,$C99,BO$5)*$R99)</f>
        <v>42.857142000000003</v>
      </c>
      <c r="BP99" s="3">
        <f>IF(BP$3=0,0,INDEX(Sheet1!RawDataCols,$C99,BP$5)*$R99)</f>
        <v>0</v>
      </c>
      <c r="BQ99" s="3">
        <f t="shared" si="30"/>
        <v>0</v>
      </c>
      <c r="BR99" s="3">
        <f t="shared" si="31"/>
        <v>0</v>
      </c>
      <c r="BS99" s="3">
        <f t="shared" si="32"/>
        <v>0</v>
      </c>
      <c r="BT99" s="3">
        <f t="shared" si="33"/>
        <v>0</v>
      </c>
      <c r="BU99" s="3" t="str">
        <f>INDEX(Sheet1!$BS$2:$BS$1000,MATCH($A99,Sheet1!$A$2:$A$1000,0))</f>
        <v>11</v>
      </c>
      <c r="BV99" s="3">
        <f>INDEX(Sheet1!$BT$2:$BT$1000,MATCH($A99,Sheet1!$A$2:$A$1000,0))</f>
        <v>0</v>
      </c>
    </row>
    <row r="100" spans="1:74" x14ac:dyDescent="0.2">
      <c r="A100" s="11" t="s">
        <v>618</v>
      </c>
      <c r="B100" s="3">
        <f>MATCH($A100,Sheet1!ACCOUNTNO,0)</f>
        <v>74</v>
      </c>
      <c r="C100" s="3">
        <f t="shared" si="24"/>
        <v>74</v>
      </c>
      <c r="D100" s="3" t="str">
        <f>IF(D$3=0,0,INDEX(Sheet1!RawDataCols,$C100,D$5))</f>
        <v>24260G08</v>
      </c>
      <c r="E100" s="3" t="str">
        <f>IF(E$3=0,0,INDEX(Sheet1!RawDataCols,$C100,E$5))</f>
        <v xml:space="preserve">24260          </v>
      </c>
      <c r="F100" s="3" t="str">
        <f>IF(F$3=0,0,INDEX(Sheet1!RawDataCols,$C100,F$5))</f>
        <v xml:space="preserve">G08            </v>
      </c>
      <c r="G100" s="3" t="str">
        <f>IF(G$3=0,0,INDEX(Sheet1!RawDataCols,$C100,G$5))</f>
        <v xml:space="preserve">               </v>
      </c>
      <c r="H100" s="3" t="str">
        <f>IF(H$3=0,0,INDEX(Sheet1!RawDataCols,$C100,H$5))</f>
        <v xml:space="preserve">               </v>
      </c>
      <c r="I100" s="3" t="str">
        <f>IF(I$3=0,0,INDEX(Sheet1!RawDataCols,$C100,I$5))</f>
        <v xml:space="preserve">               </v>
      </c>
      <c r="J100" s="3" t="str">
        <f>IF(J$3=0,0,INDEX(Sheet1!RawDataCols,$C100,J$5))</f>
        <v xml:space="preserve">               </v>
      </c>
      <c r="K100" s="3" t="str">
        <f>IF(K$3=0,0,INDEX(Sheet1!RawDataCols,$C100,K$5))</f>
        <v xml:space="preserve">               </v>
      </c>
      <c r="L100" s="3" t="str">
        <f>IF(L$3=0,0,INDEX(Sheet1!RawDataCols,$C100,L$5))</f>
        <v xml:space="preserve">               </v>
      </c>
      <c r="M100" s="3" t="str">
        <f>IF(M$3=0,0,INDEX(Sheet1!RawDataCols,$C100,M$5))</f>
        <v xml:space="preserve">F008  </v>
      </c>
      <c r="N100" s="3" t="str">
        <f>IF(N$3=0,0,INDEX(Sheet1!RawDataCols,$C100,N$5))</f>
        <v>Training-RIUP</v>
      </c>
      <c r="O100" s="3">
        <f>INDEX(Sheet1!RawDataCols,$C100,O$5)</f>
        <v>13</v>
      </c>
      <c r="P100" s="3" t="str">
        <f>INDEX(Sheet1!RawDataCols,$C100,P$5)</f>
        <v>Cost and Expenses</v>
      </c>
      <c r="Q100" s="3" t="str">
        <f>IF(Q$3=0,0,INDEX(Sheet1!RawDataCols,$C100,Q$5))</f>
        <v>I</v>
      </c>
      <c r="R100" s="3">
        <f t="shared" si="25"/>
        <v>1</v>
      </c>
      <c r="S100" s="3">
        <f t="shared" si="26"/>
        <v>-1</v>
      </c>
      <c r="T100" s="3">
        <f>IF(T$3=0,0,INDEX(Sheet1!RawDataCols,$C100,T$5)*$R100)</f>
        <v>0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0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0</v>
      </c>
      <c r="AN100" s="3">
        <f>IF(AN$3=0,0,INDEX(Sheet1!RawDataCols,$C100,AN$5)*$R100)</f>
        <v>0</v>
      </c>
      <c r="AO100" s="3">
        <f>IF(AO$3=0,0,INDEX(Sheet1!RawDataCols,$C100,AO$5)*$R100)</f>
        <v>0</v>
      </c>
      <c r="AP100" s="3">
        <f>IF(AP$3=0,0,INDEX(Sheet1!RawDataCols,$C100,AP$5)*$R100)</f>
        <v>0</v>
      </c>
      <c r="AQ100" s="3">
        <f>IF(AQ$3=0,0,INDEX(Sheet1!RawDataCols,$C100,AQ$5)*$R100)</f>
        <v>0</v>
      </c>
      <c r="AR100" s="3">
        <f>IF(AR$3=0,0,INDEX(Sheet1!RawDataCols,$C100,AR$5)*$R100)</f>
        <v>0</v>
      </c>
      <c r="AS100" s="3">
        <f>IF(AS$3=0,0,INDEX(Sheet1!RawDataCols,$C100,AS$5)*$R100)</f>
        <v>0</v>
      </c>
      <c r="AT100" s="3">
        <f>IF(AT$3=0,0,INDEX(Sheet1!RawDataCols,$C100,AT$5)*$R100)</f>
        <v>0</v>
      </c>
      <c r="AU100" s="3">
        <f>IF(AU$3=0,0,INDEX(Sheet1!RawDataCols,$C100,AU$5)*$R100)</f>
        <v>0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 t="shared" si="27"/>
        <v>0</v>
      </c>
      <c r="BI100" s="33">
        <f t="shared" si="28"/>
        <v>0</v>
      </c>
      <c r="BJ100" s="33">
        <f t="shared" si="29"/>
        <v>0</v>
      </c>
      <c r="BK100" s="3">
        <f>IF(BK$3=0,0,INDEX(Sheet1!RawDataCols,$C100,BK$5)*$R100)</f>
        <v>0</v>
      </c>
      <c r="BL100" s="3">
        <f>IF(BL$3=0,0,INDEX(Sheet1!RawDataCols,$C100,BL$5)*$R100)</f>
        <v>0</v>
      </c>
      <c r="BM100" s="3">
        <f>IF(BM$3=0,0,INDEX(Sheet1!RawDataCols,$C100,BM$5)*$R100)</f>
        <v>0</v>
      </c>
      <c r="BN100" s="3">
        <f>IF(BN$3=0,0,INDEX(Sheet1!RawDataCols,$C100,BN$5)*$R100)</f>
        <v>309.51142800000002</v>
      </c>
      <c r="BO100" s="3">
        <f>IF(BO$3=0,0,INDEX(Sheet1!RawDataCols,$C100,BO$5)*$R100)</f>
        <v>170.87714199999999</v>
      </c>
      <c r="BP100" s="3">
        <f>IF(BP$3=0,0,INDEX(Sheet1!RawDataCols,$C100,BP$5)*$R100)</f>
        <v>0</v>
      </c>
      <c r="BQ100" s="3">
        <f t="shared" si="30"/>
        <v>0</v>
      </c>
      <c r="BR100" s="3">
        <f t="shared" si="31"/>
        <v>0</v>
      </c>
      <c r="BS100" s="3">
        <f t="shared" si="32"/>
        <v>0</v>
      </c>
      <c r="BT100" s="3">
        <f t="shared" si="33"/>
        <v>0</v>
      </c>
      <c r="BU100" s="3" t="str">
        <f>INDEX(Sheet1!$BS$2:$BS$1000,MATCH($A100,Sheet1!$A$2:$A$1000,0))</f>
        <v>11</v>
      </c>
      <c r="BV100" s="3">
        <f>INDEX(Sheet1!$BT$2:$BT$1000,MATCH($A100,Sheet1!$A$2:$A$1000,0))</f>
        <v>0</v>
      </c>
    </row>
    <row r="101" spans="1:74" x14ac:dyDescent="0.2">
      <c r="A101" s="11" t="s">
        <v>619</v>
      </c>
      <c r="B101" s="3">
        <f>MATCH($A101,Sheet1!ACCOUNTNO,0)</f>
        <v>75</v>
      </c>
      <c r="C101" s="3">
        <f t="shared" si="24"/>
        <v>75</v>
      </c>
      <c r="D101" s="3" t="str">
        <f>IF(D$3=0,0,INDEX(Sheet1!RawDataCols,$C101,D$5))</f>
        <v>25100E01</v>
      </c>
      <c r="E101" s="3" t="str">
        <f>IF(E$3=0,0,INDEX(Sheet1!RawDataCols,$C101,E$5))</f>
        <v xml:space="preserve">25100          </v>
      </c>
      <c r="F101" s="3" t="str">
        <f>IF(F$3=0,0,INDEX(Sheet1!RawDataCols,$C101,F$5))</f>
        <v xml:space="preserve">E01            </v>
      </c>
      <c r="G101" s="3" t="str">
        <f>IF(G$3=0,0,INDEX(Sheet1!RawDataCols,$C101,G$5))</f>
        <v xml:space="preserve">               </v>
      </c>
      <c r="H101" s="3" t="str">
        <f>IF(H$3=0,0,INDEX(Sheet1!RawDataCols,$C101,H$5))</f>
        <v xml:space="preserve">               </v>
      </c>
      <c r="I101" s="3" t="str">
        <f>IF(I$3=0,0,INDEX(Sheet1!RawDataCols,$C101,I$5))</f>
        <v xml:space="preserve">               </v>
      </c>
      <c r="J101" s="3" t="str">
        <f>IF(J$3=0,0,INDEX(Sheet1!RawDataCols,$C101,J$5))</f>
        <v xml:space="preserve">               </v>
      </c>
      <c r="K101" s="3" t="str">
        <f>IF(K$3=0,0,INDEX(Sheet1!RawDataCols,$C101,K$5))</f>
        <v xml:space="preserve">               </v>
      </c>
      <c r="L101" s="3" t="str">
        <f>IF(L$3=0,0,INDEX(Sheet1!RawDataCols,$C101,L$5))</f>
        <v xml:space="preserve">               </v>
      </c>
      <c r="M101" s="3" t="str">
        <f>IF(M$3=0,0,INDEX(Sheet1!RawDataCols,$C101,M$5))</f>
        <v xml:space="preserve">F008  </v>
      </c>
      <c r="N101" s="3" t="str">
        <f>IF(N$3=0,0,INDEX(Sheet1!RawDataCols,$C101,N$5))</f>
        <v>Advertising &amp; Promotion-Rip It Up</v>
      </c>
      <c r="O101" s="3">
        <f>INDEX(Sheet1!RawDataCols,$C101,O$5)</f>
        <v>13</v>
      </c>
      <c r="P101" s="3" t="str">
        <f>INDEX(Sheet1!RawDataCols,$C101,P$5)</f>
        <v>Cost and Expenses</v>
      </c>
      <c r="Q101" s="3" t="str">
        <f>IF(Q$3=0,0,INDEX(Sheet1!RawDataCols,$C101,Q$5))</f>
        <v>I</v>
      </c>
      <c r="R101" s="3">
        <f t="shared" si="25"/>
        <v>1</v>
      </c>
      <c r="S101" s="3">
        <f t="shared" si="26"/>
        <v>-1</v>
      </c>
      <c r="T101" s="3">
        <f>IF(T$3=0,0,INDEX(Sheet1!RawDataCols,$C101,T$5)*$R101)</f>
        <v>0</v>
      </c>
      <c r="U101" s="3">
        <f>IF(U$3=0,0,INDEX(Sheet1!RawDataCols,$C101,U$5)*$R101)</f>
        <v>0</v>
      </c>
      <c r="V101" s="3">
        <f>IF(V$3=0,0,INDEX(Sheet1!RawDataCols,$C101,V$5)*$R101)</f>
        <v>0</v>
      </c>
      <c r="W101" s="3">
        <f>IF(W$3=0,0,INDEX(Sheet1!RawDataCols,$C101,W$5)*$R101)</f>
        <v>0</v>
      </c>
      <c r="X101" s="3">
        <f>IF(X$3=0,0,INDEX(Sheet1!RawDataCols,$C101,X$5)*$R101)</f>
        <v>0</v>
      </c>
      <c r="Y101" s="3">
        <f>IF(Y$3=0,0,INDEX(Sheet1!RawDataCols,$C101,Y$5)*$R101)</f>
        <v>0</v>
      </c>
      <c r="Z101" s="3">
        <f>IF(Z$3=0,0,INDEX(Sheet1!RawDataCols,$C101,Z$5)*$R101)</f>
        <v>0</v>
      </c>
      <c r="AA101" s="3">
        <f>IF(AA$3=0,0,INDEX(Sheet1!RawDataCols,$C101,AA$5)*$R101)</f>
        <v>0</v>
      </c>
      <c r="AB101" s="3">
        <f>IF(AB$3=0,0,INDEX(Sheet1!RawDataCols,$C101,AB$5)*$R101)</f>
        <v>0</v>
      </c>
      <c r="AC101" s="3">
        <f>IF(AC$3=0,0,INDEX(Sheet1!RawDataCols,$C101,AC$5)*$R101)</f>
        <v>0</v>
      </c>
      <c r="AD101" s="3">
        <f>IF(AD$3=0,0,INDEX(Sheet1!RawDataCols,$C101,AD$5)*$R101)</f>
        <v>0</v>
      </c>
      <c r="AE101" s="3">
        <f>IF(AE$3=0,0,INDEX(Sheet1!RawDataCols,$C101,AE$5)*$R101)</f>
        <v>0</v>
      </c>
      <c r="AF101" s="3">
        <f>IF(AF$3=0,0,INDEX(Sheet1!RawDataCols,$C101,AF$5)*$R101)</f>
        <v>0</v>
      </c>
      <c r="AG101" s="3">
        <f>IF(AG$3=0,0,INDEX(Sheet1!RawDataCols,$C101,AG$5)*$R101)</f>
        <v>0</v>
      </c>
      <c r="AH101" s="3">
        <f>IF(AH$3=0,0,INDEX(Sheet1!RawDataCols,$C101,AH$5)*$R101)</f>
        <v>0</v>
      </c>
      <c r="AI101" s="3">
        <f>IF(AI$3=0,0,INDEX(Sheet1!RawDataCols,$C101,AI$5)*$R101)</f>
        <v>0</v>
      </c>
      <c r="AJ101" s="3">
        <f>IF(AJ$3=0,0,INDEX(Sheet1!RawDataCols,$C101,AJ$5)*$R101)</f>
        <v>0</v>
      </c>
      <c r="AK101" s="3">
        <f>IF(AK$3=0,0,INDEX(Sheet1!RawDataCols,$C101,AK$5)*$R101)</f>
        <v>0</v>
      </c>
      <c r="AL101" s="3">
        <f>IF(AL$3=0,0,INDEX(Sheet1!RawDataCols,$C101,AL$5)*$R101)</f>
        <v>0</v>
      </c>
      <c r="AM101" s="3">
        <f>IF(AM$3=0,0,INDEX(Sheet1!RawDataCols,$C101,AM$5)*$R101)</f>
        <v>0</v>
      </c>
      <c r="AN101" s="3">
        <f>IF(AN$3=0,0,INDEX(Sheet1!RawDataCols,$C101,AN$5)*$R101)</f>
        <v>0</v>
      </c>
      <c r="AO101" s="3">
        <f>IF(AO$3=0,0,INDEX(Sheet1!RawDataCols,$C101,AO$5)*$R101)</f>
        <v>0</v>
      </c>
      <c r="AP101" s="3">
        <f>IF(AP$3=0,0,INDEX(Sheet1!RawDataCols,$C101,AP$5)*$R101)</f>
        <v>0</v>
      </c>
      <c r="AQ101" s="3">
        <f>IF(AQ$3=0,0,INDEX(Sheet1!RawDataCols,$C101,AQ$5)*$R101)</f>
        <v>0</v>
      </c>
      <c r="AR101" s="3">
        <f>IF(AR$3=0,0,INDEX(Sheet1!RawDataCols,$C101,AR$5)*$R101)</f>
        <v>0</v>
      </c>
      <c r="AS101" s="3">
        <f>IF(AS$3=0,0,INDEX(Sheet1!RawDataCols,$C101,AS$5)*$R101)</f>
        <v>0</v>
      </c>
      <c r="AT101" s="3">
        <f>IF(AT$3=0,0,INDEX(Sheet1!RawDataCols,$C101,AT$5)*$R101)</f>
        <v>0</v>
      </c>
      <c r="AU101" s="3">
        <f>IF(AU$3=0,0,INDEX(Sheet1!RawDataCols,$C101,AU$5)*$R101)</f>
        <v>0</v>
      </c>
      <c r="AV101" s="3">
        <f>IF(AV$3=0,0,INDEX(Sheet1!RawDataCols,$C101,AV$5)*$R101)</f>
        <v>0</v>
      </c>
      <c r="AW101" s="3">
        <f>IF(AW$3=0,0,INDEX(Sheet1!RawDataCols,$C101,AW$5)*$R101)</f>
        <v>0</v>
      </c>
      <c r="AX101" s="3">
        <f>IF(AX$3=0,0,INDEX(Sheet1!RawDataCols,$C101,AX$5)*$R101)</f>
        <v>0</v>
      </c>
      <c r="AY101" s="3">
        <f>IF(AY$3=0,0,INDEX(Sheet1!RawDataCols,$C101,AY$5)*$R101)</f>
        <v>0</v>
      </c>
      <c r="AZ101" s="3">
        <f>IF(AZ$3=0,0,INDEX(Sheet1!RawDataCols,$C101,AZ$5)*$R101)</f>
        <v>0</v>
      </c>
      <c r="BA101" s="3">
        <f>IF(BA$3=0,0,INDEX(Sheet1!RawDataCols,$C101,BA$5)*$R101)</f>
        <v>0</v>
      </c>
      <c r="BB101" s="3">
        <f>IF(BB$3=0,0,INDEX(Sheet1!RawDataCols,$C101,BB$5)*$R101)</f>
        <v>0</v>
      </c>
      <c r="BC101" s="3">
        <f>IF(BC$3=0,0,INDEX(Sheet1!RawDataCols,$C101,BC$5)*$R101)</f>
        <v>0</v>
      </c>
      <c r="BD101" s="3">
        <f>IF(BD$3=0,0,INDEX(Sheet1!RawDataCols,$C101,BD$5)*$R101)</f>
        <v>0</v>
      </c>
      <c r="BE101" s="3">
        <f>IF(BE$3=0,0,INDEX(Sheet1!RawDataCols,$C101,BE$5)*$R101)</f>
        <v>0</v>
      </c>
      <c r="BF101" s="3">
        <f>IF(BF$3=0,0,INDEX(Sheet1!RawDataCols,$C101,BF$5)*$R101)</f>
        <v>0</v>
      </c>
      <c r="BG101" s="179">
        <f>IF(BG$3=0,0,INDEX(Sheet1!RawDataCols,$C101,BG$5)*$R101)</f>
        <v>0</v>
      </c>
      <c r="BH101" s="33">
        <f t="shared" si="27"/>
        <v>0</v>
      </c>
      <c r="BI101" s="33">
        <f t="shared" si="28"/>
        <v>0</v>
      </c>
      <c r="BJ101" s="33">
        <f t="shared" si="29"/>
        <v>0</v>
      </c>
      <c r="BK101" s="3">
        <f>IF(BK$3=0,0,INDEX(Sheet1!RawDataCols,$C101,BK$5)*$R101)</f>
        <v>0</v>
      </c>
      <c r="BL101" s="3">
        <f>IF(BL$3=0,0,INDEX(Sheet1!RawDataCols,$C101,BL$5)*$R101)</f>
        <v>0</v>
      </c>
      <c r="BM101" s="3">
        <f>IF(BM$3=0,0,INDEX(Sheet1!RawDataCols,$C101,BM$5)*$R101)</f>
        <v>0</v>
      </c>
      <c r="BN101" s="3">
        <f>IF(BN$3=0,0,INDEX(Sheet1!RawDataCols,$C101,BN$5)*$R101)</f>
        <v>341.78571399999998</v>
      </c>
      <c r="BO101" s="3">
        <f>IF(BO$3=0,0,INDEX(Sheet1!RawDataCols,$C101,BO$5)*$R101)</f>
        <v>650.80499999999995</v>
      </c>
      <c r="BP101" s="3">
        <f>IF(BP$3=0,0,INDEX(Sheet1!RawDataCols,$C101,BP$5)*$R101)</f>
        <v>0</v>
      </c>
      <c r="BQ101" s="3">
        <f t="shared" si="30"/>
        <v>0</v>
      </c>
      <c r="BR101" s="3">
        <f t="shared" si="31"/>
        <v>0</v>
      </c>
      <c r="BS101" s="3">
        <f t="shared" si="32"/>
        <v>0</v>
      </c>
      <c r="BT101" s="3">
        <f t="shared" si="33"/>
        <v>0</v>
      </c>
      <c r="BU101" s="3" t="str">
        <f>INDEX(Sheet1!$BS$2:$BS$1000,MATCH($A101,Sheet1!$A$2:$A$1000,0))</f>
        <v>12</v>
      </c>
      <c r="BV101" s="3">
        <f>INDEX(Sheet1!$BT$2:$BT$1000,MATCH($A101,Sheet1!$A$2:$A$1000,0))</f>
        <v>0</v>
      </c>
    </row>
    <row r="102" spans="1:74" x14ac:dyDescent="0.2">
      <c r="A102" s="267" t="s">
        <v>620</v>
      </c>
      <c r="B102" s="3" t="e">
        <f>MATCH($A102,Sheet1!ACCOUNTNO,0)</f>
        <v>#N/A</v>
      </c>
      <c r="C102" s="3">
        <f t="shared" si="24"/>
        <v>65000</v>
      </c>
      <c r="D102" s="3">
        <f>IF(D$3=0,0,INDEX(Sheet1!RawDataCols,$C102,D$5))</f>
        <v>0</v>
      </c>
      <c r="E102" s="3">
        <f>IF(E$3=0,0,INDEX(Sheet1!RawDataCols,$C102,E$5))</f>
        <v>0</v>
      </c>
      <c r="F102" s="3">
        <f>IF(F$3=0,0,INDEX(Sheet1!RawDataCols,$C102,F$5))</f>
        <v>0</v>
      </c>
      <c r="G102" s="3">
        <f>IF(G$3=0,0,INDEX(Sheet1!RawDataCols,$C102,G$5))</f>
        <v>0</v>
      </c>
      <c r="H102" s="3">
        <f>IF(H$3=0,0,INDEX(Sheet1!RawDataCols,$C102,H$5))</f>
        <v>0</v>
      </c>
      <c r="I102" s="3">
        <f>IF(I$3=0,0,INDEX(Sheet1!RawDataCols,$C102,I$5))</f>
        <v>0</v>
      </c>
      <c r="J102" s="3">
        <f>IF(J$3=0,0,INDEX(Sheet1!RawDataCols,$C102,J$5))</f>
        <v>0</v>
      </c>
      <c r="K102" s="3">
        <f>IF(K$3=0,0,INDEX(Sheet1!RawDataCols,$C102,K$5))</f>
        <v>0</v>
      </c>
      <c r="L102" s="3">
        <f>IF(L$3=0,0,INDEX(Sheet1!RawDataCols,$C102,L$5))</f>
        <v>0</v>
      </c>
      <c r="M102" s="3">
        <f>IF(M$3=0,0,INDEX(Sheet1!RawDataCols,$C102,M$5))</f>
        <v>0</v>
      </c>
      <c r="N102" s="3">
        <f>IF(N$3=0,0,INDEX(Sheet1!RawDataCols,$C102,N$5))</f>
        <v>0</v>
      </c>
      <c r="O102" s="3">
        <f>INDEX(Sheet1!RawDataCols,$C102,O$5)</f>
        <v>0</v>
      </c>
      <c r="P102" s="3">
        <f>INDEX(Sheet1!RawDataCols,$C102,P$5)</f>
        <v>0</v>
      </c>
      <c r="Q102" s="3">
        <f>IF(Q$3=0,0,INDEX(Sheet1!RawDataCols,$C102,Q$5))</f>
        <v>0</v>
      </c>
      <c r="R102" s="3">
        <f t="shared" si="25"/>
        <v>1</v>
      </c>
      <c r="S102" s="3">
        <f t="shared" si="26"/>
        <v>-1</v>
      </c>
      <c r="T102" s="3">
        <f>IF(T$3=0,0,INDEX(Sheet1!RawDataCols,$C102,T$5)*$R102)</f>
        <v>0</v>
      </c>
      <c r="U102" s="3">
        <f>IF(U$3=0,0,INDEX(Sheet1!RawDataCols,$C102,U$5)*$R102)</f>
        <v>0</v>
      </c>
      <c r="V102" s="3">
        <f>IF(V$3=0,0,INDEX(Sheet1!RawDataCols,$C102,V$5)*$R102)</f>
        <v>0</v>
      </c>
      <c r="W102" s="3">
        <f>IF(W$3=0,0,INDEX(Sheet1!RawDataCols,$C102,W$5)*$R102)</f>
        <v>0</v>
      </c>
      <c r="X102" s="3">
        <f>IF(X$3=0,0,INDEX(Sheet1!RawDataCols,$C102,X$5)*$R102)</f>
        <v>0</v>
      </c>
      <c r="Y102" s="3">
        <f>IF(Y$3=0,0,INDEX(Sheet1!RawDataCols,$C102,Y$5)*$R102)</f>
        <v>0</v>
      </c>
      <c r="Z102" s="3">
        <f>IF(Z$3=0,0,INDEX(Sheet1!RawDataCols,$C102,Z$5)*$R102)</f>
        <v>0</v>
      </c>
      <c r="AA102" s="3">
        <f>IF(AA$3=0,0,INDEX(Sheet1!RawDataCols,$C102,AA$5)*$R102)</f>
        <v>0</v>
      </c>
      <c r="AB102" s="3">
        <f>IF(AB$3=0,0,INDEX(Sheet1!RawDataCols,$C102,AB$5)*$R102)</f>
        <v>0</v>
      </c>
      <c r="AC102" s="3">
        <f>IF(AC$3=0,0,INDEX(Sheet1!RawDataCols,$C102,AC$5)*$R102)</f>
        <v>0</v>
      </c>
      <c r="AD102" s="3">
        <f>IF(AD$3=0,0,INDEX(Sheet1!RawDataCols,$C102,AD$5)*$R102)</f>
        <v>0</v>
      </c>
      <c r="AE102" s="3">
        <f>IF(AE$3=0,0,INDEX(Sheet1!RawDataCols,$C102,AE$5)*$R102)</f>
        <v>0</v>
      </c>
      <c r="AF102" s="3">
        <f>IF(AF$3=0,0,INDEX(Sheet1!RawDataCols,$C102,AF$5)*$R102)</f>
        <v>0</v>
      </c>
      <c r="AG102" s="3">
        <f>IF(AG$3=0,0,INDEX(Sheet1!RawDataCols,$C102,AG$5)*$R102)</f>
        <v>0</v>
      </c>
      <c r="AH102" s="3">
        <f>IF(AH$3=0,0,INDEX(Sheet1!RawDataCols,$C102,AH$5)*$R102)</f>
        <v>0</v>
      </c>
      <c r="AI102" s="3">
        <f>IF(AI$3=0,0,INDEX(Sheet1!RawDataCols,$C102,AI$5)*$R102)</f>
        <v>0</v>
      </c>
      <c r="AJ102" s="3">
        <f>IF(AJ$3=0,0,INDEX(Sheet1!RawDataCols,$C102,AJ$5)*$R102)</f>
        <v>0</v>
      </c>
      <c r="AK102" s="3">
        <f>IF(AK$3=0,0,INDEX(Sheet1!RawDataCols,$C102,AK$5)*$R102)</f>
        <v>0</v>
      </c>
      <c r="AL102" s="3">
        <f>IF(AL$3=0,0,INDEX(Sheet1!RawDataCols,$C102,AL$5)*$R102)</f>
        <v>0</v>
      </c>
      <c r="AM102" s="3">
        <f>IF(AM$3=0,0,INDEX(Sheet1!RawDataCols,$C102,AM$5)*$R102)</f>
        <v>0</v>
      </c>
      <c r="AN102" s="3">
        <f>IF(AN$3=0,0,INDEX(Sheet1!RawDataCols,$C102,AN$5)*$R102)</f>
        <v>0</v>
      </c>
      <c r="AO102" s="3">
        <f>IF(AO$3=0,0,INDEX(Sheet1!RawDataCols,$C102,AO$5)*$R102)</f>
        <v>0</v>
      </c>
      <c r="AP102" s="3">
        <f>IF(AP$3=0,0,INDEX(Sheet1!RawDataCols,$C102,AP$5)*$R102)</f>
        <v>0</v>
      </c>
      <c r="AQ102" s="3">
        <f>IF(AQ$3=0,0,INDEX(Sheet1!RawDataCols,$C102,AQ$5)*$R102)</f>
        <v>0</v>
      </c>
      <c r="AR102" s="3">
        <f>IF(AR$3=0,0,INDEX(Sheet1!RawDataCols,$C102,AR$5)*$R102)</f>
        <v>0</v>
      </c>
      <c r="AS102" s="3">
        <f>IF(AS$3=0,0,INDEX(Sheet1!RawDataCols,$C102,AS$5)*$R102)</f>
        <v>0</v>
      </c>
      <c r="AT102" s="3">
        <f>IF(AT$3=0,0,INDEX(Sheet1!RawDataCols,$C102,AT$5)*$R102)</f>
        <v>0</v>
      </c>
      <c r="AU102" s="3">
        <f>IF(AU$3=0,0,INDEX(Sheet1!RawDataCols,$C102,AU$5)*$R102)</f>
        <v>0</v>
      </c>
      <c r="AV102" s="3">
        <f>IF(AV$3=0,0,INDEX(Sheet1!RawDataCols,$C102,AV$5)*$R102)</f>
        <v>0</v>
      </c>
      <c r="AW102" s="3">
        <f>IF(AW$3=0,0,INDEX(Sheet1!RawDataCols,$C102,AW$5)*$R102)</f>
        <v>0</v>
      </c>
      <c r="AX102" s="3">
        <f>IF(AX$3=0,0,INDEX(Sheet1!RawDataCols,$C102,AX$5)*$R102)</f>
        <v>0</v>
      </c>
      <c r="AY102" s="3">
        <f>IF(AY$3=0,0,INDEX(Sheet1!RawDataCols,$C102,AY$5)*$R102)</f>
        <v>0</v>
      </c>
      <c r="AZ102" s="3">
        <f>IF(AZ$3=0,0,INDEX(Sheet1!RawDataCols,$C102,AZ$5)*$R102)</f>
        <v>0</v>
      </c>
      <c r="BA102" s="3">
        <f>IF(BA$3=0,0,INDEX(Sheet1!RawDataCols,$C102,BA$5)*$R102)</f>
        <v>0</v>
      </c>
      <c r="BB102" s="3">
        <f>IF(BB$3=0,0,INDEX(Sheet1!RawDataCols,$C102,BB$5)*$R102)</f>
        <v>0</v>
      </c>
      <c r="BC102" s="3">
        <f>IF(BC$3=0,0,INDEX(Sheet1!RawDataCols,$C102,BC$5)*$R102)</f>
        <v>0</v>
      </c>
      <c r="BD102" s="3">
        <f>IF(BD$3=0,0,INDEX(Sheet1!RawDataCols,$C102,BD$5)*$R102)</f>
        <v>0</v>
      </c>
      <c r="BE102" s="3">
        <f>IF(BE$3=0,0,INDEX(Sheet1!RawDataCols,$C102,BE$5)*$R102)</f>
        <v>0</v>
      </c>
      <c r="BF102" s="3">
        <f>IF(BF$3=0,0,INDEX(Sheet1!RawDataCols,$C102,BF$5)*$R102)</f>
        <v>0</v>
      </c>
      <c r="BG102" s="179">
        <f>IF(BG$3=0,0,INDEX(Sheet1!RawDataCols,$C102,BG$5)*$R102)</f>
        <v>0</v>
      </c>
      <c r="BH102" s="33">
        <f t="shared" si="27"/>
        <v>0</v>
      </c>
      <c r="BI102" s="33">
        <f t="shared" si="28"/>
        <v>0</v>
      </c>
      <c r="BJ102" s="33">
        <f t="shared" si="29"/>
        <v>0</v>
      </c>
      <c r="BK102" s="3">
        <f>IF(BK$3=0,0,INDEX(Sheet1!RawDataCols,$C102,BK$5)*$R102)</f>
        <v>0</v>
      </c>
      <c r="BL102" s="3">
        <f>IF(BL$3=0,0,INDEX(Sheet1!RawDataCols,$C102,BL$5)*$R102)</f>
        <v>0</v>
      </c>
      <c r="BM102" s="3">
        <f>IF(BM$3=0,0,INDEX(Sheet1!RawDataCols,$C102,BM$5)*$R102)</f>
        <v>0</v>
      </c>
      <c r="BN102" s="3">
        <f>IF(BN$3=0,0,INDEX(Sheet1!RawDataCols,$C102,BN$5)*$R102)</f>
        <v>0</v>
      </c>
      <c r="BO102" s="3">
        <f>IF(BO$3=0,0,INDEX(Sheet1!RawDataCols,$C102,BO$5)*$R102)</f>
        <v>0</v>
      </c>
      <c r="BP102" s="3">
        <f>IF(BP$3=0,0,INDEX(Sheet1!RawDataCols,$C102,BP$5)*$R102)</f>
        <v>0</v>
      </c>
      <c r="BQ102" s="3">
        <f t="shared" si="30"/>
        <v>0</v>
      </c>
      <c r="BR102" s="3">
        <f t="shared" si="31"/>
        <v>0</v>
      </c>
      <c r="BS102" s="3">
        <f t="shared" si="32"/>
        <v>0</v>
      </c>
      <c r="BT102" s="3">
        <f t="shared" si="33"/>
        <v>0</v>
      </c>
      <c r="BU102" s="3" t="e">
        <f>INDEX(Sheet1!$BS$2:$BS$1000,MATCH($A102,Sheet1!$A$2:$A$1000,0))</f>
        <v>#N/A</v>
      </c>
      <c r="BV102" s="3" t="e">
        <f>INDEX(Sheet1!$BT$2:$BT$1000,MATCH($A102,Sheet1!$A$2:$A$1000,0))</f>
        <v>#N/A</v>
      </c>
    </row>
    <row r="103" spans="1:74" x14ac:dyDescent="0.2">
      <c r="A103" s="267" t="s">
        <v>621</v>
      </c>
      <c r="B103" s="3" t="e">
        <f>MATCH($A103,Sheet1!ACCOUNTNO,0)</f>
        <v>#N/A</v>
      </c>
      <c r="C103" s="3">
        <f t="shared" si="24"/>
        <v>65000</v>
      </c>
      <c r="D103" s="3">
        <f>IF(D$3=0,0,INDEX(Sheet1!RawDataCols,$C103,D$5))</f>
        <v>0</v>
      </c>
      <c r="E103" s="3">
        <f>IF(E$3=0,0,INDEX(Sheet1!RawDataCols,$C103,E$5))</f>
        <v>0</v>
      </c>
      <c r="F103" s="3">
        <f>IF(F$3=0,0,INDEX(Sheet1!RawDataCols,$C103,F$5))</f>
        <v>0</v>
      </c>
      <c r="G103" s="3">
        <f>IF(G$3=0,0,INDEX(Sheet1!RawDataCols,$C103,G$5))</f>
        <v>0</v>
      </c>
      <c r="H103" s="3">
        <f>IF(H$3=0,0,INDEX(Sheet1!RawDataCols,$C103,H$5))</f>
        <v>0</v>
      </c>
      <c r="I103" s="3">
        <f>IF(I$3=0,0,INDEX(Sheet1!RawDataCols,$C103,I$5))</f>
        <v>0</v>
      </c>
      <c r="J103" s="3">
        <f>IF(J$3=0,0,INDEX(Sheet1!RawDataCols,$C103,J$5))</f>
        <v>0</v>
      </c>
      <c r="K103" s="3">
        <f>IF(K$3=0,0,INDEX(Sheet1!RawDataCols,$C103,K$5))</f>
        <v>0</v>
      </c>
      <c r="L103" s="3">
        <f>IF(L$3=0,0,INDEX(Sheet1!RawDataCols,$C103,L$5))</f>
        <v>0</v>
      </c>
      <c r="M103" s="3">
        <f>IF(M$3=0,0,INDEX(Sheet1!RawDataCols,$C103,M$5))</f>
        <v>0</v>
      </c>
      <c r="N103" s="3">
        <f>IF(N$3=0,0,INDEX(Sheet1!RawDataCols,$C103,N$5))</f>
        <v>0</v>
      </c>
      <c r="O103" s="3">
        <f>INDEX(Sheet1!RawDataCols,$C103,O$5)</f>
        <v>0</v>
      </c>
      <c r="P103" s="3">
        <f>INDEX(Sheet1!RawDataCols,$C103,P$5)</f>
        <v>0</v>
      </c>
      <c r="Q103" s="3">
        <f>IF(Q$3=0,0,INDEX(Sheet1!RawDataCols,$C103,Q$5))</f>
        <v>0</v>
      </c>
      <c r="R103" s="3">
        <f t="shared" si="25"/>
        <v>1</v>
      </c>
      <c r="S103" s="3">
        <f t="shared" si="26"/>
        <v>-1</v>
      </c>
      <c r="T103" s="3">
        <f>IF(T$3=0,0,INDEX(Sheet1!RawDataCols,$C103,T$5)*$R103)</f>
        <v>0</v>
      </c>
      <c r="U103" s="3">
        <f>IF(U$3=0,0,INDEX(Sheet1!RawDataCols,$C103,U$5)*$R103)</f>
        <v>0</v>
      </c>
      <c r="V103" s="3">
        <f>IF(V$3=0,0,INDEX(Sheet1!RawDataCols,$C103,V$5)*$R103)</f>
        <v>0</v>
      </c>
      <c r="W103" s="3">
        <f>IF(W$3=0,0,INDEX(Sheet1!RawDataCols,$C103,W$5)*$R103)</f>
        <v>0</v>
      </c>
      <c r="X103" s="3">
        <f>IF(X$3=0,0,INDEX(Sheet1!RawDataCols,$C103,X$5)*$R103)</f>
        <v>0</v>
      </c>
      <c r="Y103" s="3">
        <f>IF(Y$3=0,0,INDEX(Sheet1!RawDataCols,$C103,Y$5)*$R103)</f>
        <v>0</v>
      </c>
      <c r="Z103" s="3">
        <f>IF(Z$3=0,0,INDEX(Sheet1!RawDataCols,$C103,Z$5)*$R103)</f>
        <v>0</v>
      </c>
      <c r="AA103" s="3">
        <f>IF(AA$3=0,0,INDEX(Sheet1!RawDataCols,$C103,AA$5)*$R103)</f>
        <v>0</v>
      </c>
      <c r="AB103" s="3">
        <f>IF(AB$3=0,0,INDEX(Sheet1!RawDataCols,$C103,AB$5)*$R103)</f>
        <v>0</v>
      </c>
      <c r="AC103" s="3">
        <f>IF(AC$3=0,0,INDEX(Sheet1!RawDataCols,$C103,AC$5)*$R103)</f>
        <v>0</v>
      </c>
      <c r="AD103" s="3">
        <f>IF(AD$3=0,0,INDEX(Sheet1!RawDataCols,$C103,AD$5)*$R103)</f>
        <v>0</v>
      </c>
      <c r="AE103" s="3">
        <f>IF(AE$3=0,0,INDEX(Sheet1!RawDataCols,$C103,AE$5)*$R103)</f>
        <v>0</v>
      </c>
      <c r="AF103" s="3">
        <f>IF(AF$3=0,0,INDEX(Sheet1!RawDataCols,$C103,AF$5)*$R103)</f>
        <v>0</v>
      </c>
      <c r="AG103" s="3">
        <f>IF(AG$3=0,0,INDEX(Sheet1!RawDataCols,$C103,AG$5)*$R103)</f>
        <v>0</v>
      </c>
      <c r="AH103" s="3">
        <f>IF(AH$3=0,0,INDEX(Sheet1!RawDataCols,$C103,AH$5)*$R103)</f>
        <v>0</v>
      </c>
      <c r="AI103" s="3">
        <f>IF(AI$3=0,0,INDEX(Sheet1!RawDataCols,$C103,AI$5)*$R103)</f>
        <v>0</v>
      </c>
      <c r="AJ103" s="3">
        <f>IF(AJ$3=0,0,INDEX(Sheet1!RawDataCols,$C103,AJ$5)*$R103)</f>
        <v>0</v>
      </c>
      <c r="AK103" s="3">
        <f>IF(AK$3=0,0,INDEX(Sheet1!RawDataCols,$C103,AK$5)*$R103)</f>
        <v>0</v>
      </c>
      <c r="AL103" s="3">
        <f>IF(AL$3=0,0,INDEX(Sheet1!RawDataCols,$C103,AL$5)*$R103)</f>
        <v>0</v>
      </c>
      <c r="AM103" s="3">
        <f>IF(AM$3=0,0,INDEX(Sheet1!RawDataCols,$C103,AM$5)*$R103)</f>
        <v>0</v>
      </c>
      <c r="AN103" s="3">
        <f>IF(AN$3=0,0,INDEX(Sheet1!RawDataCols,$C103,AN$5)*$R103)</f>
        <v>0</v>
      </c>
      <c r="AO103" s="3">
        <f>IF(AO$3=0,0,INDEX(Sheet1!RawDataCols,$C103,AO$5)*$R103)</f>
        <v>0</v>
      </c>
      <c r="AP103" s="3">
        <f>IF(AP$3=0,0,INDEX(Sheet1!RawDataCols,$C103,AP$5)*$R103)</f>
        <v>0</v>
      </c>
      <c r="AQ103" s="3">
        <f>IF(AQ$3=0,0,INDEX(Sheet1!RawDataCols,$C103,AQ$5)*$R103)</f>
        <v>0</v>
      </c>
      <c r="AR103" s="3">
        <f>IF(AR$3=0,0,INDEX(Sheet1!RawDataCols,$C103,AR$5)*$R103)</f>
        <v>0</v>
      </c>
      <c r="AS103" s="3">
        <f>IF(AS$3=0,0,INDEX(Sheet1!RawDataCols,$C103,AS$5)*$R103)</f>
        <v>0</v>
      </c>
      <c r="AT103" s="3">
        <f>IF(AT$3=0,0,INDEX(Sheet1!RawDataCols,$C103,AT$5)*$R103)</f>
        <v>0</v>
      </c>
      <c r="AU103" s="3">
        <f>IF(AU$3=0,0,INDEX(Sheet1!RawDataCols,$C103,AU$5)*$R103)</f>
        <v>0</v>
      </c>
      <c r="AV103" s="3">
        <f>IF(AV$3=0,0,INDEX(Sheet1!RawDataCols,$C103,AV$5)*$R103)</f>
        <v>0</v>
      </c>
      <c r="AW103" s="3">
        <f>IF(AW$3=0,0,INDEX(Sheet1!RawDataCols,$C103,AW$5)*$R103)</f>
        <v>0</v>
      </c>
      <c r="AX103" s="3">
        <f>IF(AX$3=0,0,INDEX(Sheet1!RawDataCols,$C103,AX$5)*$R103)</f>
        <v>0</v>
      </c>
      <c r="AY103" s="3">
        <f>IF(AY$3=0,0,INDEX(Sheet1!RawDataCols,$C103,AY$5)*$R103)</f>
        <v>0</v>
      </c>
      <c r="AZ103" s="3">
        <f>IF(AZ$3=0,0,INDEX(Sheet1!RawDataCols,$C103,AZ$5)*$R103)</f>
        <v>0</v>
      </c>
      <c r="BA103" s="3">
        <f>IF(BA$3=0,0,INDEX(Sheet1!RawDataCols,$C103,BA$5)*$R103)</f>
        <v>0</v>
      </c>
      <c r="BB103" s="3">
        <f>IF(BB$3=0,0,INDEX(Sheet1!RawDataCols,$C103,BB$5)*$R103)</f>
        <v>0</v>
      </c>
      <c r="BC103" s="3">
        <f>IF(BC$3=0,0,INDEX(Sheet1!RawDataCols,$C103,BC$5)*$R103)</f>
        <v>0</v>
      </c>
      <c r="BD103" s="3">
        <f>IF(BD$3=0,0,INDEX(Sheet1!RawDataCols,$C103,BD$5)*$R103)</f>
        <v>0</v>
      </c>
      <c r="BE103" s="3">
        <f>IF(BE$3=0,0,INDEX(Sheet1!RawDataCols,$C103,BE$5)*$R103)</f>
        <v>0</v>
      </c>
      <c r="BF103" s="3">
        <f>IF(BF$3=0,0,INDEX(Sheet1!RawDataCols,$C103,BF$5)*$R103)</f>
        <v>0</v>
      </c>
      <c r="BG103" s="179">
        <f>IF(BG$3=0,0,INDEX(Sheet1!RawDataCols,$C103,BG$5)*$R103)</f>
        <v>0</v>
      </c>
      <c r="BH103" s="33">
        <f t="shared" si="27"/>
        <v>0</v>
      </c>
      <c r="BI103" s="33">
        <f t="shared" si="28"/>
        <v>0</v>
      </c>
      <c r="BJ103" s="33">
        <f t="shared" si="29"/>
        <v>0</v>
      </c>
      <c r="BK103" s="3">
        <f>IF(BK$3=0,0,INDEX(Sheet1!RawDataCols,$C103,BK$5)*$R103)</f>
        <v>0</v>
      </c>
      <c r="BL103" s="3">
        <f>IF(BL$3=0,0,INDEX(Sheet1!RawDataCols,$C103,BL$5)*$R103)</f>
        <v>0</v>
      </c>
      <c r="BM103" s="3">
        <f>IF(BM$3=0,0,INDEX(Sheet1!RawDataCols,$C103,BM$5)*$R103)</f>
        <v>0</v>
      </c>
      <c r="BN103" s="3">
        <f>IF(BN$3=0,0,INDEX(Sheet1!RawDataCols,$C103,BN$5)*$R103)</f>
        <v>0</v>
      </c>
      <c r="BO103" s="3">
        <f>IF(BO$3=0,0,INDEX(Sheet1!RawDataCols,$C103,BO$5)*$R103)</f>
        <v>0</v>
      </c>
      <c r="BP103" s="3">
        <f>IF(BP$3=0,0,INDEX(Sheet1!RawDataCols,$C103,BP$5)*$R103)</f>
        <v>0</v>
      </c>
      <c r="BQ103" s="3">
        <f t="shared" si="30"/>
        <v>0</v>
      </c>
      <c r="BR103" s="3">
        <f t="shared" si="31"/>
        <v>0</v>
      </c>
      <c r="BS103" s="3">
        <f t="shared" si="32"/>
        <v>0</v>
      </c>
      <c r="BT103" s="3">
        <f t="shared" si="33"/>
        <v>0</v>
      </c>
      <c r="BU103" s="3" t="e">
        <f>INDEX(Sheet1!$BS$2:$BS$1000,MATCH($A103,Sheet1!$A$2:$A$1000,0))</f>
        <v>#N/A</v>
      </c>
      <c r="BV103" s="3" t="e">
        <f>INDEX(Sheet1!$BT$2:$BT$1000,MATCH($A103,Sheet1!$A$2:$A$1000,0))</f>
        <v>#N/A</v>
      </c>
    </row>
    <row r="104" spans="1:74" x14ac:dyDescent="0.2">
      <c r="A104" s="11" t="s">
        <v>622</v>
      </c>
      <c r="B104" s="3">
        <f>MATCH($A104,Sheet1!ACCOUNTNO,0)</f>
        <v>76</v>
      </c>
      <c r="C104" s="3">
        <f t="shared" si="24"/>
        <v>76</v>
      </c>
      <c r="D104" s="3" t="str">
        <f>IF(D$3=0,0,INDEX(Sheet1!RawDataCols,$C104,D$5))</f>
        <v>25100E04</v>
      </c>
      <c r="E104" s="3" t="str">
        <f>IF(E$3=0,0,INDEX(Sheet1!RawDataCols,$C104,E$5))</f>
        <v xml:space="preserve">25100          </v>
      </c>
      <c r="F104" s="3" t="str">
        <f>IF(F$3=0,0,INDEX(Sheet1!RawDataCols,$C104,F$5))</f>
        <v xml:space="preserve">E04            </v>
      </c>
      <c r="G104" s="3" t="str">
        <f>IF(G$3=0,0,INDEX(Sheet1!RawDataCols,$C104,G$5))</f>
        <v xml:space="preserve">               </v>
      </c>
      <c r="H104" s="3" t="str">
        <f>IF(H$3=0,0,INDEX(Sheet1!RawDataCols,$C104,H$5))</f>
        <v xml:space="preserve">               </v>
      </c>
      <c r="I104" s="3" t="str">
        <f>IF(I$3=0,0,INDEX(Sheet1!RawDataCols,$C104,I$5))</f>
        <v xml:space="preserve">               </v>
      </c>
      <c r="J104" s="3" t="str">
        <f>IF(J$3=0,0,INDEX(Sheet1!RawDataCols,$C104,J$5))</f>
        <v xml:space="preserve">               </v>
      </c>
      <c r="K104" s="3" t="str">
        <f>IF(K$3=0,0,INDEX(Sheet1!RawDataCols,$C104,K$5))</f>
        <v xml:space="preserve">               </v>
      </c>
      <c r="L104" s="3" t="str">
        <f>IF(L$3=0,0,INDEX(Sheet1!RawDataCols,$C104,L$5))</f>
        <v xml:space="preserve">               </v>
      </c>
      <c r="M104" s="3" t="str">
        <f>IF(M$3=0,0,INDEX(Sheet1!RawDataCols,$C104,M$5))</f>
        <v xml:space="preserve">F008  </v>
      </c>
      <c r="N104" s="3" t="str">
        <f>IF(N$3=0,0,INDEX(Sheet1!RawDataCols,$C104,N$5))</f>
        <v>Advertising &amp; Promotion-Clique</v>
      </c>
      <c r="O104" s="3">
        <f>INDEX(Sheet1!RawDataCols,$C104,O$5)</f>
        <v>13</v>
      </c>
      <c r="P104" s="3" t="str">
        <f>INDEX(Sheet1!RawDataCols,$C104,P$5)</f>
        <v>Cost and Expenses</v>
      </c>
      <c r="Q104" s="3" t="str">
        <f>IF(Q$3=0,0,INDEX(Sheet1!RawDataCols,$C104,Q$5))</f>
        <v>I</v>
      </c>
      <c r="R104" s="3">
        <f t="shared" si="25"/>
        <v>1</v>
      </c>
      <c r="S104" s="3">
        <f t="shared" si="26"/>
        <v>-1</v>
      </c>
      <c r="T104" s="3">
        <f>IF(T$3=0,0,INDEX(Sheet1!RawDataCols,$C104,T$5)*$R104)</f>
        <v>0</v>
      </c>
      <c r="U104" s="3">
        <f>IF(U$3=0,0,INDEX(Sheet1!RawDataCols,$C104,U$5)*$R104)</f>
        <v>0</v>
      </c>
      <c r="V104" s="3">
        <f>IF(V$3=0,0,INDEX(Sheet1!RawDataCols,$C104,V$5)*$R104)</f>
        <v>0</v>
      </c>
      <c r="W104" s="3">
        <f>IF(W$3=0,0,INDEX(Sheet1!RawDataCols,$C104,W$5)*$R104)</f>
        <v>0</v>
      </c>
      <c r="X104" s="3">
        <f>IF(X$3=0,0,INDEX(Sheet1!RawDataCols,$C104,X$5)*$R104)</f>
        <v>0</v>
      </c>
      <c r="Y104" s="3">
        <f>IF(Y$3=0,0,INDEX(Sheet1!RawDataCols,$C104,Y$5)*$R104)</f>
        <v>0</v>
      </c>
      <c r="Z104" s="3">
        <f>IF(Z$3=0,0,INDEX(Sheet1!RawDataCols,$C104,Z$5)*$R104)</f>
        <v>0</v>
      </c>
      <c r="AA104" s="3">
        <f>IF(AA$3=0,0,INDEX(Sheet1!RawDataCols,$C104,AA$5)*$R104)</f>
        <v>0</v>
      </c>
      <c r="AB104" s="3">
        <f>IF(AB$3=0,0,INDEX(Sheet1!RawDataCols,$C104,AB$5)*$R104)</f>
        <v>0</v>
      </c>
      <c r="AC104" s="3">
        <f>IF(AC$3=0,0,INDEX(Sheet1!RawDataCols,$C104,AC$5)*$R104)</f>
        <v>0</v>
      </c>
      <c r="AD104" s="3">
        <f>IF(AD$3=0,0,INDEX(Sheet1!RawDataCols,$C104,AD$5)*$R104)</f>
        <v>0</v>
      </c>
      <c r="AE104" s="3">
        <f>IF(AE$3=0,0,INDEX(Sheet1!RawDataCols,$C104,AE$5)*$R104)</f>
        <v>0</v>
      </c>
      <c r="AF104" s="3">
        <f>IF(AF$3=0,0,INDEX(Sheet1!RawDataCols,$C104,AF$5)*$R104)</f>
        <v>0</v>
      </c>
      <c r="AG104" s="3">
        <f>IF(AG$3=0,0,INDEX(Sheet1!RawDataCols,$C104,AG$5)*$R104)</f>
        <v>0</v>
      </c>
      <c r="AH104" s="3">
        <f>IF(AH$3=0,0,INDEX(Sheet1!RawDataCols,$C104,AH$5)*$R104)</f>
        <v>0</v>
      </c>
      <c r="AI104" s="3">
        <f>IF(AI$3=0,0,INDEX(Sheet1!RawDataCols,$C104,AI$5)*$R104)</f>
        <v>0</v>
      </c>
      <c r="AJ104" s="3">
        <f>IF(AJ$3=0,0,INDEX(Sheet1!RawDataCols,$C104,AJ$5)*$R104)</f>
        <v>0</v>
      </c>
      <c r="AK104" s="3">
        <f>IF(AK$3=0,0,INDEX(Sheet1!RawDataCols,$C104,AK$5)*$R104)</f>
        <v>0</v>
      </c>
      <c r="AL104" s="3">
        <f>IF(AL$3=0,0,INDEX(Sheet1!RawDataCols,$C104,AL$5)*$R104)</f>
        <v>0</v>
      </c>
      <c r="AM104" s="3">
        <f>IF(AM$3=0,0,INDEX(Sheet1!RawDataCols,$C104,AM$5)*$R104)</f>
        <v>0</v>
      </c>
      <c r="AN104" s="3">
        <f>IF(AN$3=0,0,INDEX(Sheet1!RawDataCols,$C104,AN$5)*$R104)</f>
        <v>0</v>
      </c>
      <c r="AO104" s="3">
        <f>IF(AO$3=0,0,INDEX(Sheet1!RawDataCols,$C104,AO$5)*$R104)</f>
        <v>0</v>
      </c>
      <c r="AP104" s="3">
        <f>IF(AP$3=0,0,INDEX(Sheet1!RawDataCols,$C104,AP$5)*$R104)</f>
        <v>0</v>
      </c>
      <c r="AQ104" s="3">
        <f>IF(AQ$3=0,0,INDEX(Sheet1!RawDataCols,$C104,AQ$5)*$R104)</f>
        <v>0</v>
      </c>
      <c r="AR104" s="3">
        <f>IF(AR$3=0,0,INDEX(Sheet1!RawDataCols,$C104,AR$5)*$R104)</f>
        <v>0</v>
      </c>
      <c r="AS104" s="3">
        <f>IF(AS$3=0,0,INDEX(Sheet1!RawDataCols,$C104,AS$5)*$R104)</f>
        <v>0</v>
      </c>
      <c r="AT104" s="3">
        <f>IF(AT$3=0,0,INDEX(Sheet1!RawDataCols,$C104,AT$5)*$R104)</f>
        <v>0</v>
      </c>
      <c r="AU104" s="3">
        <f>IF(AU$3=0,0,INDEX(Sheet1!RawDataCols,$C104,AU$5)*$R104)</f>
        <v>0</v>
      </c>
      <c r="AV104" s="3">
        <f>IF(AV$3=0,0,INDEX(Sheet1!RawDataCols,$C104,AV$5)*$R104)</f>
        <v>0</v>
      </c>
      <c r="AW104" s="3">
        <f>IF(AW$3=0,0,INDEX(Sheet1!RawDataCols,$C104,AW$5)*$R104)</f>
        <v>0</v>
      </c>
      <c r="AX104" s="3">
        <f>IF(AX$3=0,0,INDEX(Sheet1!RawDataCols,$C104,AX$5)*$R104)</f>
        <v>0</v>
      </c>
      <c r="AY104" s="3">
        <f>IF(AY$3=0,0,INDEX(Sheet1!RawDataCols,$C104,AY$5)*$R104)</f>
        <v>0</v>
      </c>
      <c r="AZ104" s="3">
        <f>IF(AZ$3=0,0,INDEX(Sheet1!RawDataCols,$C104,AZ$5)*$R104)</f>
        <v>0</v>
      </c>
      <c r="BA104" s="3">
        <f>IF(BA$3=0,0,INDEX(Sheet1!RawDataCols,$C104,BA$5)*$R104)</f>
        <v>0</v>
      </c>
      <c r="BB104" s="3">
        <f>IF(BB$3=0,0,INDEX(Sheet1!RawDataCols,$C104,BB$5)*$R104)</f>
        <v>0</v>
      </c>
      <c r="BC104" s="3">
        <f>IF(BC$3=0,0,INDEX(Sheet1!RawDataCols,$C104,BC$5)*$R104)</f>
        <v>0</v>
      </c>
      <c r="BD104" s="3">
        <f>IF(BD$3=0,0,INDEX(Sheet1!RawDataCols,$C104,BD$5)*$R104)</f>
        <v>0</v>
      </c>
      <c r="BE104" s="3">
        <f>IF(BE$3=0,0,INDEX(Sheet1!RawDataCols,$C104,BE$5)*$R104)</f>
        <v>0</v>
      </c>
      <c r="BF104" s="3">
        <f>IF(BF$3=0,0,INDEX(Sheet1!RawDataCols,$C104,BF$5)*$R104)</f>
        <v>0</v>
      </c>
      <c r="BG104" s="179">
        <f>IF(BG$3=0,0,INDEX(Sheet1!RawDataCols,$C104,BG$5)*$R104)</f>
        <v>0</v>
      </c>
      <c r="BH104" s="33">
        <f t="shared" si="27"/>
        <v>0</v>
      </c>
      <c r="BI104" s="33">
        <f t="shared" si="28"/>
        <v>0</v>
      </c>
      <c r="BJ104" s="33">
        <f t="shared" si="29"/>
        <v>0</v>
      </c>
      <c r="BK104" s="3">
        <f>IF(BK$3=0,0,INDEX(Sheet1!RawDataCols,$C104,BK$5)*$R104)</f>
        <v>0</v>
      </c>
      <c r="BL104" s="3">
        <f>IF(BL$3=0,0,INDEX(Sheet1!RawDataCols,$C104,BL$5)*$R104)</f>
        <v>196.17357100000001</v>
      </c>
      <c r="BM104" s="3">
        <f>IF(BM$3=0,0,INDEX(Sheet1!RawDataCols,$C104,BM$5)*$R104)</f>
        <v>253.99</v>
      </c>
      <c r="BN104" s="3">
        <f>IF(BN$3=0,0,INDEX(Sheet1!RawDataCols,$C104,BN$5)*$R104)</f>
        <v>107.934285</v>
      </c>
      <c r="BO104" s="3">
        <f>IF(BO$3=0,0,INDEX(Sheet1!RawDataCols,$C104,BO$5)*$R104)</f>
        <v>5.4285709999999998</v>
      </c>
      <c r="BP104" s="3">
        <f>IF(BP$3=0,0,INDEX(Sheet1!RawDataCols,$C104,BP$5)*$R104)</f>
        <v>2746.43</v>
      </c>
      <c r="BQ104" s="3">
        <f t="shared" si="30"/>
        <v>0</v>
      </c>
      <c r="BR104" s="3">
        <f t="shared" si="31"/>
        <v>0</v>
      </c>
      <c r="BS104" s="3">
        <f t="shared" si="32"/>
        <v>0</v>
      </c>
      <c r="BT104" s="3">
        <f t="shared" si="33"/>
        <v>0</v>
      </c>
      <c r="BU104" s="3" t="str">
        <f>INDEX(Sheet1!$BS$2:$BS$1000,MATCH($A104,Sheet1!$A$2:$A$1000,0))</f>
        <v>12</v>
      </c>
      <c r="BV104" s="3">
        <f>INDEX(Sheet1!$BT$2:$BT$1000,MATCH($A104,Sheet1!$A$2:$A$1000,0))</f>
        <v>0</v>
      </c>
    </row>
    <row r="105" spans="1:74" x14ac:dyDescent="0.2">
      <c r="A105" s="11" t="s">
        <v>623</v>
      </c>
      <c r="B105" s="3">
        <f>MATCH($A105,Sheet1!ACCOUNTNO,0)</f>
        <v>77</v>
      </c>
      <c r="C105" s="3">
        <f t="shared" ref="C105:C136" si="34">IF(ISNA($B105),65000,$B105)</f>
        <v>77</v>
      </c>
      <c r="D105" s="3" t="str">
        <f>IF(D$3=0,0,INDEX(Sheet1!RawDataCols,$C105,D$5))</f>
        <v>25120G08</v>
      </c>
      <c r="E105" s="3" t="str">
        <f>IF(E$3=0,0,INDEX(Sheet1!RawDataCols,$C105,E$5))</f>
        <v xml:space="preserve">25120          </v>
      </c>
      <c r="F105" s="3" t="str">
        <f>IF(F$3=0,0,INDEX(Sheet1!RawDataCols,$C105,F$5))</f>
        <v xml:space="preserve">G08            </v>
      </c>
      <c r="G105" s="3" t="str">
        <f>IF(G$3=0,0,INDEX(Sheet1!RawDataCols,$C105,G$5))</f>
        <v xml:space="preserve">               </v>
      </c>
      <c r="H105" s="3" t="str">
        <f>IF(H$3=0,0,INDEX(Sheet1!RawDataCols,$C105,H$5))</f>
        <v xml:space="preserve">               </v>
      </c>
      <c r="I105" s="3" t="str">
        <f>IF(I$3=0,0,INDEX(Sheet1!RawDataCols,$C105,I$5))</f>
        <v xml:space="preserve">               </v>
      </c>
      <c r="J105" s="3" t="str">
        <f>IF(J$3=0,0,INDEX(Sheet1!RawDataCols,$C105,J$5))</f>
        <v xml:space="preserve">               </v>
      </c>
      <c r="K105" s="3" t="str">
        <f>IF(K$3=0,0,INDEX(Sheet1!RawDataCols,$C105,K$5))</f>
        <v xml:space="preserve">               </v>
      </c>
      <c r="L105" s="3" t="str">
        <f>IF(L$3=0,0,INDEX(Sheet1!RawDataCols,$C105,L$5))</f>
        <v xml:space="preserve">               </v>
      </c>
      <c r="M105" s="3" t="str">
        <f>IF(M$3=0,0,INDEX(Sheet1!RawDataCols,$C105,M$5))</f>
        <v xml:space="preserve">F008  </v>
      </c>
      <c r="N105" s="3" t="str">
        <f>IF(N$3=0,0,INDEX(Sheet1!RawDataCols,$C105,N$5))</f>
        <v>Donations-RIUP</v>
      </c>
      <c r="O105" s="3">
        <f>INDEX(Sheet1!RawDataCols,$C105,O$5)</f>
        <v>13</v>
      </c>
      <c r="P105" s="3" t="str">
        <f>INDEX(Sheet1!RawDataCols,$C105,P$5)</f>
        <v>Cost and Expenses</v>
      </c>
      <c r="Q105" s="3" t="str">
        <f>IF(Q$3=0,0,INDEX(Sheet1!RawDataCols,$C105,Q$5))</f>
        <v>I</v>
      </c>
      <c r="R105" s="3">
        <f t="shared" ref="R105:R136" si="35">IF(OR(GL_Cat_Code=8,GL_Cat_Code=12,GL_Cat_Code=28,GL_Cat_Code=32,GL_Cat_Code=36,GL_Cat_Code=40),-1,1)</f>
        <v>1</v>
      </c>
      <c r="S105" s="3">
        <f t="shared" ref="S105:S136" si="36">IF(OR(GL_Cat_Code=8,GL_Cat_Code=12,GL_Cat_Code=28,GL_Cat_Code=32,GL_Cat_Code=36,GL_Cat_Code=40),1,-1)</f>
        <v>-1</v>
      </c>
      <c r="T105" s="3">
        <f>IF(T$3=0,0,INDEX(Sheet1!RawDataCols,$C105,T$5)*$R105)</f>
        <v>0</v>
      </c>
      <c r="U105" s="3">
        <f>IF(U$3=0,0,INDEX(Sheet1!RawDataCols,$C105,U$5)*$R105)</f>
        <v>0</v>
      </c>
      <c r="V105" s="3">
        <f>IF(V$3=0,0,INDEX(Sheet1!RawDataCols,$C105,V$5)*$R105)</f>
        <v>0</v>
      </c>
      <c r="W105" s="3">
        <f>IF(W$3=0,0,INDEX(Sheet1!RawDataCols,$C105,W$5)*$R105)</f>
        <v>0</v>
      </c>
      <c r="X105" s="3">
        <f>IF(X$3=0,0,INDEX(Sheet1!RawDataCols,$C105,X$5)*$R105)</f>
        <v>0</v>
      </c>
      <c r="Y105" s="3">
        <f>IF(Y$3=0,0,INDEX(Sheet1!RawDataCols,$C105,Y$5)*$R105)</f>
        <v>0</v>
      </c>
      <c r="Z105" s="3">
        <f>IF(Z$3=0,0,INDEX(Sheet1!RawDataCols,$C105,Z$5)*$R105)</f>
        <v>0</v>
      </c>
      <c r="AA105" s="3">
        <f>IF(AA$3=0,0,INDEX(Sheet1!RawDataCols,$C105,AA$5)*$R105)</f>
        <v>0</v>
      </c>
      <c r="AB105" s="3">
        <f>IF(AB$3=0,0,INDEX(Sheet1!RawDataCols,$C105,AB$5)*$R105)</f>
        <v>0</v>
      </c>
      <c r="AC105" s="3">
        <f>IF(AC$3=0,0,INDEX(Sheet1!RawDataCols,$C105,AC$5)*$R105)</f>
        <v>0</v>
      </c>
      <c r="AD105" s="3">
        <f>IF(AD$3=0,0,INDEX(Sheet1!RawDataCols,$C105,AD$5)*$R105)</f>
        <v>0</v>
      </c>
      <c r="AE105" s="3">
        <f>IF(AE$3=0,0,INDEX(Sheet1!RawDataCols,$C105,AE$5)*$R105)</f>
        <v>0</v>
      </c>
      <c r="AF105" s="3">
        <f>IF(AF$3=0,0,INDEX(Sheet1!RawDataCols,$C105,AF$5)*$R105)</f>
        <v>0</v>
      </c>
      <c r="AG105" s="3">
        <f>IF(AG$3=0,0,INDEX(Sheet1!RawDataCols,$C105,AG$5)*$R105)</f>
        <v>0</v>
      </c>
      <c r="AH105" s="3">
        <f>IF(AH$3=0,0,INDEX(Sheet1!RawDataCols,$C105,AH$5)*$R105)</f>
        <v>0</v>
      </c>
      <c r="AI105" s="3">
        <f>IF(AI$3=0,0,INDEX(Sheet1!RawDataCols,$C105,AI$5)*$R105)</f>
        <v>0</v>
      </c>
      <c r="AJ105" s="3">
        <f>IF(AJ$3=0,0,INDEX(Sheet1!RawDataCols,$C105,AJ$5)*$R105)</f>
        <v>0</v>
      </c>
      <c r="AK105" s="3">
        <f>IF(AK$3=0,0,INDEX(Sheet1!RawDataCols,$C105,AK$5)*$R105)</f>
        <v>0</v>
      </c>
      <c r="AL105" s="3">
        <f>IF(AL$3=0,0,INDEX(Sheet1!RawDataCols,$C105,AL$5)*$R105)</f>
        <v>0</v>
      </c>
      <c r="AM105" s="3">
        <f>IF(AM$3=0,0,INDEX(Sheet1!RawDataCols,$C105,AM$5)*$R105)</f>
        <v>0</v>
      </c>
      <c r="AN105" s="3">
        <f>IF(AN$3=0,0,INDEX(Sheet1!RawDataCols,$C105,AN$5)*$R105)</f>
        <v>0</v>
      </c>
      <c r="AO105" s="3">
        <f>IF(AO$3=0,0,INDEX(Sheet1!RawDataCols,$C105,AO$5)*$R105)</f>
        <v>0</v>
      </c>
      <c r="AP105" s="3">
        <f>IF(AP$3=0,0,INDEX(Sheet1!RawDataCols,$C105,AP$5)*$R105)</f>
        <v>0</v>
      </c>
      <c r="AQ105" s="3">
        <f>IF(AQ$3=0,0,INDEX(Sheet1!RawDataCols,$C105,AQ$5)*$R105)</f>
        <v>0</v>
      </c>
      <c r="AR105" s="3">
        <f>IF(AR$3=0,0,INDEX(Sheet1!RawDataCols,$C105,AR$5)*$R105)</f>
        <v>0</v>
      </c>
      <c r="AS105" s="3">
        <f>IF(AS$3=0,0,INDEX(Sheet1!RawDataCols,$C105,AS$5)*$R105)</f>
        <v>0</v>
      </c>
      <c r="AT105" s="3">
        <f>IF(AT$3=0,0,INDEX(Sheet1!RawDataCols,$C105,AT$5)*$R105)</f>
        <v>0</v>
      </c>
      <c r="AU105" s="3">
        <f>IF(AU$3=0,0,INDEX(Sheet1!RawDataCols,$C105,AU$5)*$R105)</f>
        <v>0</v>
      </c>
      <c r="AV105" s="3">
        <f>IF(AV$3=0,0,INDEX(Sheet1!RawDataCols,$C105,AV$5)*$R105)</f>
        <v>0</v>
      </c>
      <c r="AW105" s="3">
        <f>IF(AW$3=0,0,INDEX(Sheet1!RawDataCols,$C105,AW$5)*$R105)</f>
        <v>0</v>
      </c>
      <c r="AX105" s="3">
        <f>IF(AX$3=0,0,INDEX(Sheet1!RawDataCols,$C105,AX$5)*$R105)</f>
        <v>0</v>
      </c>
      <c r="AY105" s="3">
        <f>IF(AY$3=0,0,INDEX(Sheet1!RawDataCols,$C105,AY$5)*$R105)</f>
        <v>0</v>
      </c>
      <c r="AZ105" s="3">
        <f>IF(AZ$3=0,0,INDEX(Sheet1!RawDataCols,$C105,AZ$5)*$R105)</f>
        <v>0</v>
      </c>
      <c r="BA105" s="3">
        <f>IF(BA$3=0,0,INDEX(Sheet1!RawDataCols,$C105,BA$5)*$R105)</f>
        <v>0</v>
      </c>
      <c r="BB105" s="3">
        <f>IF(BB$3=0,0,INDEX(Sheet1!RawDataCols,$C105,BB$5)*$R105)</f>
        <v>0</v>
      </c>
      <c r="BC105" s="3">
        <f>IF(BC$3=0,0,INDEX(Sheet1!RawDataCols,$C105,BC$5)*$R105)</f>
        <v>0</v>
      </c>
      <c r="BD105" s="3">
        <f>IF(BD$3=0,0,INDEX(Sheet1!RawDataCols,$C105,BD$5)*$R105)</f>
        <v>0</v>
      </c>
      <c r="BE105" s="3">
        <f>IF(BE$3=0,0,INDEX(Sheet1!RawDataCols,$C105,BE$5)*$R105)</f>
        <v>0</v>
      </c>
      <c r="BF105" s="3">
        <f>IF(BF$3=0,0,INDEX(Sheet1!RawDataCols,$C105,BF$5)*$R105)</f>
        <v>0</v>
      </c>
      <c r="BG105" s="179">
        <f>IF(BG$3=0,0,INDEX(Sheet1!RawDataCols,$C105,BG$5)*$R105)</f>
        <v>0</v>
      </c>
      <c r="BH105" s="33">
        <f t="shared" ref="BH105:BH136" si="37">SUM(T105,U105,X105,AA105,AD105,AG105,AJ105,AM105,AP105,AS105,AV105,AY105,BB105)</f>
        <v>0</v>
      </c>
      <c r="BI105" s="33">
        <f t="shared" ref="BI105:BI136" si="38">SUM(V105,Y105,AB105,AE105,AH105,AK105,AN105,AQ105,AT105,AW105,AZ105,BC105)</f>
        <v>0</v>
      </c>
      <c r="BJ105" s="33">
        <f t="shared" ref="BJ105:BJ136" si="39">SUM(W105,Z105,AC105,AF105,AI105,AL105,AO105,AR105,AU105,AX105,BA105,BD105)+IF(Q105&lt;&gt;"I",BP105,0)</f>
        <v>0</v>
      </c>
      <c r="BK105" s="3">
        <f>IF(BK$3=0,0,INDEX(Sheet1!RawDataCols,$C105,BK$5)*$R105)</f>
        <v>0</v>
      </c>
      <c r="BL105" s="3">
        <f>IF(BL$3=0,0,INDEX(Sheet1!RawDataCols,$C105,BL$5)*$R105)</f>
        <v>0</v>
      </c>
      <c r="BM105" s="3">
        <f>IF(BM$3=0,0,INDEX(Sheet1!RawDataCols,$C105,BM$5)*$R105)</f>
        <v>0</v>
      </c>
      <c r="BN105" s="3">
        <f>IF(BN$3=0,0,INDEX(Sheet1!RawDataCols,$C105,BN$5)*$R105)</f>
        <v>0</v>
      </c>
      <c r="BO105" s="3">
        <f>IF(BO$3=0,0,INDEX(Sheet1!RawDataCols,$C105,BO$5)*$R105)</f>
        <v>35.714284999999997</v>
      </c>
      <c r="BP105" s="3">
        <f>IF(BP$3=0,0,INDEX(Sheet1!RawDataCols,$C105,BP$5)*$R105)</f>
        <v>0</v>
      </c>
      <c r="BQ105" s="3">
        <f t="shared" ref="BQ105:BQ136" si="40">IF($Q105="I",SUM(U105,X105,AA105),SUM(T105,U105,X105,AA105))</f>
        <v>0</v>
      </c>
      <c r="BR105" s="3">
        <f t="shared" ref="BR105:BR136" si="41">IF($Q105="I",SUM(AD105,AG105,AJ105),SUM(AD105,AG105,AJ105,BQ105))</f>
        <v>0</v>
      </c>
      <c r="BS105" s="3">
        <f t="shared" ref="BS105:BS136" si="42">IF($Q105="I",SUM(AM105,AP105,AS105),SUM(AM105,AP105,AS105,BR105))</f>
        <v>0</v>
      </c>
      <c r="BT105" s="3">
        <f t="shared" ref="BT105:BT136" si="43">IF($I105="I",SUM(AV105,AY105,BB105),SUM(AV105,AY105,BB105,BS105))</f>
        <v>0</v>
      </c>
      <c r="BU105" s="3" t="str">
        <f>INDEX(Sheet1!$BS$2:$BS$1000,MATCH($A105,Sheet1!$A$2:$A$1000,0))</f>
        <v>12</v>
      </c>
      <c r="BV105" s="3">
        <f>INDEX(Sheet1!$BT$2:$BT$1000,MATCH($A105,Sheet1!$A$2:$A$1000,0))</f>
        <v>0</v>
      </c>
    </row>
    <row r="106" spans="1:74" x14ac:dyDescent="0.2">
      <c r="A106" s="11" t="s">
        <v>624</v>
      </c>
      <c r="B106" s="3">
        <f>MATCH($A106,Sheet1!ACCOUNTNO,0)</f>
        <v>78</v>
      </c>
      <c r="C106" s="3">
        <f t="shared" si="34"/>
        <v>78</v>
      </c>
      <c r="D106" s="3" t="str">
        <f>IF(D$3=0,0,INDEX(Sheet1!RawDataCols,$C106,D$5))</f>
        <v>25140G08</v>
      </c>
      <c r="E106" s="3" t="str">
        <f>IF(E$3=0,0,INDEX(Sheet1!RawDataCols,$C106,E$5))</f>
        <v xml:space="preserve">25140          </v>
      </c>
      <c r="F106" s="3" t="str">
        <f>IF(F$3=0,0,INDEX(Sheet1!RawDataCols,$C106,F$5))</f>
        <v xml:space="preserve">G08            </v>
      </c>
      <c r="G106" s="3" t="str">
        <f>IF(G$3=0,0,INDEX(Sheet1!RawDataCols,$C106,G$5))</f>
        <v xml:space="preserve">               </v>
      </c>
      <c r="H106" s="3" t="str">
        <f>IF(H$3=0,0,INDEX(Sheet1!RawDataCols,$C106,H$5))</f>
        <v xml:space="preserve">               </v>
      </c>
      <c r="I106" s="3" t="str">
        <f>IF(I$3=0,0,INDEX(Sheet1!RawDataCols,$C106,I$5))</f>
        <v xml:space="preserve">               </v>
      </c>
      <c r="J106" s="3" t="str">
        <f>IF(J$3=0,0,INDEX(Sheet1!RawDataCols,$C106,J$5))</f>
        <v xml:space="preserve">               </v>
      </c>
      <c r="K106" s="3" t="str">
        <f>IF(K$3=0,0,INDEX(Sheet1!RawDataCols,$C106,K$5))</f>
        <v xml:space="preserve">               </v>
      </c>
      <c r="L106" s="3" t="str">
        <f>IF(L$3=0,0,INDEX(Sheet1!RawDataCols,$C106,L$5))</f>
        <v xml:space="preserve">               </v>
      </c>
      <c r="M106" s="3" t="str">
        <f>IF(M$3=0,0,INDEX(Sheet1!RawDataCols,$C106,M$5))</f>
        <v xml:space="preserve">F008  </v>
      </c>
      <c r="N106" s="3" t="str">
        <f>IF(N$3=0,0,INDEX(Sheet1!RawDataCols,$C106,N$5))</f>
        <v>Entertainment-RIUP</v>
      </c>
      <c r="O106" s="3">
        <f>INDEX(Sheet1!RawDataCols,$C106,O$5)</f>
        <v>13</v>
      </c>
      <c r="P106" s="3" t="str">
        <f>INDEX(Sheet1!RawDataCols,$C106,P$5)</f>
        <v>Cost and Expenses</v>
      </c>
      <c r="Q106" s="3" t="str">
        <f>IF(Q$3=0,0,INDEX(Sheet1!RawDataCols,$C106,Q$5))</f>
        <v>I</v>
      </c>
      <c r="R106" s="3">
        <f t="shared" si="35"/>
        <v>1</v>
      </c>
      <c r="S106" s="3">
        <f t="shared" si="36"/>
        <v>-1</v>
      </c>
      <c r="T106" s="3">
        <f>IF(T$3=0,0,INDEX(Sheet1!RawDataCols,$C106,T$5)*$R106)</f>
        <v>0</v>
      </c>
      <c r="U106" s="3">
        <f>IF(U$3=0,0,INDEX(Sheet1!RawDataCols,$C106,U$5)*$R106)</f>
        <v>0</v>
      </c>
      <c r="V106" s="3">
        <f>IF(V$3=0,0,INDEX(Sheet1!RawDataCols,$C106,V$5)*$R106)</f>
        <v>0</v>
      </c>
      <c r="W106" s="3">
        <f>IF(W$3=0,0,INDEX(Sheet1!RawDataCols,$C106,W$5)*$R106)</f>
        <v>0</v>
      </c>
      <c r="X106" s="3">
        <f>IF(X$3=0,0,INDEX(Sheet1!RawDataCols,$C106,X$5)*$R106)</f>
        <v>0</v>
      </c>
      <c r="Y106" s="3">
        <f>IF(Y$3=0,0,INDEX(Sheet1!RawDataCols,$C106,Y$5)*$R106)</f>
        <v>0</v>
      </c>
      <c r="Z106" s="3">
        <f>IF(Z$3=0,0,INDEX(Sheet1!RawDataCols,$C106,Z$5)*$R106)</f>
        <v>0</v>
      </c>
      <c r="AA106" s="3">
        <f>IF(AA$3=0,0,INDEX(Sheet1!RawDataCols,$C106,AA$5)*$R106)</f>
        <v>0</v>
      </c>
      <c r="AB106" s="3">
        <f>IF(AB$3=0,0,INDEX(Sheet1!RawDataCols,$C106,AB$5)*$R106)</f>
        <v>0</v>
      </c>
      <c r="AC106" s="3">
        <f>IF(AC$3=0,0,INDEX(Sheet1!RawDataCols,$C106,AC$5)*$R106)</f>
        <v>0</v>
      </c>
      <c r="AD106" s="3">
        <f>IF(AD$3=0,0,INDEX(Sheet1!RawDataCols,$C106,AD$5)*$R106)</f>
        <v>0</v>
      </c>
      <c r="AE106" s="3">
        <f>IF(AE$3=0,0,INDEX(Sheet1!RawDataCols,$C106,AE$5)*$R106)</f>
        <v>0</v>
      </c>
      <c r="AF106" s="3">
        <f>IF(AF$3=0,0,INDEX(Sheet1!RawDataCols,$C106,AF$5)*$R106)</f>
        <v>0</v>
      </c>
      <c r="AG106" s="3">
        <f>IF(AG$3=0,0,INDEX(Sheet1!RawDataCols,$C106,AG$5)*$R106)</f>
        <v>0</v>
      </c>
      <c r="AH106" s="3">
        <f>IF(AH$3=0,0,INDEX(Sheet1!RawDataCols,$C106,AH$5)*$R106)</f>
        <v>0</v>
      </c>
      <c r="AI106" s="3">
        <f>IF(AI$3=0,0,INDEX(Sheet1!RawDataCols,$C106,AI$5)*$R106)</f>
        <v>0</v>
      </c>
      <c r="AJ106" s="3">
        <f>IF(AJ$3=0,0,INDEX(Sheet1!RawDataCols,$C106,AJ$5)*$R106)</f>
        <v>0</v>
      </c>
      <c r="AK106" s="3">
        <f>IF(AK$3=0,0,INDEX(Sheet1!RawDataCols,$C106,AK$5)*$R106)</f>
        <v>0</v>
      </c>
      <c r="AL106" s="3">
        <f>IF(AL$3=0,0,INDEX(Sheet1!RawDataCols,$C106,AL$5)*$R106)</f>
        <v>0</v>
      </c>
      <c r="AM106" s="3">
        <f>IF(AM$3=0,0,INDEX(Sheet1!RawDataCols,$C106,AM$5)*$R106)</f>
        <v>0</v>
      </c>
      <c r="AN106" s="3">
        <f>IF(AN$3=0,0,INDEX(Sheet1!RawDataCols,$C106,AN$5)*$R106)</f>
        <v>0</v>
      </c>
      <c r="AO106" s="3">
        <f>IF(AO$3=0,0,INDEX(Sheet1!RawDataCols,$C106,AO$5)*$R106)</f>
        <v>0</v>
      </c>
      <c r="AP106" s="3">
        <f>IF(AP$3=0,0,INDEX(Sheet1!RawDataCols,$C106,AP$5)*$R106)</f>
        <v>0</v>
      </c>
      <c r="AQ106" s="3">
        <f>IF(AQ$3=0,0,INDEX(Sheet1!RawDataCols,$C106,AQ$5)*$R106)</f>
        <v>0</v>
      </c>
      <c r="AR106" s="3">
        <f>IF(AR$3=0,0,INDEX(Sheet1!RawDataCols,$C106,AR$5)*$R106)</f>
        <v>0</v>
      </c>
      <c r="AS106" s="3">
        <f>IF(AS$3=0,0,INDEX(Sheet1!RawDataCols,$C106,AS$5)*$R106)</f>
        <v>0</v>
      </c>
      <c r="AT106" s="3">
        <f>IF(AT$3=0,0,INDEX(Sheet1!RawDataCols,$C106,AT$5)*$R106)</f>
        <v>0</v>
      </c>
      <c r="AU106" s="3">
        <f>IF(AU$3=0,0,INDEX(Sheet1!RawDataCols,$C106,AU$5)*$R106)</f>
        <v>0</v>
      </c>
      <c r="AV106" s="3">
        <f>IF(AV$3=0,0,INDEX(Sheet1!RawDataCols,$C106,AV$5)*$R106)</f>
        <v>0</v>
      </c>
      <c r="AW106" s="3">
        <f>IF(AW$3=0,0,INDEX(Sheet1!RawDataCols,$C106,AW$5)*$R106)</f>
        <v>0</v>
      </c>
      <c r="AX106" s="3">
        <f>IF(AX$3=0,0,INDEX(Sheet1!RawDataCols,$C106,AX$5)*$R106)</f>
        <v>0</v>
      </c>
      <c r="AY106" s="3">
        <f>IF(AY$3=0,0,INDEX(Sheet1!RawDataCols,$C106,AY$5)*$R106)</f>
        <v>0</v>
      </c>
      <c r="AZ106" s="3">
        <f>IF(AZ$3=0,0,INDEX(Sheet1!RawDataCols,$C106,AZ$5)*$R106)</f>
        <v>0</v>
      </c>
      <c r="BA106" s="3">
        <f>IF(BA$3=0,0,INDEX(Sheet1!RawDataCols,$C106,BA$5)*$R106)</f>
        <v>0</v>
      </c>
      <c r="BB106" s="3">
        <f>IF(BB$3=0,0,INDEX(Sheet1!RawDataCols,$C106,BB$5)*$R106)</f>
        <v>0</v>
      </c>
      <c r="BC106" s="3">
        <f>IF(BC$3=0,0,INDEX(Sheet1!RawDataCols,$C106,BC$5)*$R106)</f>
        <v>0</v>
      </c>
      <c r="BD106" s="3">
        <f>IF(BD$3=0,0,INDEX(Sheet1!RawDataCols,$C106,BD$5)*$R106)</f>
        <v>0</v>
      </c>
      <c r="BE106" s="3">
        <f>IF(BE$3=0,0,INDEX(Sheet1!RawDataCols,$C106,BE$5)*$R106)</f>
        <v>0</v>
      </c>
      <c r="BF106" s="3">
        <f>IF(BF$3=0,0,INDEX(Sheet1!RawDataCols,$C106,BF$5)*$R106)</f>
        <v>0</v>
      </c>
      <c r="BG106" s="179">
        <f>IF(BG$3=0,0,INDEX(Sheet1!RawDataCols,$C106,BG$5)*$R106)</f>
        <v>0</v>
      </c>
      <c r="BH106" s="33">
        <f t="shared" si="37"/>
        <v>0</v>
      </c>
      <c r="BI106" s="33">
        <f t="shared" si="38"/>
        <v>0</v>
      </c>
      <c r="BJ106" s="33">
        <f t="shared" si="39"/>
        <v>0</v>
      </c>
      <c r="BK106" s="3">
        <f>IF(BK$3=0,0,INDEX(Sheet1!RawDataCols,$C106,BK$5)*$R106)</f>
        <v>0</v>
      </c>
      <c r="BL106" s="3">
        <f>IF(BL$3=0,0,INDEX(Sheet1!RawDataCols,$C106,BL$5)*$R106)</f>
        <v>5.2078569999999997</v>
      </c>
      <c r="BM106" s="3">
        <f>IF(BM$3=0,0,INDEX(Sheet1!RawDataCols,$C106,BM$5)*$R106)</f>
        <v>32.467142000000003</v>
      </c>
      <c r="BN106" s="3">
        <f>IF(BN$3=0,0,INDEX(Sheet1!RawDataCols,$C106,BN$5)*$R106)</f>
        <v>85.974284999999995</v>
      </c>
      <c r="BO106" s="3">
        <f>IF(BO$3=0,0,INDEX(Sheet1!RawDataCols,$C106,BO$5)*$R106)</f>
        <v>19.445</v>
      </c>
      <c r="BP106" s="3">
        <f>IF(BP$3=0,0,INDEX(Sheet1!RawDataCols,$C106,BP$5)*$R106)</f>
        <v>72.91</v>
      </c>
      <c r="BQ106" s="3">
        <f t="shared" si="40"/>
        <v>0</v>
      </c>
      <c r="BR106" s="3">
        <f t="shared" si="41"/>
        <v>0</v>
      </c>
      <c r="BS106" s="3">
        <f t="shared" si="42"/>
        <v>0</v>
      </c>
      <c r="BT106" s="3">
        <f t="shared" si="43"/>
        <v>0</v>
      </c>
      <c r="BU106" s="3" t="str">
        <f>INDEX(Sheet1!$BS$2:$BS$1000,MATCH($A106,Sheet1!$A$2:$A$1000,0))</f>
        <v>12</v>
      </c>
      <c r="BV106" s="3">
        <f>INDEX(Sheet1!$BT$2:$BT$1000,MATCH($A106,Sheet1!$A$2:$A$1000,0))</f>
        <v>0</v>
      </c>
    </row>
    <row r="107" spans="1:74" x14ac:dyDescent="0.2">
      <c r="A107" s="11" t="s">
        <v>625</v>
      </c>
      <c r="B107" s="3">
        <f>MATCH($A107,Sheet1!ACCOUNTNO,0)</f>
        <v>79</v>
      </c>
      <c r="C107" s="3">
        <f t="shared" si="34"/>
        <v>79</v>
      </c>
      <c r="D107" s="3" t="str">
        <f>IF(D$3=0,0,INDEX(Sheet1!RawDataCols,$C107,D$5))</f>
        <v>25160G08</v>
      </c>
      <c r="E107" s="3" t="str">
        <f>IF(E$3=0,0,INDEX(Sheet1!RawDataCols,$C107,E$5))</f>
        <v xml:space="preserve">25160          </v>
      </c>
      <c r="F107" s="3" t="str">
        <f>IF(F$3=0,0,INDEX(Sheet1!RawDataCols,$C107,F$5))</f>
        <v xml:space="preserve">G08            </v>
      </c>
      <c r="G107" s="3" t="str">
        <f>IF(G$3=0,0,INDEX(Sheet1!RawDataCols,$C107,G$5))</f>
        <v xml:space="preserve">               </v>
      </c>
      <c r="H107" s="3" t="str">
        <f>IF(H$3=0,0,INDEX(Sheet1!RawDataCols,$C107,H$5))</f>
        <v xml:space="preserve">               </v>
      </c>
      <c r="I107" s="3" t="str">
        <f>IF(I$3=0,0,INDEX(Sheet1!RawDataCols,$C107,I$5))</f>
        <v xml:space="preserve">               </v>
      </c>
      <c r="J107" s="3" t="str">
        <f>IF(J$3=0,0,INDEX(Sheet1!RawDataCols,$C107,J$5))</f>
        <v xml:space="preserve">               </v>
      </c>
      <c r="K107" s="3" t="str">
        <f>IF(K$3=0,0,INDEX(Sheet1!RawDataCols,$C107,K$5))</f>
        <v xml:space="preserve">               </v>
      </c>
      <c r="L107" s="3" t="str">
        <f>IF(L$3=0,0,INDEX(Sheet1!RawDataCols,$C107,L$5))</f>
        <v xml:space="preserve">               </v>
      </c>
      <c r="M107" s="3" t="str">
        <f>IF(M$3=0,0,INDEX(Sheet1!RawDataCols,$C107,M$5))</f>
        <v xml:space="preserve">F008  </v>
      </c>
      <c r="N107" s="3" t="str">
        <f>IF(N$3=0,0,INDEX(Sheet1!RawDataCols,$C107,N$5))</f>
        <v>Entertainment - FBT-RIUP</v>
      </c>
      <c r="O107" s="3">
        <f>INDEX(Sheet1!RawDataCols,$C107,O$5)</f>
        <v>13</v>
      </c>
      <c r="P107" s="3" t="str">
        <f>INDEX(Sheet1!RawDataCols,$C107,P$5)</f>
        <v>Cost and Expenses</v>
      </c>
      <c r="Q107" s="3" t="str">
        <f>IF(Q$3=0,0,INDEX(Sheet1!RawDataCols,$C107,Q$5))</f>
        <v>I</v>
      </c>
      <c r="R107" s="3">
        <f t="shared" si="35"/>
        <v>1</v>
      </c>
      <c r="S107" s="3">
        <f t="shared" si="36"/>
        <v>-1</v>
      </c>
      <c r="T107" s="3">
        <f>IF(T$3=0,0,INDEX(Sheet1!RawDataCols,$C107,T$5)*$R107)</f>
        <v>0</v>
      </c>
      <c r="U107" s="3">
        <f>IF(U$3=0,0,INDEX(Sheet1!RawDataCols,$C107,U$5)*$R107)</f>
        <v>0</v>
      </c>
      <c r="V107" s="3">
        <f>IF(V$3=0,0,INDEX(Sheet1!RawDataCols,$C107,V$5)*$R107)</f>
        <v>0</v>
      </c>
      <c r="W107" s="3">
        <f>IF(W$3=0,0,INDEX(Sheet1!RawDataCols,$C107,W$5)*$R107)</f>
        <v>0</v>
      </c>
      <c r="X107" s="3">
        <f>IF(X$3=0,0,INDEX(Sheet1!RawDataCols,$C107,X$5)*$R107)</f>
        <v>0</v>
      </c>
      <c r="Y107" s="3">
        <f>IF(Y$3=0,0,INDEX(Sheet1!RawDataCols,$C107,Y$5)*$R107)</f>
        <v>0</v>
      </c>
      <c r="Z107" s="3">
        <f>IF(Z$3=0,0,INDEX(Sheet1!RawDataCols,$C107,Z$5)*$R107)</f>
        <v>0</v>
      </c>
      <c r="AA107" s="3">
        <f>IF(AA$3=0,0,INDEX(Sheet1!RawDataCols,$C107,AA$5)*$R107)</f>
        <v>0</v>
      </c>
      <c r="AB107" s="3">
        <f>IF(AB$3=0,0,INDEX(Sheet1!RawDataCols,$C107,AB$5)*$R107)</f>
        <v>0</v>
      </c>
      <c r="AC107" s="3">
        <f>IF(AC$3=0,0,INDEX(Sheet1!RawDataCols,$C107,AC$5)*$R107)</f>
        <v>0</v>
      </c>
      <c r="AD107" s="3">
        <f>IF(AD$3=0,0,INDEX(Sheet1!RawDataCols,$C107,AD$5)*$R107)</f>
        <v>0</v>
      </c>
      <c r="AE107" s="3">
        <f>IF(AE$3=0,0,INDEX(Sheet1!RawDataCols,$C107,AE$5)*$R107)</f>
        <v>0</v>
      </c>
      <c r="AF107" s="3">
        <f>IF(AF$3=0,0,INDEX(Sheet1!RawDataCols,$C107,AF$5)*$R107)</f>
        <v>0</v>
      </c>
      <c r="AG107" s="3">
        <f>IF(AG$3=0,0,INDEX(Sheet1!RawDataCols,$C107,AG$5)*$R107)</f>
        <v>0</v>
      </c>
      <c r="AH107" s="3">
        <f>IF(AH$3=0,0,INDEX(Sheet1!RawDataCols,$C107,AH$5)*$R107)</f>
        <v>0</v>
      </c>
      <c r="AI107" s="3">
        <f>IF(AI$3=0,0,INDEX(Sheet1!RawDataCols,$C107,AI$5)*$R107)</f>
        <v>0</v>
      </c>
      <c r="AJ107" s="3">
        <f>IF(AJ$3=0,0,INDEX(Sheet1!RawDataCols,$C107,AJ$5)*$R107)</f>
        <v>0</v>
      </c>
      <c r="AK107" s="3">
        <f>IF(AK$3=0,0,INDEX(Sheet1!RawDataCols,$C107,AK$5)*$R107)</f>
        <v>0</v>
      </c>
      <c r="AL107" s="3">
        <f>IF(AL$3=0,0,INDEX(Sheet1!RawDataCols,$C107,AL$5)*$R107)</f>
        <v>0</v>
      </c>
      <c r="AM107" s="3">
        <f>IF(AM$3=0,0,INDEX(Sheet1!RawDataCols,$C107,AM$5)*$R107)</f>
        <v>0</v>
      </c>
      <c r="AN107" s="3">
        <f>IF(AN$3=0,0,INDEX(Sheet1!RawDataCols,$C107,AN$5)*$R107)</f>
        <v>0</v>
      </c>
      <c r="AO107" s="3">
        <f>IF(AO$3=0,0,INDEX(Sheet1!RawDataCols,$C107,AO$5)*$R107)</f>
        <v>0</v>
      </c>
      <c r="AP107" s="3">
        <f>IF(AP$3=0,0,INDEX(Sheet1!RawDataCols,$C107,AP$5)*$R107)</f>
        <v>0</v>
      </c>
      <c r="AQ107" s="3">
        <f>IF(AQ$3=0,0,INDEX(Sheet1!RawDataCols,$C107,AQ$5)*$R107)</f>
        <v>0</v>
      </c>
      <c r="AR107" s="3">
        <f>IF(AR$3=0,0,INDEX(Sheet1!RawDataCols,$C107,AR$5)*$R107)</f>
        <v>0</v>
      </c>
      <c r="AS107" s="3">
        <f>IF(AS$3=0,0,INDEX(Sheet1!RawDataCols,$C107,AS$5)*$R107)</f>
        <v>0</v>
      </c>
      <c r="AT107" s="3">
        <f>IF(AT$3=0,0,INDEX(Sheet1!RawDataCols,$C107,AT$5)*$R107)</f>
        <v>0</v>
      </c>
      <c r="AU107" s="3">
        <f>IF(AU$3=0,0,INDEX(Sheet1!RawDataCols,$C107,AU$5)*$R107)</f>
        <v>0</v>
      </c>
      <c r="AV107" s="3">
        <f>IF(AV$3=0,0,INDEX(Sheet1!RawDataCols,$C107,AV$5)*$R107)</f>
        <v>0</v>
      </c>
      <c r="AW107" s="3">
        <f>IF(AW$3=0,0,INDEX(Sheet1!RawDataCols,$C107,AW$5)*$R107)</f>
        <v>0</v>
      </c>
      <c r="AX107" s="3">
        <f>IF(AX$3=0,0,INDEX(Sheet1!RawDataCols,$C107,AX$5)*$R107)</f>
        <v>0</v>
      </c>
      <c r="AY107" s="3">
        <f>IF(AY$3=0,0,INDEX(Sheet1!RawDataCols,$C107,AY$5)*$R107)</f>
        <v>0</v>
      </c>
      <c r="AZ107" s="3">
        <f>IF(AZ$3=0,0,INDEX(Sheet1!RawDataCols,$C107,AZ$5)*$R107)</f>
        <v>0</v>
      </c>
      <c r="BA107" s="3">
        <f>IF(BA$3=0,0,INDEX(Sheet1!RawDataCols,$C107,BA$5)*$R107)</f>
        <v>0</v>
      </c>
      <c r="BB107" s="3">
        <f>IF(BB$3=0,0,INDEX(Sheet1!RawDataCols,$C107,BB$5)*$R107)</f>
        <v>0</v>
      </c>
      <c r="BC107" s="3">
        <f>IF(BC$3=0,0,INDEX(Sheet1!RawDataCols,$C107,BC$5)*$R107)</f>
        <v>0</v>
      </c>
      <c r="BD107" s="3">
        <f>IF(BD$3=0,0,INDEX(Sheet1!RawDataCols,$C107,BD$5)*$R107)</f>
        <v>0</v>
      </c>
      <c r="BE107" s="3">
        <f>IF(BE$3=0,0,INDEX(Sheet1!RawDataCols,$C107,BE$5)*$R107)</f>
        <v>0</v>
      </c>
      <c r="BF107" s="3">
        <f>IF(BF$3=0,0,INDEX(Sheet1!RawDataCols,$C107,BF$5)*$R107)</f>
        <v>0</v>
      </c>
      <c r="BG107" s="179">
        <f>IF(BG$3=0,0,INDEX(Sheet1!RawDataCols,$C107,BG$5)*$R107)</f>
        <v>0</v>
      </c>
      <c r="BH107" s="33">
        <f t="shared" si="37"/>
        <v>0</v>
      </c>
      <c r="BI107" s="33">
        <f t="shared" si="38"/>
        <v>0</v>
      </c>
      <c r="BJ107" s="33">
        <f t="shared" si="39"/>
        <v>0</v>
      </c>
      <c r="BK107" s="3">
        <f>IF(BK$3=0,0,INDEX(Sheet1!RawDataCols,$C107,BK$5)*$R107)</f>
        <v>0</v>
      </c>
      <c r="BL107" s="3">
        <f>IF(BL$3=0,0,INDEX(Sheet1!RawDataCols,$C107,BL$5)*$R107)</f>
        <v>0</v>
      </c>
      <c r="BM107" s="3">
        <f>IF(BM$3=0,0,INDEX(Sheet1!RawDataCols,$C107,BM$5)*$R107)</f>
        <v>0</v>
      </c>
      <c r="BN107" s="3">
        <f>IF(BN$3=0,0,INDEX(Sheet1!RawDataCols,$C107,BN$5)*$R107)</f>
        <v>15.162857000000001</v>
      </c>
      <c r="BO107" s="3">
        <f>IF(BO$3=0,0,INDEX(Sheet1!RawDataCols,$C107,BO$5)*$R107)</f>
        <v>4.2207140000000001</v>
      </c>
      <c r="BP107" s="3">
        <f>IF(BP$3=0,0,INDEX(Sheet1!RawDataCols,$C107,BP$5)*$R107)</f>
        <v>0</v>
      </c>
      <c r="BQ107" s="3">
        <f t="shared" si="40"/>
        <v>0</v>
      </c>
      <c r="BR107" s="3">
        <f t="shared" si="41"/>
        <v>0</v>
      </c>
      <c r="BS107" s="3">
        <f t="shared" si="42"/>
        <v>0</v>
      </c>
      <c r="BT107" s="3">
        <f t="shared" si="43"/>
        <v>0</v>
      </c>
      <c r="BU107" s="3" t="str">
        <f>INDEX(Sheet1!$BS$2:$BS$1000,MATCH($A107,Sheet1!$A$2:$A$1000,0))</f>
        <v>12</v>
      </c>
      <c r="BV107" s="3">
        <f>INDEX(Sheet1!$BT$2:$BT$1000,MATCH($A107,Sheet1!$A$2:$A$1000,0))</f>
        <v>0</v>
      </c>
    </row>
    <row r="108" spans="1:74" x14ac:dyDescent="0.2">
      <c r="A108" s="11" t="s">
        <v>626</v>
      </c>
      <c r="B108" s="3">
        <f>MATCH($A108,Sheet1!ACCOUNTNO,0)</f>
        <v>80</v>
      </c>
      <c r="C108" s="3">
        <f t="shared" si="34"/>
        <v>80</v>
      </c>
      <c r="D108" s="3" t="str">
        <f>IF(D$3=0,0,INDEX(Sheet1!RawDataCols,$C108,D$5))</f>
        <v>25180G08</v>
      </c>
      <c r="E108" s="3" t="str">
        <f>IF(E$3=0,0,INDEX(Sheet1!RawDataCols,$C108,E$5))</f>
        <v xml:space="preserve">25180          </v>
      </c>
      <c r="F108" s="3" t="str">
        <f>IF(F$3=0,0,INDEX(Sheet1!RawDataCols,$C108,F$5))</f>
        <v xml:space="preserve">G08            </v>
      </c>
      <c r="G108" s="3" t="str">
        <f>IF(G$3=0,0,INDEX(Sheet1!RawDataCols,$C108,G$5))</f>
        <v xml:space="preserve">               </v>
      </c>
      <c r="H108" s="3" t="str">
        <f>IF(H$3=0,0,INDEX(Sheet1!RawDataCols,$C108,H$5))</f>
        <v xml:space="preserve">               </v>
      </c>
      <c r="I108" s="3" t="str">
        <f>IF(I$3=0,0,INDEX(Sheet1!RawDataCols,$C108,I$5))</f>
        <v xml:space="preserve">               </v>
      </c>
      <c r="J108" s="3" t="str">
        <f>IF(J$3=0,0,INDEX(Sheet1!RawDataCols,$C108,J$5))</f>
        <v xml:space="preserve">               </v>
      </c>
      <c r="K108" s="3" t="str">
        <f>IF(K$3=0,0,INDEX(Sheet1!RawDataCols,$C108,K$5))</f>
        <v xml:space="preserve">               </v>
      </c>
      <c r="L108" s="3" t="str">
        <f>IF(L$3=0,0,INDEX(Sheet1!RawDataCols,$C108,L$5))</f>
        <v xml:space="preserve">               </v>
      </c>
      <c r="M108" s="3" t="str">
        <f>IF(M$3=0,0,INDEX(Sheet1!RawDataCols,$C108,M$5))</f>
        <v xml:space="preserve">F008  </v>
      </c>
      <c r="N108" s="3" t="str">
        <f>IF(N$3=0,0,INDEX(Sheet1!RawDataCols,$C108,N$5))</f>
        <v>Prizes-RIUP</v>
      </c>
      <c r="O108" s="3">
        <f>INDEX(Sheet1!RawDataCols,$C108,O$5)</f>
        <v>13</v>
      </c>
      <c r="P108" s="3" t="str">
        <f>INDEX(Sheet1!RawDataCols,$C108,P$5)</f>
        <v>Cost and Expenses</v>
      </c>
      <c r="Q108" s="3" t="str">
        <f>IF(Q$3=0,0,INDEX(Sheet1!RawDataCols,$C108,Q$5))</f>
        <v>I</v>
      </c>
      <c r="R108" s="3">
        <f t="shared" si="35"/>
        <v>1</v>
      </c>
      <c r="S108" s="3">
        <f t="shared" si="36"/>
        <v>-1</v>
      </c>
      <c r="T108" s="3">
        <f>IF(T$3=0,0,INDEX(Sheet1!RawDataCols,$C108,T$5)*$R108)</f>
        <v>0</v>
      </c>
      <c r="U108" s="3">
        <f>IF(U$3=0,0,INDEX(Sheet1!RawDataCols,$C108,U$5)*$R108)</f>
        <v>0</v>
      </c>
      <c r="V108" s="3">
        <f>IF(V$3=0,0,INDEX(Sheet1!RawDataCols,$C108,V$5)*$R108)</f>
        <v>0</v>
      </c>
      <c r="W108" s="3">
        <f>IF(W$3=0,0,INDEX(Sheet1!RawDataCols,$C108,W$5)*$R108)</f>
        <v>0</v>
      </c>
      <c r="X108" s="3">
        <f>IF(X$3=0,0,INDEX(Sheet1!RawDataCols,$C108,X$5)*$R108)</f>
        <v>0</v>
      </c>
      <c r="Y108" s="3">
        <f>IF(Y$3=0,0,INDEX(Sheet1!RawDataCols,$C108,Y$5)*$R108)</f>
        <v>0</v>
      </c>
      <c r="Z108" s="3">
        <f>IF(Z$3=0,0,INDEX(Sheet1!RawDataCols,$C108,Z$5)*$R108)</f>
        <v>0</v>
      </c>
      <c r="AA108" s="3">
        <f>IF(AA$3=0,0,INDEX(Sheet1!RawDataCols,$C108,AA$5)*$R108)</f>
        <v>0</v>
      </c>
      <c r="AB108" s="3">
        <f>IF(AB$3=0,0,INDEX(Sheet1!RawDataCols,$C108,AB$5)*$R108)</f>
        <v>0</v>
      </c>
      <c r="AC108" s="3">
        <f>IF(AC$3=0,0,INDEX(Sheet1!RawDataCols,$C108,AC$5)*$R108)</f>
        <v>0</v>
      </c>
      <c r="AD108" s="3">
        <f>IF(AD$3=0,0,INDEX(Sheet1!RawDataCols,$C108,AD$5)*$R108)</f>
        <v>0</v>
      </c>
      <c r="AE108" s="3">
        <f>IF(AE$3=0,0,INDEX(Sheet1!RawDataCols,$C108,AE$5)*$R108)</f>
        <v>0</v>
      </c>
      <c r="AF108" s="3">
        <f>IF(AF$3=0,0,INDEX(Sheet1!RawDataCols,$C108,AF$5)*$R108)</f>
        <v>0</v>
      </c>
      <c r="AG108" s="3">
        <f>IF(AG$3=0,0,INDEX(Sheet1!RawDataCols,$C108,AG$5)*$R108)</f>
        <v>0</v>
      </c>
      <c r="AH108" s="3">
        <f>IF(AH$3=0,0,INDEX(Sheet1!RawDataCols,$C108,AH$5)*$R108)</f>
        <v>0</v>
      </c>
      <c r="AI108" s="3">
        <f>IF(AI$3=0,0,INDEX(Sheet1!RawDataCols,$C108,AI$5)*$R108)</f>
        <v>0</v>
      </c>
      <c r="AJ108" s="3">
        <f>IF(AJ$3=0,0,INDEX(Sheet1!RawDataCols,$C108,AJ$5)*$R108)</f>
        <v>0</v>
      </c>
      <c r="AK108" s="3">
        <f>IF(AK$3=0,0,INDEX(Sheet1!RawDataCols,$C108,AK$5)*$R108)</f>
        <v>0</v>
      </c>
      <c r="AL108" s="3">
        <f>IF(AL$3=0,0,INDEX(Sheet1!RawDataCols,$C108,AL$5)*$R108)</f>
        <v>0</v>
      </c>
      <c r="AM108" s="3">
        <f>IF(AM$3=0,0,INDEX(Sheet1!RawDataCols,$C108,AM$5)*$R108)</f>
        <v>0</v>
      </c>
      <c r="AN108" s="3">
        <f>IF(AN$3=0,0,INDEX(Sheet1!RawDataCols,$C108,AN$5)*$R108)</f>
        <v>0</v>
      </c>
      <c r="AO108" s="3">
        <f>IF(AO$3=0,0,INDEX(Sheet1!RawDataCols,$C108,AO$5)*$R108)</f>
        <v>0</v>
      </c>
      <c r="AP108" s="3">
        <f>IF(AP$3=0,0,INDEX(Sheet1!RawDataCols,$C108,AP$5)*$R108)</f>
        <v>0</v>
      </c>
      <c r="AQ108" s="3">
        <f>IF(AQ$3=0,0,INDEX(Sheet1!RawDataCols,$C108,AQ$5)*$R108)</f>
        <v>0</v>
      </c>
      <c r="AR108" s="3">
        <f>IF(AR$3=0,0,INDEX(Sheet1!RawDataCols,$C108,AR$5)*$R108)</f>
        <v>0</v>
      </c>
      <c r="AS108" s="3">
        <f>IF(AS$3=0,0,INDEX(Sheet1!RawDataCols,$C108,AS$5)*$R108)</f>
        <v>0</v>
      </c>
      <c r="AT108" s="3">
        <f>IF(AT$3=0,0,INDEX(Sheet1!RawDataCols,$C108,AT$5)*$R108)</f>
        <v>0</v>
      </c>
      <c r="AU108" s="3">
        <f>IF(AU$3=0,0,INDEX(Sheet1!RawDataCols,$C108,AU$5)*$R108)</f>
        <v>0</v>
      </c>
      <c r="AV108" s="3">
        <f>IF(AV$3=0,0,INDEX(Sheet1!RawDataCols,$C108,AV$5)*$R108)</f>
        <v>0</v>
      </c>
      <c r="AW108" s="3">
        <f>IF(AW$3=0,0,INDEX(Sheet1!RawDataCols,$C108,AW$5)*$R108)</f>
        <v>0</v>
      </c>
      <c r="AX108" s="3">
        <f>IF(AX$3=0,0,INDEX(Sheet1!RawDataCols,$C108,AX$5)*$R108)</f>
        <v>0</v>
      </c>
      <c r="AY108" s="3">
        <f>IF(AY$3=0,0,INDEX(Sheet1!RawDataCols,$C108,AY$5)*$R108)</f>
        <v>0</v>
      </c>
      <c r="AZ108" s="3">
        <f>IF(AZ$3=0,0,INDEX(Sheet1!RawDataCols,$C108,AZ$5)*$R108)</f>
        <v>0</v>
      </c>
      <c r="BA108" s="3">
        <f>IF(BA$3=0,0,INDEX(Sheet1!RawDataCols,$C108,BA$5)*$R108)</f>
        <v>0</v>
      </c>
      <c r="BB108" s="3">
        <f>IF(BB$3=0,0,INDEX(Sheet1!RawDataCols,$C108,BB$5)*$R108)</f>
        <v>0</v>
      </c>
      <c r="BC108" s="3">
        <f>IF(BC$3=0,0,INDEX(Sheet1!RawDataCols,$C108,BC$5)*$R108)</f>
        <v>0</v>
      </c>
      <c r="BD108" s="3">
        <f>IF(BD$3=0,0,INDEX(Sheet1!RawDataCols,$C108,BD$5)*$R108)</f>
        <v>0</v>
      </c>
      <c r="BE108" s="3">
        <f>IF(BE$3=0,0,INDEX(Sheet1!RawDataCols,$C108,BE$5)*$R108)</f>
        <v>0</v>
      </c>
      <c r="BF108" s="3">
        <f>IF(BF$3=0,0,INDEX(Sheet1!RawDataCols,$C108,BF$5)*$R108)</f>
        <v>0</v>
      </c>
      <c r="BG108" s="179">
        <f>IF(BG$3=0,0,INDEX(Sheet1!RawDataCols,$C108,BG$5)*$R108)</f>
        <v>0</v>
      </c>
      <c r="BH108" s="33">
        <f t="shared" si="37"/>
        <v>0</v>
      </c>
      <c r="BI108" s="33">
        <f t="shared" si="38"/>
        <v>0</v>
      </c>
      <c r="BJ108" s="33">
        <f t="shared" si="39"/>
        <v>0</v>
      </c>
      <c r="BK108" s="3">
        <f>IF(BK$3=0,0,INDEX(Sheet1!RawDataCols,$C108,BK$5)*$R108)</f>
        <v>0</v>
      </c>
      <c r="BL108" s="3">
        <f>IF(BL$3=0,0,INDEX(Sheet1!RawDataCols,$C108,BL$5)*$R108)</f>
        <v>0</v>
      </c>
      <c r="BM108" s="3">
        <f>IF(BM$3=0,0,INDEX(Sheet1!RawDataCols,$C108,BM$5)*$R108)</f>
        <v>0</v>
      </c>
      <c r="BN108" s="3">
        <f>IF(BN$3=0,0,INDEX(Sheet1!RawDataCols,$C108,BN$5)*$R108)</f>
        <v>35.714284999999997</v>
      </c>
      <c r="BO108" s="3">
        <f>IF(BO$3=0,0,INDEX(Sheet1!RawDataCols,$C108,BO$5)*$R108)</f>
        <v>35.714284999999997</v>
      </c>
      <c r="BP108" s="3">
        <f>IF(BP$3=0,0,INDEX(Sheet1!RawDataCols,$C108,BP$5)*$R108)</f>
        <v>0</v>
      </c>
      <c r="BQ108" s="3">
        <f t="shared" si="40"/>
        <v>0</v>
      </c>
      <c r="BR108" s="3">
        <f t="shared" si="41"/>
        <v>0</v>
      </c>
      <c r="BS108" s="3">
        <f t="shared" si="42"/>
        <v>0</v>
      </c>
      <c r="BT108" s="3">
        <f t="shared" si="43"/>
        <v>0</v>
      </c>
      <c r="BU108" s="3" t="str">
        <f>INDEX(Sheet1!$BS$2:$BS$1000,MATCH($A108,Sheet1!$A$2:$A$1000,0))</f>
        <v>12</v>
      </c>
      <c r="BV108" s="3">
        <f>INDEX(Sheet1!$BT$2:$BT$1000,MATCH($A108,Sheet1!$A$2:$A$1000,0))</f>
        <v>0</v>
      </c>
    </row>
    <row r="109" spans="1:74" x14ac:dyDescent="0.2">
      <c r="A109" s="267" t="s">
        <v>627</v>
      </c>
      <c r="B109" s="3" t="e">
        <f>MATCH($A109,Sheet1!ACCOUNTNO,0)</f>
        <v>#N/A</v>
      </c>
      <c r="C109" s="3">
        <f t="shared" si="34"/>
        <v>65000</v>
      </c>
      <c r="D109" s="3">
        <f>IF(D$3=0,0,INDEX(Sheet1!RawDataCols,$C109,D$5))</f>
        <v>0</v>
      </c>
      <c r="E109" s="3">
        <f>IF(E$3=0,0,INDEX(Sheet1!RawDataCols,$C109,E$5))</f>
        <v>0</v>
      </c>
      <c r="F109" s="3">
        <f>IF(F$3=0,0,INDEX(Sheet1!RawDataCols,$C109,F$5))</f>
        <v>0</v>
      </c>
      <c r="G109" s="3">
        <f>IF(G$3=0,0,INDEX(Sheet1!RawDataCols,$C109,G$5))</f>
        <v>0</v>
      </c>
      <c r="H109" s="3">
        <f>IF(H$3=0,0,INDEX(Sheet1!RawDataCols,$C109,H$5))</f>
        <v>0</v>
      </c>
      <c r="I109" s="3">
        <f>IF(I$3=0,0,INDEX(Sheet1!RawDataCols,$C109,I$5))</f>
        <v>0</v>
      </c>
      <c r="J109" s="3">
        <f>IF(J$3=0,0,INDEX(Sheet1!RawDataCols,$C109,J$5))</f>
        <v>0</v>
      </c>
      <c r="K109" s="3">
        <f>IF(K$3=0,0,INDEX(Sheet1!RawDataCols,$C109,K$5))</f>
        <v>0</v>
      </c>
      <c r="L109" s="3">
        <f>IF(L$3=0,0,INDEX(Sheet1!RawDataCols,$C109,L$5))</f>
        <v>0</v>
      </c>
      <c r="M109" s="3">
        <f>IF(M$3=0,0,INDEX(Sheet1!RawDataCols,$C109,M$5))</f>
        <v>0</v>
      </c>
      <c r="N109" s="3">
        <f>IF(N$3=0,0,INDEX(Sheet1!RawDataCols,$C109,N$5))</f>
        <v>0</v>
      </c>
      <c r="O109" s="3">
        <f>INDEX(Sheet1!RawDataCols,$C109,O$5)</f>
        <v>0</v>
      </c>
      <c r="P109" s="3">
        <f>INDEX(Sheet1!RawDataCols,$C109,P$5)</f>
        <v>0</v>
      </c>
      <c r="Q109" s="3">
        <f>IF(Q$3=0,0,INDEX(Sheet1!RawDataCols,$C109,Q$5))</f>
        <v>0</v>
      </c>
      <c r="R109" s="3">
        <f t="shared" si="35"/>
        <v>1</v>
      </c>
      <c r="S109" s="3">
        <f t="shared" si="36"/>
        <v>-1</v>
      </c>
      <c r="T109" s="3">
        <f>IF(T$3=0,0,INDEX(Sheet1!RawDataCols,$C109,T$5)*$R109)</f>
        <v>0</v>
      </c>
      <c r="U109" s="3">
        <f>IF(U$3=0,0,INDEX(Sheet1!RawDataCols,$C109,U$5)*$R109)</f>
        <v>0</v>
      </c>
      <c r="V109" s="3">
        <f>IF(V$3=0,0,INDEX(Sheet1!RawDataCols,$C109,V$5)*$R109)</f>
        <v>0</v>
      </c>
      <c r="W109" s="3">
        <f>IF(W$3=0,0,INDEX(Sheet1!RawDataCols,$C109,W$5)*$R109)</f>
        <v>0</v>
      </c>
      <c r="X109" s="3">
        <f>IF(X$3=0,0,INDEX(Sheet1!RawDataCols,$C109,X$5)*$R109)</f>
        <v>0</v>
      </c>
      <c r="Y109" s="3">
        <f>IF(Y$3=0,0,INDEX(Sheet1!RawDataCols,$C109,Y$5)*$R109)</f>
        <v>0</v>
      </c>
      <c r="Z109" s="3">
        <f>IF(Z$3=0,0,INDEX(Sheet1!RawDataCols,$C109,Z$5)*$R109)</f>
        <v>0</v>
      </c>
      <c r="AA109" s="3">
        <f>IF(AA$3=0,0,INDEX(Sheet1!RawDataCols,$C109,AA$5)*$R109)</f>
        <v>0</v>
      </c>
      <c r="AB109" s="3">
        <f>IF(AB$3=0,0,INDEX(Sheet1!RawDataCols,$C109,AB$5)*$R109)</f>
        <v>0</v>
      </c>
      <c r="AC109" s="3">
        <f>IF(AC$3=0,0,INDEX(Sheet1!RawDataCols,$C109,AC$5)*$R109)</f>
        <v>0</v>
      </c>
      <c r="AD109" s="3">
        <f>IF(AD$3=0,0,INDEX(Sheet1!RawDataCols,$C109,AD$5)*$R109)</f>
        <v>0</v>
      </c>
      <c r="AE109" s="3">
        <f>IF(AE$3=0,0,INDEX(Sheet1!RawDataCols,$C109,AE$5)*$R109)</f>
        <v>0</v>
      </c>
      <c r="AF109" s="3">
        <f>IF(AF$3=0,0,INDEX(Sheet1!RawDataCols,$C109,AF$5)*$R109)</f>
        <v>0</v>
      </c>
      <c r="AG109" s="3">
        <f>IF(AG$3=0,0,INDEX(Sheet1!RawDataCols,$C109,AG$5)*$R109)</f>
        <v>0</v>
      </c>
      <c r="AH109" s="3">
        <f>IF(AH$3=0,0,INDEX(Sheet1!RawDataCols,$C109,AH$5)*$R109)</f>
        <v>0</v>
      </c>
      <c r="AI109" s="3">
        <f>IF(AI$3=0,0,INDEX(Sheet1!RawDataCols,$C109,AI$5)*$R109)</f>
        <v>0</v>
      </c>
      <c r="AJ109" s="3">
        <f>IF(AJ$3=0,0,INDEX(Sheet1!RawDataCols,$C109,AJ$5)*$R109)</f>
        <v>0</v>
      </c>
      <c r="AK109" s="3">
        <f>IF(AK$3=0,0,INDEX(Sheet1!RawDataCols,$C109,AK$5)*$R109)</f>
        <v>0</v>
      </c>
      <c r="AL109" s="3">
        <f>IF(AL$3=0,0,INDEX(Sheet1!RawDataCols,$C109,AL$5)*$R109)</f>
        <v>0</v>
      </c>
      <c r="AM109" s="3">
        <f>IF(AM$3=0,0,INDEX(Sheet1!RawDataCols,$C109,AM$5)*$R109)</f>
        <v>0</v>
      </c>
      <c r="AN109" s="3">
        <f>IF(AN$3=0,0,INDEX(Sheet1!RawDataCols,$C109,AN$5)*$R109)</f>
        <v>0</v>
      </c>
      <c r="AO109" s="3">
        <f>IF(AO$3=0,0,INDEX(Sheet1!RawDataCols,$C109,AO$5)*$R109)</f>
        <v>0</v>
      </c>
      <c r="AP109" s="3">
        <f>IF(AP$3=0,0,INDEX(Sheet1!RawDataCols,$C109,AP$5)*$R109)</f>
        <v>0</v>
      </c>
      <c r="AQ109" s="3">
        <f>IF(AQ$3=0,0,INDEX(Sheet1!RawDataCols,$C109,AQ$5)*$R109)</f>
        <v>0</v>
      </c>
      <c r="AR109" s="3">
        <f>IF(AR$3=0,0,INDEX(Sheet1!RawDataCols,$C109,AR$5)*$R109)</f>
        <v>0</v>
      </c>
      <c r="AS109" s="3">
        <f>IF(AS$3=0,0,INDEX(Sheet1!RawDataCols,$C109,AS$5)*$R109)</f>
        <v>0</v>
      </c>
      <c r="AT109" s="3">
        <f>IF(AT$3=0,0,INDEX(Sheet1!RawDataCols,$C109,AT$5)*$R109)</f>
        <v>0</v>
      </c>
      <c r="AU109" s="3">
        <f>IF(AU$3=0,0,INDEX(Sheet1!RawDataCols,$C109,AU$5)*$R109)</f>
        <v>0</v>
      </c>
      <c r="AV109" s="3">
        <f>IF(AV$3=0,0,INDEX(Sheet1!RawDataCols,$C109,AV$5)*$R109)</f>
        <v>0</v>
      </c>
      <c r="AW109" s="3">
        <f>IF(AW$3=0,0,INDEX(Sheet1!RawDataCols,$C109,AW$5)*$R109)</f>
        <v>0</v>
      </c>
      <c r="AX109" s="3">
        <f>IF(AX$3=0,0,INDEX(Sheet1!RawDataCols,$C109,AX$5)*$R109)</f>
        <v>0</v>
      </c>
      <c r="AY109" s="3">
        <f>IF(AY$3=0,0,INDEX(Sheet1!RawDataCols,$C109,AY$5)*$R109)</f>
        <v>0</v>
      </c>
      <c r="AZ109" s="3">
        <f>IF(AZ$3=0,0,INDEX(Sheet1!RawDataCols,$C109,AZ$5)*$R109)</f>
        <v>0</v>
      </c>
      <c r="BA109" s="3">
        <f>IF(BA$3=0,0,INDEX(Sheet1!RawDataCols,$C109,BA$5)*$R109)</f>
        <v>0</v>
      </c>
      <c r="BB109" s="3">
        <f>IF(BB$3=0,0,INDEX(Sheet1!RawDataCols,$C109,BB$5)*$R109)</f>
        <v>0</v>
      </c>
      <c r="BC109" s="3">
        <f>IF(BC$3=0,0,INDEX(Sheet1!RawDataCols,$C109,BC$5)*$R109)</f>
        <v>0</v>
      </c>
      <c r="BD109" s="3">
        <f>IF(BD$3=0,0,INDEX(Sheet1!RawDataCols,$C109,BD$5)*$R109)</f>
        <v>0</v>
      </c>
      <c r="BE109" s="3">
        <f>IF(BE$3=0,0,INDEX(Sheet1!RawDataCols,$C109,BE$5)*$R109)</f>
        <v>0</v>
      </c>
      <c r="BF109" s="3">
        <f>IF(BF$3=0,0,INDEX(Sheet1!RawDataCols,$C109,BF$5)*$R109)</f>
        <v>0</v>
      </c>
      <c r="BG109" s="179">
        <f>IF(BG$3=0,0,INDEX(Sheet1!RawDataCols,$C109,BG$5)*$R109)</f>
        <v>0</v>
      </c>
      <c r="BH109" s="33">
        <f t="shared" si="37"/>
        <v>0</v>
      </c>
      <c r="BI109" s="33">
        <f t="shared" si="38"/>
        <v>0</v>
      </c>
      <c r="BJ109" s="33">
        <f t="shared" si="39"/>
        <v>0</v>
      </c>
      <c r="BK109" s="3">
        <f>IF(BK$3=0,0,INDEX(Sheet1!RawDataCols,$C109,BK$5)*$R109)</f>
        <v>0</v>
      </c>
      <c r="BL109" s="3">
        <f>IF(BL$3=0,0,INDEX(Sheet1!RawDataCols,$C109,BL$5)*$R109)</f>
        <v>0</v>
      </c>
      <c r="BM109" s="3">
        <f>IF(BM$3=0,0,INDEX(Sheet1!RawDataCols,$C109,BM$5)*$R109)</f>
        <v>0</v>
      </c>
      <c r="BN109" s="3">
        <f>IF(BN$3=0,0,INDEX(Sheet1!RawDataCols,$C109,BN$5)*$R109)</f>
        <v>0</v>
      </c>
      <c r="BO109" s="3">
        <f>IF(BO$3=0,0,INDEX(Sheet1!RawDataCols,$C109,BO$5)*$R109)</f>
        <v>0</v>
      </c>
      <c r="BP109" s="3">
        <f>IF(BP$3=0,0,INDEX(Sheet1!RawDataCols,$C109,BP$5)*$R109)</f>
        <v>0</v>
      </c>
      <c r="BQ109" s="3">
        <f t="shared" si="40"/>
        <v>0</v>
      </c>
      <c r="BR109" s="3">
        <f t="shared" si="41"/>
        <v>0</v>
      </c>
      <c r="BS109" s="3">
        <f t="shared" si="42"/>
        <v>0</v>
      </c>
      <c r="BT109" s="3">
        <f t="shared" si="43"/>
        <v>0</v>
      </c>
      <c r="BU109" s="3" t="e">
        <f>INDEX(Sheet1!$BS$2:$BS$1000,MATCH($A109,Sheet1!$A$2:$A$1000,0))</f>
        <v>#N/A</v>
      </c>
      <c r="BV109" s="3" t="e">
        <f>INDEX(Sheet1!$BT$2:$BT$1000,MATCH($A109,Sheet1!$A$2:$A$1000,0))</f>
        <v>#N/A</v>
      </c>
    </row>
    <row r="110" spans="1:74" x14ac:dyDescent="0.2">
      <c r="A110" s="11" t="s">
        <v>628</v>
      </c>
      <c r="B110" s="3">
        <f>MATCH($A110,Sheet1!ACCOUNTNO,0)</f>
        <v>81</v>
      </c>
      <c r="C110" s="3">
        <f t="shared" si="34"/>
        <v>81</v>
      </c>
      <c r="D110" s="3" t="str">
        <f>IF(D$3=0,0,INDEX(Sheet1!RawDataCols,$C110,D$5))</f>
        <v>27120G08</v>
      </c>
      <c r="E110" s="3" t="str">
        <f>IF(E$3=0,0,INDEX(Sheet1!RawDataCols,$C110,E$5))</f>
        <v xml:space="preserve">27120          </v>
      </c>
      <c r="F110" s="3" t="str">
        <f>IF(F$3=0,0,INDEX(Sheet1!RawDataCols,$C110,F$5))</f>
        <v xml:space="preserve">G08            </v>
      </c>
      <c r="G110" s="3" t="str">
        <f>IF(G$3=0,0,INDEX(Sheet1!RawDataCols,$C110,G$5))</f>
        <v xml:space="preserve">               </v>
      </c>
      <c r="H110" s="3" t="str">
        <f>IF(H$3=0,0,INDEX(Sheet1!RawDataCols,$C110,H$5))</f>
        <v xml:space="preserve">               </v>
      </c>
      <c r="I110" s="3" t="str">
        <f>IF(I$3=0,0,INDEX(Sheet1!RawDataCols,$C110,I$5))</f>
        <v xml:space="preserve">               </v>
      </c>
      <c r="J110" s="3" t="str">
        <f>IF(J$3=0,0,INDEX(Sheet1!RawDataCols,$C110,J$5))</f>
        <v xml:space="preserve">               </v>
      </c>
      <c r="K110" s="3" t="str">
        <f>IF(K$3=0,0,INDEX(Sheet1!RawDataCols,$C110,K$5))</f>
        <v xml:space="preserve">               </v>
      </c>
      <c r="L110" s="3" t="str">
        <f>IF(L$3=0,0,INDEX(Sheet1!RawDataCols,$C110,L$5))</f>
        <v xml:space="preserve">               </v>
      </c>
      <c r="M110" s="3" t="str">
        <f>IF(M$3=0,0,INDEX(Sheet1!RawDataCols,$C110,M$5))</f>
        <v xml:space="preserve">F008  </v>
      </c>
      <c r="N110" s="3" t="str">
        <f>IF(N$3=0,0,INDEX(Sheet1!RawDataCols,$C110,N$5))</f>
        <v>Cleaning &amp; Rubbish Removal-RIUP</v>
      </c>
      <c r="O110" s="3">
        <f>INDEX(Sheet1!RawDataCols,$C110,O$5)</f>
        <v>13</v>
      </c>
      <c r="P110" s="3" t="str">
        <f>INDEX(Sheet1!RawDataCols,$C110,P$5)</f>
        <v>Cost and Expenses</v>
      </c>
      <c r="Q110" s="3" t="str">
        <f>IF(Q$3=0,0,INDEX(Sheet1!RawDataCols,$C110,Q$5))</f>
        <v>I</v>
      </c>
      <c r="R110" s="3">
        <f t="shared" si="35"/>
        <v>1</v>
      </c>
      <c r="S110" s="3">
        <f t="shared" si="36"/>
        <v>-1</v>
      </c>
      <c r="T110" s="3">
        <f>IF(T$3=0,0,INDEX(Sheet1!RawDataCols,$C110,T$5)*$R110)</f>
        <v>0</v>
      </c>
      <c r="U110" s="3">
        <f>IF(U$3=0,0,INDEX(Sheet1!RawDataCols,$C110,U$5)*$R110)</f>
        <v>0</v>
      </c>
      <c r="V110" s="3">
        <f>IF(V$3=0,0,INDEX(Sheet1!RawDataCols,$C110,V$5)*$R110)</f>
        <v>0</v>
      </c>
      <c r="W110" s="3">
        <f>IF(W$3=0,0,INDEX(Sheet1!RawDataCols,$C110,W$5)*$R110)</f>
        <v>0</v>
      </c>
      <c r="X110" s="3">
        <f>IF(X$3=0,0,INDEX(Sheet1!RawDataCols,$C110,X$5)*$R110)</f>
        <v>0</v>
      </c>
      <c r="Y110" s="3">
        <f>IF(Y$3=0,0,INDEX(Sheet1!RawDataCols,$C110,Y$5)*$R110)</f>
        <v>0</v>
      </c>
      <c r="Z110" s="3">
        <f>IF(Z$3=0,0,INDEX(Sheet1!RawDataCols,$C110,Z$5)*$R110)</f>
        <v>0</v>
      </c>
      <c r="AA110" s="3">
        <f>IF(AA$3=0,0,INDEX(Sheet1!RawDataCols,$C110,AA$5)*$R110)</f>
        <v>0</v>
      </c>
      <c r="AB110" s="3">
        <f>IF(AB$3=0,0,INDEX(Sheet1!RawDataCols,$C110,AB$5)*$R110)</f>
        <v>0</v>
      </c>
      <c r="AC110" s="3">
        <f>IF(AC$3=0,0,INDEX(Sheet1!RawDataCols,$C110,AC$5)*$R110)</f>
        <v>0</v>
      </c>
      <c r="AD110" s="3">
        <f>IF(AD$3=0,0,INDEX(Sheet1!RawDataCols,$C110,AD$5)*$R110)</f>
        <v>0</v>
      </c>
      <c r="AE110" s="3">
        <f>IF(AE$3=0,0,INDEX(Sheet1!RawDataCols,$C110,AE$5)*$R110)</f>
        <v>0</v>
      </c>
      <c r="AF110" s="3">
        <f>IF(AF$3=0,0,INDEX(Sheet1!RawDataCols,$C110,AF$5)*$R110)</f>
        <v>0</v>
      </c>
      <c r="AG110" s="3">
        <f>IF(AG$3=0,0,INDEX(Sheet1!RawDataCols,$C110,AG$5)*$R110)</f>
        <v>0</v>
      </c>
      <c r="AH110" s="3">
        <f>IF(AH$3=0,0,INDEX(Sheet1!RawDataCols,$C110,AH$5)*$R110)</f>
        <v>0</v>
      </c>
      <c r="AI110" s="3">
        <f>IF(AI$3=0,0,INDEX(Sheet1!RawDataCols,$C110,AI$5)*$R110)</f>
        <v>0</v>
      </c>
      <c r="AJ110" s="3">
        <f>IF(AJ$3=0,0,INDEX(Sheet1!RawDataCols,$C110,AJ$5)*$R110)</f>
        <v>0</v>
      </c>
      <c r="AK110" s="3">
        <f>IF(AK$3=0,0,INDEX(Sheet1!RawDataCols,$C110,AK$5)*$R110)</f>
        <v>0</v>
      </c>
      <c r="AL110" s="3">
        <f>IF(AL$3=0,0,INDEX(Sheet1!RawDataCols,$C110,AL$5)*$R110)</f>
        <v>0</v>
      </c>
      <c r="AM110" s="3">
        <f>IF(AM$3=0,0,INDEX(Sheet1!RawDataCols,$C110,AM$5)*$R110)</f>
        <v>0</v>
      </c>
      <c r="AN110" s="3">
        <f>IF(AN$3=0,0,INDEX(Sheet1!RawDataCols,$C110,AN$5)*$R110)</f>
        <v>0</v>
      </c>
      <c r="AO110" s="3">
        <f>IF(AO$3=0,0,INDEX(Sheet1!RawDataCols,$C110,AO$5)*$R110)</f>
        <v>0</v>
      </c>
      <c r="AP110" s="3">
        <f>IF(AP$3=0,0,INDEX(Sheet1!RawDataCols,$C110,AP$5)*$R110)</f>
        <v>0</v>
      </c>
      <c r="AQ110" s="3">
        <f>IF(AQ$3=0,0,INDEX(Sheet1!RawDataCols,$C110,AQ$5)*$R110)</f>
        <v>0</v>
      </c>
      <c r="AR110" s="3">
        <f>IF(AR$3=0,0,INDEX(Sheet1!RawDataCols,$C110,AR$5)*$R110)</f>
        <v>0</v>
      </c>
      <c r="AS110" s="3">
        <f>IF(AS$3=0,0,INDEX(Sheet1!RawDataCols,$C110,AS$5)*$R110)</f>
        <v>0</v>
      </c>
      <c r="AT110" s="3">
        <f>IF(AT$3=0,0,INDEX(Sheet1!RawDataCols,$C110,AT$5)*$R110)</f>
        <v>0</v>
      </c>
      <c r="AU110" s="3">
        <f>IF(AU$3=0,0,INDEX(Sheet1!RawDataCols,$C110,AU$5)*$R110)</f>
        <v>0</v>
      </c>
      <c r="AV110" s="3">
        <f>IF(AV$3=0,0,INDEX(Sheet1!RawDataCols,$C110,AV$5)*$R110)</f>
        <v>0</v>
      </c>
      <c r="AW110" s="3">
        <f>IF(AW$3=0,0,INDEX(Sheet1!RawDataCols,$C110,AW$5)*$R110)</f>
        <v>0</v>
      </c>
      <c r="AX110" s="3">
        <f>IF(AX$3=0,0,INDEX(Sheet1!RawDataCols,$C110,AX$5)*$R110)</f>
        <v>0</v>
      </c>
      <c r="AY110" s="3">
        <f>IF(AY$3=0,0,INDEX(Sheet1!RawDataCols,$C110,AY$5)*$R110)</f>
        <v>0</v>
      </c>
      <c r="AZ110" s="3">
        <f>IF(AZ$3=0,0,INDEX(Sheet1!RawDataCols,$C110,AZ$5)*$R110)</f>
        <v>0</v>
      </c>
      <c r="BA110" s="3">
        <f>IF(BA$3=0,0,INDEX(Sheet1!RawDataCols,$C110,BA$5)*$R110)</f>
        <v>0</v>
      </c>
      <c r="BB110" s="3">
        <f>IF(BB$3=0,0,INDEX(Sheet1!RawDataCols,$C110,BB$5)*$R110)</f>
        <v>0</v>
      </c>
      <c r="BC110" s="3">
        <f>IF(BC$3=0,0,INDEX(Sheet1!RawDataCols,$C110,BC$5)*$R110)</f>
        <v>0</v>
      </c>
      <c r="BD110" s="3">
        <f>IF(BD$3=0,0,INDEX(Sheet1!RawDataCols,$C110,BD$5)*$R110)</f>
        <v>0</v>
      </c>
      <c r="BE110" s="3">
        <f>IF(BE$3=0,0,INDEX(Sheet1!RawDataCols,$C110,BE$5)*$R110)</f>
        <v>0</v>
      </c>
      <c r="BF110" s="3">
        <f>IF(BF$3=0,0,INDEX(Sheet1!RawDataCols,$C110,BF$5)*$R110)</f>
        <v>0</v>
      </c>
      <c r="BG110" s="179">
        <f>IF(BG$3=0,0,INDEX(Sheet1!RawDataCols,$C110,BG$5)*$R110)</f>
        <v>0</v>
      </c>
      <c r="BH110" s="33">
        <f t="shared" si="37"/>
        <v>0</v>
      </c>
      <c r="BI110" s="33">
        <f t="shared" si="38"/>
        <v>0</v>
      </c>
      <c r="BJ110" s="33">
        <f t="shared" si="39"/>
        <v>0</v>
      </c>
      <c r="BK110" s="3">
        <f>IF(BK$3=0,0,INDEX(Sheet1!RawDataCols,$C110,BK$5)*$R110)</f>
        <v>0</v>
      </c>
      <c r="BL110" s="3">
        <f>IF(BL$3=0,0,INDEX(Sheet1!RawDataCols,$C110,BL$5)*$R110)</f>
        <v>53.177857000000003</v>
      </c>
      <c r="BM110" s="3">
        <f>IF(BM$3=0,0,INDEX(Sheet1!RawDataCols,$C110,BM$5)*$R110)</f>
        <v>210.64357100000001</v>
      </c>
      <c r="BN110" s="3">
        <f>IF(BN$3=0,0,INDEX(Sheet1!RawDataCols,$C110,BN$5)*$R110)</f>
        <v>236.519285</v>
      </c>
      <c r="BO110" s="3">
        <f>IF(BO$3=0,0,INDEX(Sheet1!RawDataCols,$C110,BO$5)*$R110)</f>
        <v>220.17500000000001</v>
      </c>
      <c r="BP110" s="3">
        <f>IF(BP$3=0,0,INDEX(Sheet1!RawDataCols,$C110,BP$5)*$R110)</f>
        <v>744.49</v>
      </c>
      <c r="BQ110" s="3">
        <f t="shared" si="40"/>
        <v>0</v>
      </c>
      <c r="BR110" s="3">
        <f t="shared" si="41"/>
        <v>0</v>
      </c>
      <c r="BS110" s="3">
        <f t="shared" si="42"/>
        <v>0</v>
      </c>
      <c r="BT110" s="3">
        <f t="shared" si="43"/>
        <v>0</v>
      </c>
      <c r="BU110" s="3" t="str">
        <f>INDEX(Sheet1!$BS$2:$BS$1000,MATCH($A110,Sheet1!$A$2:$A$1000,0))</f>
        <v>14</v>
      </c>
      <c r="BV110" s="3">
        <f>INDEX(Sheet1!$BT$2:$BT$1000,MATCH($A110,Sheet1!$A$2:$A$1000,0))</f>
        <v>0</v>
      </c>
    </row>
    <row r="111" spans="1:74" x14ac:dyDescent="0.2">
      <c r="A111" s="11" t="s">
        <v>629</v>
      </c>
      <c r="B111" s="3">
        <f>MATCH($A111,Sheet1!ACCOUNTNO,0)</f>
        <v>82</v>
      </c>
      <c r="C111" s="3">
        <f t="shared" si="34"/>
        <v>82</v>
      </c>
      <c r="D111" s="3" t="str">
        <f>IF(D$3=0,0,INDEX(Sheet1!RawDataCols,$C111,D$5))</f>
        <v>27140G08</v>
      </c>
      <c r="E111" s="3" t="str">
        <f>IF(E$3=0,0,INDEX(Sheet1!RawDataCols,$C111,E$5))</f>
        <v xml:space="preserve">27140          </v>
      </c>
      <c r="F111" s="3" t="str">
        <f>IF(F$3=0,0,INDEX(Sheet1!RawDataCols,$C111,F$5))</f>
        <v xml:space="preserve">G08            </v>
      </c>
      <c r="G111" s="3" t="str">
        <f>IF(G$3=0,0,INDEX(Sheet1!RawDataCols,$C111,G$5))</f>
        <v xml:space="preserve">               </v>
      </c>
      <c r="H111" s="3" t="str">
        <f>IF(H$3=0,0,INDEX(Sheet1!RawDataCols,$C111,H$5))</f>
        <v xml:space="preserve">               </v>
      </c>
      <c r="I111" s="3" t="str">
        <f>IF(I$3=0,0,INDEX(Sheet1!RawDataCols,$C111,I$5))</f>
        <v xml:space="preserve">               </v>
      </c>
      <c r="J111" s="3" t="str">
        <f>IF(J$3=0,0,INDEX(Sheet1!RawDataCols,$C111,J$5))</f>
        <v xml:space="preserve">               </v>
      </c>
      <c r="K111" s="3" t="str">
        <f>IF(K$3=0,0,INDEX(Sheet1!RawDataCols,$C111,K$5))</f>
        <v xml:space="preserve">               </v>
      </c>
      <c r="L111" s="3" t="str">
        <f>IF(L$3=0,0,INDEX(Sheet1!RawDataCols,$C111,L$5))</f>
        <v xml:space="preserve">               </v>
      </c>
      <c r="M111" s="3" t="str">
        <f>IF(M$3=0,0,INDEX(Sheet1!RawDataCols,$C111,M$5))</f>
        <v xml:space="preserve">F008  </v>
      </c>
      <c r="N111" s="3" t="str">
        <f>IF(N$3=0,0,INDEX(Sheet1!RawDataCols,$C111,N$5))</f>
        <v>Electricity - Common-RIUP</v>
      </c>
      <c r="O111" s="3">
        <f>INDEX(Sheet1!RawDataCols,$C111,O$5)</f>
        <v>13</v>
      </c>
      <c r="P111" s="3" t="str">
        <f>INDEX(Sheet1!RawDataCols,$C111,P$5)</f>
        <v>Cost and Expenses</v>
      </c>
      <c r="Q111" s="3" t="str">
        <f>IF(Q$3=0,0,INDEX(Sheet1!RawDataCols,$C111,Q$5))</f>
        <v>I</v>
      </c>
      <c r="R111" s="3">
        <f t="shared" si="35"/>
        <v>1</v>
      </c>
      <c r="S111" s="3">
        <f t="shared" si="36"/>
        <v>-1</v>
      </c>
      <c r="T111" s="3">
        <f>IF(T$3=0,0,INDEX(Sheet1!RawDataCols,$C111,T$5)*$R111)</f>
        <v>0</v>
      </c>
      <c r="U111" s="3">
        <f>IF(U$3=0,0,INDEX(Sheet1!RawDataCols,$C111,U$5)*$R111)</f>
        <v>0</v>
      </c>
      <c r="V111" s="3">
        <f>IF(V$3=0,0,INDEX(Sheet1!RawDataCols,$C111,V$5)*$R111)</f>
        <v>0</v>
      </c>
      <c r="W111" s="3">
        <f>IF(W$3=0,0,INDEX(Sheet1!RawDataCols,$C111,W$5)*$R111)</f>
        <v>0</v>
      </c>
      <c r="X111" s="3">
        <f>IF(X$3=0,0,INDEX(Sheet1!RawDataCols,$C111,X$5)*$R111)</f>
        <v>0</v>
      </c>
      <c r="Y111" s="3">
        <f>IF(Y$3=0,0,INDEX(Sheet1!RawDataCols,$C111,Y$5)*$R111)</f>
        <v>0</v>
      </c>
      <c r="Z111" s="3">
        <f>IF(Z$3=0,0,INDEX(Sheet1!RawDataCols,$C111,Z$5)*$R111)</f>
        <v>0</v>
      </c>
      <c r="AA111" s="3">
        <f>IF(AA$3=0,0,INDEX(Sheet1!RawDataCols,$C111,AA$5)*$R111)</f>
        <v>0</v>
      </c>
      <c r="AB111" s="3">
        <f>IF(AB$3=0,0,INDEX(Sheet1!RawDataCols,$C111,AB$5)*$R111)</f>
        <v>0</v>
      </c>
      <c r="AC111" s="3">
        <f>IF(AC$3=0,0,INDEX(Sheet1!RawDataCols,$C111,AC$5)*$R111)</f>
        <v>0</v>
      </c>
      <c r="AD111" s="3">
        <f>IF(AD$3=0,0,INDEX(Sheet1!RawDataCols,$C111,AD$5)*$R111)</f>
        <v>0</v>
      </c>
      <c r="AE111" s="3">
        <f>IF(AE$3=0,0,INDEX(Sheet1!RawDataCols,$C111,AE$5)*$R111)</f>
        <v>0</v>
      </c>
      <c r="AF111" s="3">
        <f>IF(AF$3=0,0,INDEX(Sheet1!RawDataCols,$C111,AF$5)*$R111)</f>
        <v>0</v>
      </c>
      <c r="AG111" s="3">
        <f>IF(AG$3=0,0,INDEX(Sheet1!RawDataCols,$C111,AG$5)*$R111)</f>
        <v>0</v>
      </c>
      <c r="AH111" s="3">
        <f>IF(AH$3=0,0,INDEX(Sheet1!RawDataCols,$C111,AH$5)*$R111)</f>
        <v>0</v>
      </c>
      <c r="AI111" s="3">
        <f>IF(AI$3=0,0,INDEX(Sheet1!RawDataCols,$C111,AI$5)*$R111)</f>
        <v>0</v>
      </c>
      <c r="AJ111" s="3">
        <f>IF(AJ$3=0,0,INDEX(Sheet1!RawDataCols,$C111,AJ$5)*$R111)</f>
        <v>0</v>
      </c>
      <c r="AK111" s="3">
        <f>IF(AK$3=0,0,INDEX(Sheet1!RawDataCols,$C111,AK$5)*$R111)</f>
        <v>0</v>
      </c>
      <c r="AL111" s="3">
        <f>IF(AL$3=0,0,INDEX(Sheet1!RawDataCols,$C111,AL$5)*$R111)</f>
        <v>0</v>
      </c>
      <c r="AM111" s="3">
        <f>IF(AM$3=0,0,INDEX(Sheet1!RawDataCols,$C111,AM$5)*$R111)</f>
        <v>0</v>
      </c>
      <c r="AN111" s="3">
        <f>IF(AN$3=0,0,INDEX(Sheet1!RawDataCols,$C111,AN$5)*$R111)</f>
        <v>0</v>
      </c>
      <c r="AO111" s="3">
        <f>IF(AO$3=0,0,INDEX(Sheet1!RawDataCols,$C111,AO$5)*$R111)</f>
        <v>0</v>
      </c>
      <c r="AP111" s="3">
        <f>IF(AP$3=0,0,INDEX(Sheet1!RawDataCols,$C111,AP$5)*$R111)</f>
        <v>0</v>
      </c>
      <c r="AQ111" s="3">
        <f>IF(AQ$3=0,0,INDEX(Sheet1!RawDataCols,$C111,AQ$5)*$R111)</f>
        <v>0</v>
      </c>
      <c r="AR111" s="3">
        <f>IF(AR$3=0,0,INDEX(Sheet1!RawDataCols,$C111,AR$5)*$R111)</f>
        <v>0</v>
      </c>
      <c r="AS111" s="3">
        <f>IF(AS$3=0,0,INDEX(Sheet1!RawDataCols,$C111,AS$5)*$R111)</f>
        <v>0</v>
      </c>
      <c r="AT111" s="3">
        <f>IF(AT$3=0,0,INDEX(Sheet1!RawDataCols,$C111,AT$5)*$R111)</f>
        <v>0</v>
      </c>
      <c r="AU111" s="3">
        <f>IF(AU$3=0,0,INDEX(Sheet1!RawDataCols,$C111,AU$5)*$R111)</f>
        <v>0</v>
      </c>
      <c r="AV111" s="3">
        <f>IF(AV$3=0,0,INDEX(Sheet1!RawDataCols,$C111,AV$5)*$R111)</f>
        <v>0</v>
      </c>
      <c r="AW111" s="3">
        <f>IF(AW$3=0,0,INDEX(Sheet1!RawDataCols,$C111,AW$5)*$R111)</f>
        <v>0</v>
      </c>
      <c r="AX111" s="3">
        <f>IF(AX$3=0,0,INDEX(Sheet1!RawDataCols,$C111,AX$5)*$R111)</f>
        <v>0</v>
      </c>
      <c r="AY111" s="3">
        <f>IF(AY$3=0,0,INDEX(Sheet1!RawDataCols,$C111,AY$5)*$R111)</f>
        <v>0</v>
      </c>
      <c r="AZ111" s="3">
        <f>IF(AZ$3=0,0,INDEX(Sheet1!RawDataCols,$C111,AZ$5)*$R111)</f>
        <v>0</v>
      </c>
      <c r="BA111" s="3">
        <f>IF(BA$3=0,0,INDEX(Sheet1!RawDataCols,$C111,BA$5)*$R111)</f>
        <v>0</v>
      </c>
      <c r="BB111" s="3">
        <f>IF(BB$3=0,0,INDEX(Sheet1!RawDataCols,$C111,BB$5)*$R111)</f>
        <v>0</v>
      </c>
      <c r="BC111" s="3">
        <f>IF(BC$3=0,0,INDEX(Sheet1!RawDataCols,$C111,BC$5)*$R111)</f>
        <v>0</v>
      </c>
      <c r="BD111" s="3">
        <f>IF(BD$3=0,0,INDEX(Sheet1!RawDataCols,$C111,BD$5)*$R111)</f>
        <v>0</v>
      </c>
      <c r="BE111" s="3">
        <f>IF(BE$3=0,0,INDEX(Sheet1!RawDataCols,$C111,BE$5)*$R111)</f>
        <v>0</v>
      </c>
      <c r="BF111" s="3">
        <f>IF(BF$3=0,0,INDEX(Sheet1!RawDataCols,$C111,BF$5)*$R111)</f>
        <v>0</v>
      </c>
      <c r="BG111" s="179">
        <f>IF(BG$3=0,0,INDEX(Sheet1!RawDataCols,$C111,BG$5)*$R111)</f>
        <v>0</v>
      </c>
      <c r="BH111" s="33">
        <f t="shared" si="37"/>
        <v>0</v>
      </c>
      <c r="BI111" s="33">
        <f t="shared" si="38"/>
        <v>0</v>
      </c>
      <c r="BJ111" s="33">
        <f t="shared" si="39"/>
        <v>0</v>
      </c>
      <c r="BK111" s="3">
        <f>IF(BK$3=0,0,INDEX(Sheet1!RawDataCols,$C111,BK$5)*$R111)</f>
        <v>0</v>
      </c>
      <c r="BL111" s="3">
        <f>IF(BL$3=0,0,INDEX(Sheet1!RawDataCols,$C111,BL$5)*$R111)</f>
        <v>0</v>
      </c>
      <c r="BM111" s="3">
        <f>IF(BM$3=0,0,INDEX(Sheet1!RawDataCols,$C111,BM$5)*$R111)</f>
        <v>493.93142799999998</v>
      </c>
      <c r="BN111" s="3">
        <f>IF(BN$3=0,0,INDEX(Sheet1!RawDataCols,$C111,BN$5)*$R111)</f>
        <v>473.700714</v>
      </c>
      <c r="BO111" s="3">
        <f>IF(BO$3=0,0,INDEX(Sheet1!RawDataCols,$C111,BO$5)*$R111)</f>
        <v>621.10857099999998</v>
      </c>
      <c r="BP111" s="3">
        <f>IF(BP$3=0,0,INDEX(Sheet1!RawDataCols,$C111,BP$5)*$R111)</f>
        <v>0</v>
      </c>
      <c r="BQ111" s="3">
        <f t="shared" si="40"/>
        <v>0</v>
      </c>
      <c r="BR111" s="3">
        <f t="shared" si="41"/>
        <v>0</v>
      </c>
      <c r="BS111" s="3">
        <f t="shared" si="42"/>
        <v>0</v>
      </c>
      <c r="BT111" s="3">
        <f t="shared" si="43"/>
        <v>0</v>
      </c>
      <c r="BU111" s="3" t="str">
        <f>INDEX(Sheet1!$BS$2:$BS$1000,MATCH($A111,Sheet1!$A$2:$A$1000,0))</f>
        <v>14</v>
      </c>
      <c r="BV111" s="3">
        <f>INDEX(Sheet1!$BT$2:$BT$1000,MATCH($A111,Sheet1!$A$2:$A$1000,0))</f>
        <v>0</v>
      </c>
    </row>
    <row r="112" spans="1:74" x14ac:dyDescent="0.2">
      <c r="A112" s="11" t="s">
        <v>630</v>
      </c>
      <c r="B112" s="3">
        <f>MATCH($A112,Sheet1!ACCOUNTNO,0)</f>
        <v>83</v>
      </c>
      <c r="C112" s="3">
        <f t="shared" si="34"/>
        <v>83</v>
      </c>
      <c r="D112" s="3" t="str">
        <f>IF(D$3=0,0,INDEX(Sheet1!RawDataCols,$C112,D$5))</f>
        <v>27200G08</v>
      </c>
      <c r="E112" s="3" t="str">
        <f>IF(E$3=0,0,INDEX(Sheet1!RawDataCols,$C112,E$5))</f>
        <v xml:space="preserve">27200          </v>
      </c>
      <c r="F112" s="3" t="str">
        <f>IF(F$3=0,0,INDEX(Sheet1!RawDataCols,$C112,F$5))</f>
        <v xml:space="preserve">G08            </v>
      </c>
      <c r="G112" s="3" t="str">
        <f>IF(G$3=0,0,INDEX(Sheet1!RawDataCols,$C112,G$5))</f>
        <v xml:space="preserve">               </v>
      </c>
      <c r="H112" s="3" t="str">
        <f>IF(H$3=0,0,INDEX(Sheet1!RawDataCols,$C112,H$5))</f>
        <v xml:space="preserve">               </v>
      </c>
      <c r="I112" s="3" t="str">
        <f>IF(I$3=0,0,INDEX(Sheet1!RawDataCols,$C112,I$5))</f>
        <v xml:space="preserve">               </v>
      </c>
      <c r="J112" s="3" t="str">
        <f>IF(J$3=0,0,INDEX(Sheet1!RawDataCols,$C112,J$5))</f>
        <v xml:space="preserve">               </v>
      </c>
      <c r="K112" s="3" t="str">
        <f>IF(K$3=0,0,INDEX(Sheet1!RawDataCols,$C112,K$5))</f>
        <v xml:space="preserve">               </v>
      </c>
      <c r="L112" s="3" t="str">
        <f>IF(L$3=0,0,INDEX(Sheet1!RawDataCols,$C112,L$5))</f>
        <v xml:space="preserve">               </v>
      </c>
      <c r="M112" s="3" t="str">
        <f>IF(M$3=0,0,INDEX(Sheet1!RawDataCols,$C112,M$5))</f>
        <v xml:space="preserve">F008  </v>
      </c>
      <c r="N112" s="3" t="str">
        <f>IF(N$3=0,0,INDEX(Sheet1!RawDataCols,$C112,N$5))</f>
        <v>Rent -RIUP</v>
      </c>
      <c r="O112" s="3">
        <f>INDEX(Sheet1!RawDataCols,$C112,O$5)</f>
        <v>13</v>
      </c>
      <c r="P112" s="3" t="str">
        <f>INDEX(Sheet1!RawDataCols,$C112,P$5)</f>
        <v>Cost and Expenses</v>
      </c>
      <c r="Q112" s="3" t="str">
        <f>IF(Q$3=0,0,INDEX(Sheet1!RawDataCols,$C112,Q$5))</f>
        <v>I</v>
      </c>
      <c r="R112" s="3">
        <f t="shared" si="35"/>
        <v>1</v>
      </c>
      <c r="S112" s="3">
        <f t="shared" si="36"/>
        <v>-1</v>
      </c>
      <c r="T112" s="3">
        <f>IF(T$3=0,0,INDEX(Sheet1!RawDataCols,$C112,T$5)*$R112)</f>
        <v>0</v>
      </c>
      <c r="U112" s="3">
        <f>IF(U$3=0,0,INDEX(Sheet1!RawDataCols,$C112,U$5)*$R112)</f>
        <v>0</v>
      </c>
      <c r="V112" s="3">
        <f>IF(V$3=0,0,INDEX(Sheet1!RawDataCols,$C112,V$5)*$R112)</f>
        <v>0</v>
      </c>
      <c r="W112" s="3">
        <f>IF(W$3=0,0,INDEX(Sheet1!RawDataCols,$C112,W$5)*$R112)</f>
        <v>0</v>
      </c>
      <c r="X112" s="3">
        <f>IF(X$3=0,0,INDEX(Sheet1!RawDataCols,$C112,X$5)*$R112)</f>
        <v>0</v>
      </c>
      <c r="Y112" s="3">
        <f>IF(Y$3=0,0,INDEX(Sheet1!RawDataCols,$C112,Y$5)*$R112)</f>
        <v>0</v>
      </c>
      <c r="Z112" s="3">
        <f>IF(Z$3=0,0,INDEX(Sheet1!RawDataCols,$C112,Z$5)*$R112)</f>
        <v>0</v>
      </c>
      <c r="AA112" s="3">
        <f>IF(AA$3=0,0,INDEX(Sheet1!RawDataCols,$C112,AA$5)*$R112)</f>
        <v>0</v>
      </c>
      <c r="AB112" s="3">
        <f>IF(AB$3=0,0,INDEX(Sheet1!RawDataCols,$C112,AB$5)*$R112)</f>
        <v>0</v>
      </c>
      <c r="AC112" s="3">
        <f>IF(AC$3=0,0,INDEX(Sheet1!RawDataCols,$C112,AC$5)*$R112)</f>
        <v>0</v>
      </c>
      <c r="AD112" s="3">
        <f>IF(AD$3=0,0,INDEX(Sheet1!RawDataCols,$C112,AD$5)*$R112)</f>
        <v>0</v>
      </c>
      <c r="AE112" s="3">
        <f>IF(AE$3=0,0,INDEX(Sheet1!RawDataCols,$C112,AE$5)*$R112)</f>
        <v>0</v>
      </c>
      <c r="AF112" s="3">
        <f>IF(AF$3=0,0,INDEX(Sheet1!RawDataCols,$C112,AF$5)*$R112)</f>
        <v>0</v>
      </c>
      <c r="AG112" s="3">
        <f>IF(AG$3=0,0,INDEX(Sheet1!RawDataCols,$C112,AG$5)*$R112)</f>
        <v>0</v>
      </c>
      <c r="AH112" s="3">
        <f>IF(AH$3=0,0,INDEX(Sheet1!RawDataCols,$C112,AH$5)*$R112)</f>
        <v>0</v>
      </c>
      <c r="AI112" s="3">
        <f>IF(AI$3=0,0,INDEX(Sheet1!RawDataCols,$C112,AI$5)*$R112)</f>
        <v>0</v>
      </c>
      <c r="AJ112" s="3">
        <f>IF(AJ$3=0,0,INDEX(Sheet1!RawDataCols,$C112,AJ$5)*$R112)</f>
        <v>0</v>
      </c>
      <c r="AK112" s="3">
        <f>IF(AK$3=0,0,INDEX(Sheet1!RawDataCols,$C112,AK$5)*$R112)</f>
        <v>0</v>
      </c>
      <c r="AL112" s="3">
        <f>IF(AL$3=0,0,INDEX(Sheet1!RawDataCols,$C112,AL$5)*$R112)</f>
        <v>0</v>
      </c>
      <c r="AM112" s="3">
        <f>IF(AM$3=0,0,INDEX(Sheet1!RawDataCols,$C112,AM$5)*$R112)</f>
        <v>0</v>
      </c>
      <c r="AN112" s="3">
        <f>IF(AN$3=0,0,INDEX(Sheet1!RawDataCols,$C112,AN$5)*$R112)</f>
        <v>0</v>
      </c>
      <c r="AO112" s="3">
        <f>IF(AO$3=0,0,INDEX(Sheet1!RawDataCols,$C112,AO$5)*$R112)</f>
        <v>0</v>
      </c>
      <c r="AP112" s="3">
        <f>IF(AP$3=0,0,INDEX(Sheet1!RawDataCols,$C112,AP$5)*$R112)</f>
        <v>0</v>
      </c>
      <c r="AQ112" s="3">
        <f>IF(AQ$3=0,0,INDEX(Sheet1!RawDataCols,$C112,AQ$5)*$R112)</f>
        <v>0</v>
      </c>
      <c r="AR112" s="3">
        <f>IF(AR$3=0,0,INDEX(Sheet1!RawDataCols,$C112,AR$5)*$R112)</f>
        <v>0</v>
      </c>
      <c r="AS112" s="3">
        <f>IF(AS$3=0,0,INDEX(Sheet1!RawDataCols,$C112,AS$5)*$R112)</f>
        <v>0</v>
      </c>
      <c r="AT112" s="3">
        <f>IF(AT$3=0,0,INDEX(Sheet1!RawDataCols,$C112,AT$5)*$R112)</f>
        <v>0</v>
      </c>
      <c r="AU112" s="3">
        <f>IF(AU$3=0,0,INDEX(Sheet1!RawDataCols,$C112,AU$5)*$R112)</f>
        <v>0</v>
      </c>
      <c r="AV112" s="3">
        <f>IF(AV$3=0,0,INDEX(Sheet1!RawDataCols,$C112,AV$5)*$R112)</f>
        <v>0</v>
      </c>
      <c r="AW112" s="3">
        <f>IF(AW$3=0,0,INDEX(Sheet1!RawDataCols,$C112,AW$5)*$R112)</f>
        <v>0</v>
      </c>
      <c r="AX112" s="3">
        <f>IF(AX$3=0,0,INDEX(Sheet1!RawDataCols,$C112,AX$5)*$R112)</f>
        <v>0</v>
      </c>
      <c r="AY112" s="3">
        <f>IF(AY$3=0,0,INDEX(Sheet1!RawDataCols,$C112,AY$5)*$R112)</f>
        <v>0</v>
      </c>
      <c r="AZ112" s="3">
        <f>IF(AZ$3=0,0,INDEX(Sheet1!RawDataCols,$C112,AZ$5)*$R112)</f>
        <v>0</v>
      </c>
      <c r="BA112" s="3">
        <f>IF(BA$3=0,0,INDEX(Sheet1!RawDataCols,$C112,BA$5)*$R112)</f>
        <v>0</v>
      </c>
      <c r="BB112" s="3">
        <f>IF(BB$3=0,0,INDEX(Sheet1!RawDataCols,$C112,BB$5)*$R112)</f>
        <v>0</v>
      </c>
      <c r="BC112" s="3">
        <f>IF(BC$3=0,0,INDEX(Sheet1!RawDataCols,$C112,BC$5)*$R112)</f>
        <v>0</v>
      </c>
      <c r="BD112" s="3">
        <f>IF(BD$3=0,0,INDEX(Sheet1!RawDataCols,$C112,BD$5)*$R112)</f>
        <v>0</v>
      </c>
      <c r="BE112" s="3">
        <f>IF(BE$3=0,0,INDEX(Sheet1!RawDataCols,$C112,BE$5)*$R112)</f>
        <v>0</v>
      </c>
      <c r="BF112" s="3">
        <f>IF(BF$3=0,0,INDEX(Sheet1!RawDataCols,$C112,BF$5)*$R112)</f>
        <v>0</v>
      </c>
      <c r="BG112" s="179">
        <f>IF(BG$3=0,0,INDEX(Sheet1!RawDataCols,$C112,BG$5)*$R112)</f>
        <v>0</v>
      </c>
      <c r="BH112" s="33">
        <f t="shared" si="37"/>
        <v>0</v>
      </c>
      <c r="BI112" s="33">
        <f t="shared" si="38"/>
        <v>0</v>
      </c>
      <c r="BJ112" s="33">
        <f t="shared" si="39"/>
        <v>0</v>
      </c>
      <c r="BK112" s="3">
        <f>IF(BK$3=0,0,INDEX(Sheet1!RawDataCols,$C112,BK$5)*$R112)</f>
        <v>0</v>
      </c>
      <c r="BL112" s="3">
        <f>IF(BL$3=0,0,INDEX(Sheet1!RawDataCols,$C112,BL$5)*$R112)</f>
        <v>89.286428000000001</v>
      </c>
      <c r="BM112" s="3">
        <f>IF(BM$3=0,0,INDEX(Sheet1!RawDataCols,$C112,BM$5)*$R112)</f>
        <v>357.145714</v>
      </c>
      <c r="BN112" s="3">
        <f>IF(BN$3=0,0,INDEX(Sheet1!RawDataCols,$C112,BN$5)*$R112)</f>
        <v>714.28285700000004</v>
      </c>
      <c r="BO112" s="3">
        <f>IF(BO$3=0,0,INDEX(Sheet1!RawDataCols,$C112,BO$5)*$R112)</f>
        <v>714.28285700000004</v>
      </c>
      <c r="BP112" s="3">
        <f>IF(BP$3=0,0,INDEX(Sheet1!RawDataCols,$C112,BP$5)*$R112)</f>
        <v>1250.01</v>
      </c>
      <c r="BQ112" s="3">
        <f t="shared" si="40"/>
        <v>0</v>
      </c>
      <c r="BR112" s="3">
        <f t="shared" si="41"/>
        <v>0</v>
      </c>
      <c r="BS112" s="3">
        <f t="shared" si="42"/>
        <v>0</v>
      </c>
      <c r="BT112" s="3">
        <f t="shared" si="43"/>
        <v>0</v>
      </c>
      <c r="BU112" s="3" t="str">
        <f>INDEX(Sheet1!$BS$2:$BS$1000,MATCH($A112,Sheet1!$A$2:$A$1000,0))</f>
        <v>14</v>
      </c>
      <c r="BV112" s="3">
        <f>INDEX(Sheet1!$BT$2:$BT$1000,MATCH($A112,Sheet1!$A$2:$A$1000,0))</f>
        <v>0</v>
      </c>
    </row>
    <row r="113" spans="1:74" x14ac:dyDescent="0.2">
      <c r="A113" s="11" t="s">
        <v>631</v>
      </c>
      <c r="B113" s="3">
        <f>MATCH($A113,Sheet1!ACCOUNTNO,0)</f>
        <v>84</v>
      </c>
      <c r="C113" s="3">
        <f t="shared" si="34"/>
        <v>84</v>
      </c>
      <c r="D113" s="3" t="str">
        <f>IF(D$3=0,0,INDEX(Sheet1!RawDataCols,$C113,D$5))</f>
        <v>28200G08</v>
      </c>
      <c r="E113" s="3" t="str">
        <f>IF(E$3=0,0,INDEX(Sheet1!RawDataCols,$C113,E$5))</f>
        <v xml:space="preserve">28200          </v>
      </c>
      <c r="F113" s="3" t="str">
        <f>IF(F$3=0,0,INDEX(Sheet1!RawDataCols,$C113,F$5))</f>
        <v xml:space="preserve">G08            </v>
      </c>
      <c r="G113" s="3" t="str">
        <f>IF(G$3=0,0,INDEX(Sheet1!RawDataCols,$C113,G$5))</f>
        <v xml:space="preserve">               </v>
      </c>
      <c r="H113" s="3" t="str">
        <f>IF(H$3=0,0,INDEX(Sheet1!RawDataCols,$C113,H$5))</f>
        <v xml:space="preserve">               </v>
      </c>
      <c r="I113" s="3" t="str">
        <f>IF(I$3=0,0,INDEX(Sheet1!RawDataCols,$C113,I$5))</f>
        <v xml:space="preserve">               </v>
      </c>
      <c r="J113" s="3" t="str">
        <f>IF(J$3=0,0,INDEX(Sheet1!RawDataCols,$C113,J$5))</f>
        <v xml:space="preserve">               </v>
      </c>
      <c r="K113" s="3" t="str">
        <f>IF(K$3=0,0,INDEX(Sheet1!RawDataCols,$C113,K$5))</f>
        <v xml:space="preserve">               </v>
      </c>
      <c r="L113" s="3" t="str">
        <f>IF(L$3=0,0,INDEX(Sheet1!RawDataCols,$C113,L$5))</f>
        <v xml:space="preserve">               </v>
      </c>
      <c r="M113" s="3" t="str">
        <f>IF(M$3=0,0,INDEX(Sheet1!RawDataCols,$C113,M$5))</f>
        <v xml:space="preserve">F008  </v>
      </c>
      <c r="N113" s="3" t="str">
        <f>IF(N$3=0,0,INDEX(Sheet1!RawDataCols,$C113,N$5))</f>
        <v>Depreciation - IT Equipment-RIUP</v>
      </c>
      <c r="O113" s="3">
        <f>INDEX(Sheet1!RawDataCols,$C113,O$5)</f>
        <v>13</v>
      </c>
      <c r="P113" s="3" t="str">
        <f>INDEX(Sheet1!RawDataCols,$C113,P$5)</f>
        <v>Cost and Expenses</v>
      </c>
      <c r="Q113" s="3" t="str">
        <f>IF(Q$3=0,0,INDEX(Sheet1!RawDataCols,$C113,Q$5))</f>
        <v>I</v>
      </c>
      <c r="R113" s="3">
        <f t="shared" si="35"/>
        <v>1</v>
      </c>
      <c r="S113" s="3">
        <f t="shared" si="36"/>
        <v>-1</v>
      </c>
      <c r="T113" s="3">
        <f>IF(T$3=0,0,INDEX(Sheet1!RawDataCols,$C113,T$5)*$R113)</f>
        <v>0</v>
      </c>
      <c r="U113" s="3">
        <f>IF(U$3=0,0,INDEX(Sheet1!RawDataCols,$C113,U$5)*$R113)</f>
        <v>0</v>
      </c>
      <c r="V113" s="3">
        <f>IF(V$3=0,0,INDEX(Sheet1!RawDataCols,$C113,V$5)*$R113)</f>
        <v>0</v>
      </c>
      <c r="W113" s="3">
        <f>IF(W$3=0,0,INDEX(Sheet1!RawDataCols,$C113,W$5)*$R113)</f>
        <v>0</v>
      </c>
      <c r="X113" s="3">
        <f>IF(X$3=0,0,INDEX(Sheet1!RawDataCols,$C113,X$5)*$R113)</f>
        <v>0</v>
      </c>
      <c r="Y113" s="3">
        <f>IF(Y$3=0,0,INDEX(Sheet1!RawDataCols,$C113,Y$5)*$R113)</f>
        <v>0</v>
      </c>
      <c r="Z113" s="3">
        <f>IF(Z$3=0,0,INDEX(Sheet1!RawDataCols,$C113,Z$5)*$R113)</f>
        <v>0</v>
      </c>
      <c r="AA113" s="3">
        <f>IF(AA$3=0,0,INDEX(Sheet1!RawDataCols,$C113,AA$5)*$R113)</f>
        <v>0</v>
      </c>
      <c r="AB113" s="3">
        <f>IF(AB$3=0,0,INDEX(Sheet1!RawDataCols,$C113,AB$5)*$R113)</f>
        <v>0</v>
      </c>
      <c r="AC113" s="3">
        <f>IF(AC$3=0,0,INDEX(Sheet1!RawDataCols,$C113,AC$5)*$R113)</f>
        <v>0</v>
      </c>
      <c r="AD113" s="3">
        <f>IF(AD$3=0,0,INDEX(Sheet1!RawDataCols,$C113,AD$5)*$R113)</f>
        <v>0</v>
      </c>
      <c r="AE113" s="3">
        <f>IF(AE$3=0,0,INDEX(Sheet1!RawDataCols,$C113,AE$5)*$R113)</f>
        <v>0</v>
      </c>
      <c r="AF113" s="3">
        <f>IF(AF$3=0,0,INDEX(Sheet1!RawDataCols,$C113,AF$5)*$R113)</f>
        <v>0</v>
      </c>
      <c r="AG113" s="3">
        <f>IF(AG$3=0,0,INDEX(Sheet1!RawDataCols,$C113,AG$5)*$R113)</f>
        <v>0</v>
      </c>
      <c r="AH113" s="3">
        <f>IF(AH$3=0,0,INDEX(Sheet1!RawDataCols,$C113,AH$5)*$R113)</f>
        <v>0</v>
      </c>
      <c r="AI113" s="3">
        <f>IF(AI$3=0,0,INDEX(Sheet1!RawDataCols,$C113,AI$5)*$R113)</f>
        <v>0</v>
      </c>
      <c r="AJ113" s="3">
        <f>IF(AJ$3=0,0,INDEX(Sheet1!RawDataCols,$C113,AJ$5)*$R113)</f>
        <v>0</v>
      </c>
      <c r="AK113" s="3">
        <f>IF(AK$3=0,0,INDEX(Sheet1!RawDataCols,$C113,AK$5)*$R113)</f>
        <v>0</v>
      </c>
      <c r="AL113" s="3">
        <f>IF(AL$3=0,0,INDEX(Sheet1!RawDataCols,$C113,AL$5)*$R113)</f>
        <v>0</v>
      </c>
      <c r="AM113" s="3">
        <f>IF(AM$3=0,0,INDEX(Sheet1!RawDataCols,$C113,AM$5)*$R113)</f>
        <v>0</v>
      </c>
      <c r="AN113" s="3">
        <f>IF(AN$3=0,0,INDEX(Sheet1!RawDataCols,$C113,AN$5)*$R113)</f>
        <v>0</v>
      </c>
      <c r="AO113" s="3">
        <f>IF(AO$3=0,0,INDEX(Sheet1!RawDataCols,$C113,AO$5)*$R113)</f>
        <v>0</v>
      </c>
      <c r="AP113" s="3">
        <f>IF(AP$3=0,0,INDEX(Sheet1!RawDataCols,$C113,AP$5)*$R113)</f>
        <v>0</v>
      </c>
      <c r="AQ113" s="3">
        <f>IF(AQ$3=0,0,INDEX(Sheet1!RawDataCols,$C113,AQ$5)*$R113)</f>
        <v>0</v>
      </c>
      <c r="AR113" s="3">
        <f>IF(AR$3=0,0,INDEX(Sheet1!RawDataCols,$C113,AR$5)*$R113)</f>
        <v>0</v>
      </c>
      <c r="AS113" s="3">
        <f>IF(AS$3=0,0,INDEX(Sheet1!RawDataCols,$C113,AS$5)*$R113)</f>
        <v>0</v>
      </c>
      <c r="AT113" s="3">
        <f>IF(AT$3=0,0,INDEX(Sheet1!RawDataCols,$C113,AT$5)*$R113)</f>
        <v>0</v>
      </c>
      <c r="AU113" s="3">
        <f>IF(AU$3=0,0,INDEX(Sheet1!RawDataCols,$C113,AU$5)*$R113)</f>
        <v>0</v>
      </c>
      <c r="AV113" s="3">
        <f>IF(AV$3=0,0,INDEX(Sheet1!RawDataCols,$C113,AV$5)*$R113)</f>
        <v>0</v>
      </c>
      <c r="AW113" s="3">
        <f>IF(AW$3=0,0,INDEX(Sheet1!RawDataCols,$C113,AW$5)*$R113)</f>
        <v>0</v>
      </c>
      <c r="AX113" s="3">
        <f>IF(AX$3=0,0,INDEX(Sheet1!RawDataCols,$C113,AX$5)*$R113)</f>
        <v>0</v>
      </c>
      <c r="AY113" s="3">
        <f>IF(AY$3=0,0,INDEX(Sheet1!RawDataCols,$C113,AY$5)*$R113)</f>
        <v>0</v>
      </c>
      <c r="AZ113" s="3">
        <f>IF(AZ$3=0,0,INDEX(Sheet1!RawDataCols,$C113,AZ$5)*$R113)</f>
        <v>0</v>
      </c>
      <c r="BA113" s="3">
        <f>IF(BA$3=0,0,INDEX(Sheet1!RawDataCols,$C113,BA$5)*$R113)</f>
        <v>0</v>
      </c>
      <c r="BB113" s="3">
        <f>IF(BB$3=0,0,INDEX(Sheet1!RawDataCols,$C113,BB$5)*$R113)</f>
        <v>0</v>
      </c>
      <c r="BC113" s="3">
        <f>IF(BC$3=0,0,INDEX(Sheet1!RawDataCols,$C113,BC$5)*$R113)</f>
        <v>0</v>
      </c>
      <c r="BD113" s="3">
        <f>IF(BD$3=0,0,INDEX(Sheet1!RawDataCols,$C113,BD$5)*$R113)</f>
        <v>0</v>
      </c>
      <c r="BE113" s="3">
        <f>IF(BE$3=0,0,INDEX(Sheet1!RawDataCols,$C113,BE$5)*$R113)</f>
        <v>0</v>
      </c>
      <c r="BF113" s="3">
        <f>IF(BF$3=0,0,INDEX(Sheet1!RawDataCols,$C113,BF$5)*$R113)</f>
        <v>0</v>
      </c>
      <c r="BG113" s="179">
        <f>IF(BG$3=0,0,INDEX(Sheet1!RawDataCols,$C113,BG$5)*$R113)</f>
        <v>0</v>
      </c>
      <c r="BH113" s="33">
        <f t="shared" si="37"/>
        <v>0</v>
      </c>
      <c r="BI113" s="33">
        <f t="shared" si="38"/>
        <v>0</v>
      </c>
      <c r="BJ113" s="33">
        <f t="shared" si="39"/>
        <v>0</v>
      </c>
      <c r="BK113" s="3">
        <f>IF(BK$3=0,0,INDEX(Sheet1!RawDataCols,$C113,BK$5)*$R113)</f>
        <v>0</v>
      </c>
      <c r="BL113" s="3">
        <f>IF(BL$3=0,0,INDEX(Sheet1!RawDataCols,$C113,BL$5)*$R113)</f>
        <v>1326.292142</v>
      </c>
      <c r="BM113" s="3">
        <f>IF(BM$3=0,0,INDEX(Sheet1!RawDataCols,$C113,BM$5)*$R113)</f>
        <v>2260.385714</v>
      </c>
      <c r="BN113" s="3">
        <f>IF(BN$3=0,0,INDEX(Sheet1!RawDataCols,$C113,BN$5)*$R113)</f>
        <v>1469.27</v>
      </c>
      <c r="BO113" s="3">
        <f>IF(BO$3=0,0,INDEX(Sheet1!RawDataCols,$C113,BO$5)*$R113)</f>
        <v>922.11142800000005</v>
      </c>
      <c r="BP113" s="3">
        <f>IF(BP$3=0,0,INDEX(Sheet1!RawDataCols,$C113,BP$5)*$R113)</f>
        <v>18568.09</v>
      </c>
      <c r="BQ113" s="3">
        <f t="shared" si="40"/>
        <v>0</v>
      </c>
      <c r="BR113" s="3">
        <f t="shared" si="41"/>
        <v>0</v>
      </c>
      <c r="BS113" s="3">
        <f t="shared" si="42"/>
        <v>0</v>
      </c>
      <c r="BT113" s="3">
        <f t="shared" si="43"/>
        <v>0</v>
      </c>
      <c r="BU113" s="3" t="str">
        <f>INDEX(Sheet1!$BS$2:$BS$1000,MATCH($A113,Sheet1!$A$2:$A$1000,0))</f>
        <v>15</v>
      </c>
      <c r="BV113" s="3">
        <f>INDEX(Sheet1!$BT$2:$BT$1000,MATCH($A113,Sheet1!$A$2:$A$1000,0))</f>
        <v>0</v>
      </c>
    </row>
    <row r="114" spans="1:74" x14ac:dyDescent="0.2">
      <c r="A114" s="11" t="s">
        <v>632</v>
      </c>
      <c r="B114" s="3">
        <f>MATCH($A114,Sheet1!ACCOUNTNO,0)</f>
        <v>85</v>
      </c>
      <c r="C114" s="3">
        <f t="shared" si="34"/>
        <v>85</v>
      </c>
      <c r="D114" s="3" t="str">
        <f>IF(D$3=0,0,INDEX(Sheet1!RawDataCols,$C114,D$5))</f>
        <v>28280G08</v>
      </c>
      <c r="E114" s="3" t="str">
        <f>IF(E$3=0,0,INDEX(Sheet1!RawDataCols,$C114,E$5))</f>
        <v xml:space="preserve">28280          </v>
      </c>
      <c r="F114" s="3" t="str">
        <f>IF(F$3=0,0,INDEX(Sheet1!RawDataCols,$C114,F$5))</f>
        <v xml:space="preserve">G08            </v>
      </c>
      <c r="G114" s="3" t="str">
        <f>IF(G$3=0,0,INDEX(Sheet1!RawDataCols,$C114,G$5))</f>
        <v xml:space="preserve">               </v>
      </c>
      <c r="H114" s="3" t="str">
        <f>IF(H$3=0,0,INDEX(Sheet1!RawDataCols,$C114,H$5))</f>
        <v xml:space="preserve">               </v>
      </c>
      <c r="I114" s="3" t="str">
        <f>IF(I$3=0,0,INDEX(Sheet1!RawDataCols,$C114,I$5))</f>
        <v xml:space="preserve">               </v>
      </c>
      <c r="J114" s="3" t="str">
        <f>IF(J$3=0,0,INDEX(Sheet1!RawDataCols,$C114,J$5))</f>
        <v xml:space="preserve">               </v>
      </c>
      <c r="K114" s="3" t="str">
        <f>IF(K$3=0,0,INDEX(Sheet1!RawDataCols,$C114,K$5))</f>
        <v xml:space="preserve">               </v>
      </c>
      <c r="L114" s="3" t="str">
        <f>IF(L$3=0,0,INDEX(Sheet1!RawDataCols,$C114,L$5))</f>
        <v xml:space="preserve">               </v>
      </c>
      <c r="M114" s="3" t="str">
        <f>IF(M$3=0,0,INDEX(Sheet1!RawDataCols,$C114,M$5))</f>
        <v xml:space="preserve">F008  </v>
      </c>
      <c r="N114" s="3" t="str">
        <f>IF(N$3=0,0,INDEX(Sheet1!RawDataCols,$C114,N$5))</f>
        <v>Depreciation - Plant &amp; Equip-RIUP</v>
      </c>
      <c r="O114" s="3">
        <f>INDEX(Sheet1!RawDataCols,$C114,O$5)</f>
        <v>13</v>
      </c>
      <c r="P114" s="3" t="str">
        <f>INDEX(Sheet1!RawDataCols,$C114,P$5)</f>
        <v>Cost and Expenses</v>
      </c>
      <c r="Q114" s="3" t="str">
        <f>IF(Q$3=0,0,INDEX(Sheet1!RawDataCols,$C114,Q$5))</f>
        <v>I</v>
      </c>
      <c r="R114" s="3">
        <f t="shared" si="35"/>
        <v>1</v>
      </c>
      <c r="S114" s="3">
        <f t="shared" si="36"/>
        <v>-1</v>
      </c>
      <c r="T114" s="3">
        <f>IF(T$3=0,0,INDEX(Sheet1!RawDataCols,$C114,T$5)*$R114)</f>
        <v>0</v>
      </c>
      <c r="U114" s="3">
        <f>IF(U$3=0,0,INDEX(Sheet1!RawDataCols,$C114,U$5)*$R114)</f>
        <v>0</v>
      </c>
      <c r="V114" s="3">
        <f>IF(V$3=0,0,INDEX(Sheet1!RawDataCols,$C114,V$5)*$R114)</f>
        <v>0</v>
      </c>
      <c r="W114" s="3">
        <f>IF(W$3=0,0,INDEX(Sheet1!RawDataCols,$C114,W$5)*$R114)</f>
        <v>0</v>
      </c>
      <c r="X114" s="3">
        <f>IF(X$3=0,0,INDEX(Sheet1!RawDataCols,$C114,X$5)*$R114)</f>
        <v>0</v>
      </c>
      <c r="Y114" s="3">
        <f>IF(Y$3=0,0,INDEX(Sheet1!RawDataCols,$C114,Y$5)*$R114)</f>
        <v>0</v>
      </c>
      <c r="Z114" s="3">
        <f>IF(Z$3=0,0,INDEX(Sheet1!RawDataCols,$C114,Z$5)*$R114)</f>
        <v>0</v>
      </c>
      <c r="AA114" s="3">
        <f>IF(AA$3=0,0,INDEX(Sheet1!RawDataCols,$C114,AA$5)*$R114)</f>
        <v>0</v>
      </c>
      <c r="AB114" s="3">
        <f>IF(AB$3=0,0,INDEX(Sheet1!RawDataCols,$C114,AB$5)*$R114)</f>
        <v>0</v>
      </c>
      <c r="AC114" s="3">
        <f>IF(AC$3=0,0,INDEX(Sheet1!RawDataCols,$C114,AC$5)*$R114)</f>
        <v>0</v>
      </c>
      <c r="AD114" s="3">
        <f>IF(AD$3=0,0,INDEX(Sheet1!RawDataCols,$C114,AD$5)*$R114)</f>
        <v>0</v>
      </c>
      <c r="AE114" s="3">
        <f>IF(AE$3=0,0,INDEX(Sheet1!RawDataCols,$C114,AE$5)*$R114)</f>
        <v>0</v>
      </c>
      <c r="AF114" s="3">
        <f>IF(AF$3=0,0,INDEX(Sheet1!RawDataCols,$C114,AF$5)*$R114)</f>
        <v>0</v>
      </c>
      <c r="AG114" s="3">
        <f>IF(AG$3=0,0,INDEX(Sheet1!RawDataCols,$C114,AG$5)*$R114)</f>
        <v>0</v>
      </c>
      <c r="AH114" s="3">
        <f>IF(AH$3=0,0,INDEX(Sheet1!RawDataCols,$C114,AH$5)*$R114)</f>
        <v>0</v>
      </c>
      <c r="AI114" s="3">
        <f>IF(AI$3=0,0,INDEX(Sheet1!RawDataCols,$C114,AI$5)*$R114)</f>
        <v>0</v>
      </c>
      <c r="AJ114" s="3">
        <f>IF(AJ$3=0,0,INDEX(Sheet1!RawDataCols,$C114,AJ$5)*$R114)</f>
        <v>0</v>
      </c>
      <c r="AK114" s="3">
        <f>IF(AK$3=0,0,INDEX(Sheet1!RawDataCols,$C114,AK$5)*$R114)</f>
        <v>0</v>
      </c>
      <c r="AL114" s="3">
        <f>IF(AL$3=0,0,INDEX(Sheet1!RawDataCols,$C114,AL$5)*$R114)</f>
        <v>0</v>
      </c>
      <c r="AM114" s="3">
        <f>IF(AM$3=0,0,INDEX(Sheet1!RawDataCols,$C114,AM$5)*$R114)</f>
        <v>0</v>
      </c>
      <c r="AN114" s="3">
        <f>IF(AN$3=0,0,INDEX(Sheet1!RawDataCols,$C114,AN$5)*$R114)</f>
        <v>0</v>
      </c>
      <c r="AO114" s="3">
        <f>IF(AO$3=0,0,INDEX(Sheet1!RawDataCols,$C114,AO$5)*$R114)</f>
        <v>0</v>
      </c>
      <c r="AP114" s="3">
        <f>IF(AP$3=0,0,INDEX(Sheet1!RawDataCols,$C114,AP$5)*$R114)</f>
        <v>0</v>
      </c>
      <c r="AQ114" s="3">
        <f>IF(AQ$3=0,0,INDEX(Sheet1!RawDataCols,$C114,AQ$5)*$R114)</f>
        <v>0</v>
      </c>
      <c r="AR114" s="3">
        <f>IF(AR$3=0,0,INDEX(Sheet1!RawDataCols,$C114,AR$5)*$R114)</f>
        <v>0</v>
      </c>
      <c r="AS114" s="3">
        <f>IF(AS$3=0,0,INDEX(Sheet1!RawDataCols,$C114,AS$5)*$R114)</f>
        <v>0</v>
      </c>
      <c r="AT114" s="3">
        <f>IF(AT$3=0,0,INDEX(Sheet1!RawDataCols,$C114,AT$5)*$R114)</f>
        <v>0</v>
      </c>
      <c r="AU114" s="3">
        <f>IF(AU$3=0,0,INDEX(Sheet1!RawDataCols,$C114,AU$5)*$R114)</f>
        <v>0</v>
      </c>
      <c r="AV114" s="3">
        <f>IF(AV$3=0,0,INDEX(Sheet1!RawDataCols,$C114,AV$5)*$R114)</f>
        <v>0</v>
      </c>
      <c r="AW114" s="3">
        <f>IF(AW$3=0,0,INDEX(Sheet1!RawDataCols,$C114,AW$5)*$R114)</f>
        <v>0</v>
      </c>
      <c r="AX114" s="3">
        <f>IF(AX$3=0,0,INDEX(Sheet1!RawDataCols,$C114,AX$5)*$R114)</f>
        <v>0</v>
      </c>
      <c r="AY114" s="3">
        <f>IF(AY$3=0,0,INDEX(Sheet1!RawDataCols,$C114,AY$5)*$R114)</f>
        <v>0</v>
      </c>
      <c r="AZ114" s="3">
        <f>IF(AZ$3=0,0,INDEX(Sheet1!RawDataCols,$C114,AZ$5)*$R114)</f>
        <v>0</v>
      </c>
      <c r="BA114" s="3">
        <f>IF(BA$3=0,0,INDEX(Sheet1!RawDataCols,$C114,BA$5)*$R114)</f>
        <v>0</v>
      </c>
      <c r="BB114" s="3">
        <f>IF(BB$3=0,0,INDEX(Sheet1!RawDataCols,$C114,BB$5)*$R114)</f>
        <v>0</v>
      </c>
      <c r="BC114" s="3">
        <f>IF(BC$3=0,0,INDEX(Sheet1!RawDataCols,$C114,BC$5)*$R114)</f>
        <v>0</v>
      </c>
      <c r="BD114" s="3">
        <f>IF(BD$3=0,0,INDEX(Sheet1!RawDataCols,$C114,BD$5)*$R114)</f>
        <v>0</v>
      </c>
      <c r="BE114" s="3">
        <f>IF(BE$3=0,0,INDEX(Sheet1!RawDataCols,$C114,BE$5)*$R114)</f>
        <v>0</v>
      </c>
      <c r="BF114" s="3">
        <f>IF(BF$3=0,0,INDEX(Sheet1!RawDataCols,$C114,BF$5)*$R114)</f>
        <v>0</v>
      </c>
      <c r="BG114" s="179">
        <f>IF(BG$3=0,0,INDEX(Sheet1!RawDataCols,$C114,BG$5)*$R114)</f>
        <v>0</v>
      </c>
      <c r="BH114" s="33">
        <f t="shared" si="37"/>
        <v>0</v>
      </c>
      <c r="BI114" s="33">
        <f t="shared" si="38"/>
        <v>0</v>
      </c>
      <c r="BJ114" s="33">
        <f t="shared" si="39"/>
        <v>0</v>
      </c>
      <c r="BK114" s="3">
        <f>IF(BK$3=0,0,INDEX(Sheet1!RawDataCols,$C114,BK$5)*$R114)</f>
        <v>0</v>
      </c>
      <c r="BL114" s="3">
        <f>IF(BL$3=0,0,INDEX(Sheet1!RawDataCols,$C114,BL$5)*$R114)</f>
        <v>45.854284999999997</v>
      </c>
      <c r="BM114" s="3">
        <f>IF(BM$3=0,0,INDEX(Sheet1!RawDataCols,$C114,BM$5)*$R114)</f>
        <v>49.256428</v>
      </c>
      <c r="BN114" s="3">
        <f>IF(BN$3=0,0,INDEX(Sheet1!RawDataCols,$C114,BN$5)*$R114)</f>
        <v>56.481428000000001</v>
      </c>
      <c r="BO114" s="3">
        <f>IF(BO$3=0,0,INDEX(Sheet1!RawDataCols,$C114,BO$5)*$R114)</f>
        <v>44.417141999999998</v>
      </c>
      <c r="BP114" s="3">
        <f>IF(BP$3=0,0,INDEX(Sheet1!RawDataCols,$C114,BP$5)*$R114)</f>
        <v>641.96</v>
      </c>
      <c r="BQ114" s="3">
        <f t="shared" si="40"/>
        <v>0</v>
      </c>
      <c r="BR114" s="3">
        <f t="shared" si="41"/>
        <v>0</v>
      </c>
      <c r="BS114" s="3">
        <f t="shared" si="42"/>
        <v>0</v>
      </c>
      <c r="BT114" s="3">
        <f t="shared" si="43"/>
        <v>0</v>
      </c>
      <c r="BU114" s="3" t="str">
        <f>INDEX(Sheet1!$BS$2:$BS$1000,MATCH($A114,Sheet1!$A$2:$A$1000,0))</f>
        <v>15</v>
      </c>
      <c r="BV114" s="3">
        <f>INDEX(Sheet1!$BT$2:$BT$1000,MATCH($A114,Sheet1!$A$2:$A$1000,0))</f>
        <v>0</v>
      </c>
    </row>
    <row r="115" spans="1:74" x14ac:dyDescent="0.2">
      <c r="A115" s="267" t="s">
        <v>633</v>
      </c>
      <c r="B115" s="3" t="e">
        <f>MATCH($A115,Sheet1!ACCOUNTNO,0)</f>
        <v>#N/A</v>
      </c>
      <c r="C115" s="3">
        <f t="shared" si="34"/>
        <v>65000</v>
      </c>
      <c r="D115" s="3">
        <f>IF(D$3=0,0,INDEX(Sheet1!RawDataCols,$C115,D$5))</f>
        <v>0</v>
      </c>
      <c r="E115" s="3">
        <f>IF(E$3=0,0,INDEX(Sheet1!RawDataCols,$C115,E$5))</f>
        <v>0</v>
      </c>
      <c r="F115" s="3">
        <f>IF(F$3=0,0,INDEX(Sheet1!RawDataCols,$C115,F$5))</f>
        <v>0</v>
      </c>
      <c r="G115" s="3">
        <f>IF(G$3=0,0,INDEX(Sheet1!RawDataCols,$C115,G$5))</f>
        <v>0</v>
      </c>
      <c r="H115" s="3">
        <f>IF(H$3=0,0,INDEX(Sheet1!RawDataCols,$C115,H$5))</f>
        <v>0</v>
      </c>
      <c r="I115" s="3">
        <f>IF(I$3=0,0,INDEX(Sheet1!RawDataCols,$C115,I$5))</f>
        <v>0</v>
      </c>
      <c r="J115" s="3">
        <f>IF(J$3=0,0,INDEX(Sheet1!RawDataCols,$C115,J$5))</f>
        <v>0</v>
      </c>
      <c r="K115" s="3">
        <f>IF(K$3=0,0,INDEX(Sheet1!RawDataCols,$C115,K$5))</f>
        <v>0</v>
      </c>
      <c r="L115" s="3">
        <f>IF(L$3=0,0,INDEX(Sheet1!RawDataCols,$C115,L$5))</f>
        <v>0</v>
      </c>
      <c r="M115" s="3">
        <f>IF(M$3=0,0,INDEX(Sheet1!RawDataCols,$C115,M$5))</f>
        <v>0</v>
      </c>
      <c r="N115" s="3">
        <f>IF(N$3=0,0,INDEX(Sheet1!RawDataCols,$C115,N$5))</f>
        <v>0</v>
      </c>
      <c r="O115" s="3">
        <f>INDEX(Sheet1!RawDataCols,$C115,O$5)</f>
        <v>0</v>
      </c>
      <c r="P115" s="3">
        <f>INDEX(Sheet1!RawDataCols,$C115,P$5)</f>
        <v>0</v>
      </c>
      <c r="Q115" s="3">
        <f>IF(Q$3=0,0,INDEX(Sheet1!RawDataCols,$C115,Q$5))</f>
        <v>0</v>
      </c>
      <c r="R115" s="3">
        <f t="shared" si="35"/>
        <v>1</v>
      </c>
      <c r="S115" s="3">
        <f t="shared" si="36"/>
        <v>-1</v>
      </c>
      <c r="T115" s="3">
        <f>IF(T$3=0,0,INDEX(Sheet1!RawDataCols,$C115,T$5)*$R115)</f>
        <v>0</v>
      </c>
      <c r="U115" s="3">
        <f>IF(U$3=0,0,INDEX(Sheet1!RawDataCols,$C115,U$5)*$R115)</f>
        <v>0</v>
      </c>
      <c r="V115" s="3">
        <f>IF(V$3=0,0,INDEX(Sheet1!RawDataCols,$C115,V$5)*$R115)</f>
        <v>0</v>
      </c>
      <c r="W115" s="3">
        <f>IF(W$3=0,0,INDEX(Sheet1!RawDataCols,$C115,W$5)*$R115)</f>
        <v>0</v>
      </c>
      <c r="X115" s="3">
        <f>IF(X$3=0,0,INDEX(Sheet1!RawDataCols,$C115,X$5)*$R115)</f>
        <v>0</v>
      </c>
      <c r="Y115" s="3">
        <f>IF(Y$3=0,0,INDEX(Sheet1!RawDataCols,$C115,Y$5)*$R115)</f>
        <v>0</v>
      </c>
      <c r="Z115" s="3">
        <f>IF(Z$3=0,0,INDEX(Sheet1!RawDataCols,$C115,Z$5)*$R115)</f>
        <v>0</v>
      </c>
      <c r="AA115" s="3">
        <f>IF(AA$3=0,0,INDEX(Sheet1!RawDataCols,$C115,AA$5)*$R115)</f>
        <v>0</v>
      </c>
      <c r="AB115" s="3">
        <f>IF(AB$3=0,0,INDEX(Sheet1!RawDataCols,$C115,AB$5)*$R115)</f>
        <v>0</v>
      </c>
      <c r="AC115" s="3">
        <f>IF(AC$3=0,0,INDEX(Sheet1!RawDataCols,$C115,AC$5)*$R115)</f>
        <v>0</v>
      </c>
      <c r="AD115" s="3">
        <f>IF(AD$3=0,0,INDEX(Sheet1!RawDataCols,$C115,AD$5)*$R115)</f>
        <v>0</v>
      </c>
      <c r="AE115" s="3">
        <f>IF(AE$3=0,0,INDEX(Sheet1!RawDataCols,$C115,AE$5)*$R115)</f>
        <v>0</v>
      </c>
      <c r="AF115" s="3">
        <f>IF(AF$3=0,0,INDEX(Sheet1!RawDataCols,$C115,AF$5)*$R115)</f>
        <v>0</v>
      </c>
      <c r="AG115" s="3">
        <f>IF(AG$3=0,0,INDEX(Sheet1!RawDataCols,$C115,AG$5)*$R115)</f>
        <v>0</v>
      </c>
      <c r="AH115" s="3">
        <f>IF(AH$3=0,0,INDEX(Sheet1!RawDataCols,$C115,AH$5)*$R115)</f>
        <v>0</v>
      </c>
      <c r="AI115" s="3">
        <f>IF(AI$3=0,0,INDEX(Sheet1!RawDataCols,$C115,AI$5)*$R115)</f>
        <v>0</v>
      </c>
      <c r="AJ115" s="3">
        <f>IF(AJ$3=0,0,INDEX(Sheet1!RawDataCols,$C115,AJ$5)*$R115)</f>
        <v>0</v>
      </c>
      <c r="AK115" s="3">
        <f>IF(AK$3=0,0,INDEX(Sheet1!RawDataCols,$C115,AK$5)*$R115)</f>
        <v>0</v>
      </c>
      <c r="AL115" s="3">
        <f>IF(AL$3=0,0,INDEX(Sheet1!RawDataCols,$C115,AL$5)*$R115)</f>
        <v>0</v>
      </c>
      <c r="AM115" s="3">
        <f>IF(AM$3=0,0,INDEX(Sheet1!RawDataCols,$C115,AM$5)*$R115)</f>
        <v>0</v>
      </c>
      <c r="AN115" s="3">
        <f>IF(AN$3=0,0,INDEX(Sheet1!RawDataCols,$C115,AN$5)*$R115)</f>
        <v>0</v>
      </c>
      <c r="AO115" s="3">
        <f>IF(AO$3=0,0,INDEX(Sheet1!RawDataCols,$C115,AO$5)*$R115)</f>
        <v>0</v>
      </c>
      <c r="AP115" s="3">
        <f>IF(AP$3=0,0,INDEX(Sheet1!RawDataCols,$C115,AP$5)*$R115)</f>
        <v>0</v>
      </c>
      <c r="AQ115" s="3">
        <f>IF(AQ$3=0,0,INDEX(Sheet1!RawDataCols,$C115,AQ$5)*$R115)</f>
        <v>0</v>
      </c>
      <c r="AR115" s="3">
        <f>IF(AR$3=0,0,INDEX(Sheet1!RawDataCols,$C115,AR$5)*$R115)</f>
        <v>0</v>
      </c>
      <c r="AS115" s="3">
        <f>IF(AS$3=0,0,INDEX(Sheet1!RawDataCols,$C115,AS$5)*$R115)</f>
        <v>0</v>
      </c>
      <c r="AT115" s="3">
        <f>IF(AT$3=0,0,INDEX(Sheet1!RawDataCols,$C115,AT$5)*$R115)</f>
        <v>0</v>
      </c>
      <c r="AU115" s="3">
        <f>IF(AU$3=0,0,INDEX(Sheet1!RawDataCols,$C115,AU$5)*$R115)</f>
        <v>0</v>
      </c>
      <c r="AV115" s="3">
        <f>IF(AV$3=0,0,INDEX(Sheet1!RawDataCols,$C115,AV$5)*$R115)</f>
        <v>0</v>
      </c>
      <c r="AW115" s="3">
        <f>IF(AW$3=0,0,INDEX(Sheet1!RawDataCols,$C115,AW$5)*$R115)</f>
        <v>0</v>
      </c>
      <c r="AX115" s="3">
        <f>IF(AX$3=0,0,INDEX(Sheet1!RawDataCols,$C115,AX$5)*$R115)</f>
        <v>0</v>
      </c>
      <c r="AY115" s="3">
        <f>IF(AY$3=0,0,INDEX(Sheet1!RawDataCols,$C115,AY$5)*$R115)</f>
        <v>0</v>
      </c>
      <c r="AZ115" s="3">
        <f>IF(AZ$3=0,0,INDEX(Sheet1!RawDataCols,$C115,AZ$5)*$R115)</f>
        <v>0</v>
      </c>
      <c r="BA115" s="3">
        <f>IF(BA$3=0,0,INDEX(Sheet1!RawDataCols,$C115,BA$5)*$R115)</f>
        <v>0</v>
      </c>
      <c r="BB115" s="3">
        <f>IF(BB$3=0,0,INDEX(Sheet1!RawDataCols,$C115,BB$5)*$R115)</f>
        <v>0</v>
      </c>
      <c r="BC115" s="3">
        <f>IF(BC$3=0,0,INDEX(Sheet1!RawDataCols,$C115,BC$5)*$R115)</f>
        <v>0</v>
      </c>
      <c r="BD115" s="3">
        <f>IF(BD$3=0,0,INDEX(Sheet1!RawDataCols,$C115,BD$5)*$R115)</f>
        <v>0</v>
      </c>
      <c r="BE115" s="3">
        <f>IF(BE$3=0,0,INDEX(Sheet1!RawDataCols,$C115,BE$5)*$R115)</f>
        <v>0</v>
      </c>
      <c r="BF115" s="3">
        <f>IF(BF$3=0,0,INDEX(Sheet1!RawDataCols,$C115,BF$5)*$R115)</f>
        <v>0</v>
      </c>
      <c r="BG115" s="179">
        <f>IF(BG$3=0,0,INDEX(Sheet1!RawDataCols,$C115,BG$5)*$R115)</f>
        <v>0</v>
      </c>
      <c r="BH115" s="33">
        <f t="shared" si="37"/>
        <v>0</v>
      </c>
      <c r="BI115" s="33">
        <f t="shared" si="38"/>
        <v>0</v>
      </c>
      <c r="BJ115" s="33">
        <f t="shared" si="39"/>
        <v>0</v>
      </c>
      <c r="BK115" s="3">
        <f>IF(BK$3=0,0,INDEX(Sheet1!RawDataCols,$C115,BK$5)*$R115)</f>
        <v>0</v>
      </c>
      <c r="BL115" s="3">
        <f>IF(BL$3=0,0,INDEX(Sheet1!RawDataCols,$C115,BL$5)*$R115)</f>
        <v>0</v>
      </c>
      <c r="BM115" s="3">
        <f>IF(BM$3=0,0,INDEX(Sheet1!RawDataCols,$C115,BM$5)*$R115)</f>
        <v>0</v>
      </c>
      <c r="BN115" s="3">
        <f>IF(BN$3=0,0,INDEX(Sheet1!RawDataCols,$C115,BN$5)*$R115)</f>
        <v>0</v>
      </c>
      <c r="BO115" s="3">
        <f>IF(BO$3=0,0,INDEX(Sheet1!RawDataCols,$C115,BO$5)*$R115)</f>
        <v>0</v>
      </c>
      <c r="BP115" s="3">
        <f>IF(BP$3=0,0,INDEX(Sheet1!RawDataCols,$C115,BP$5)*$R115)</f>
        <v>0</v>
      </c>
      <c r="BQ115" s="3">
        <f t="shared" si="40"/>
        <v>0</v>
      </c>
      <c r="BR115" s="3">
        <f t="shared" si="41"/>
        <v>0</v>
      </c>
      <c r="BS115" s="3">
        <f t="shared" si="42"/>
        <v>0</v>
      </c>
      <c r="BT115" s="3">
        <f t="shared" si="43"/>
        <v>0</v>
      </c>
      <c r="BU115" s="3" t="e">
        <f>INDEX(Sheet1!$BS$2:$BS$1000,MATCH($A115,Sheet1!$A$2:$A$1000,0))</f>
        <v>#N/A</v>
      </c>
      <c r="BV115" s="3" t="e">
        <f>INDEX(Sheet1!$BT$2:$BT$1000,MATCH($A115,Sheet1!$A$2:$A$1000,0))</f>
        <v>#N/A</v>
      </c>
    </row>
    <row r="116" spans="1:74" x14ac:dyDescent="0.2">
      <c r="A116" s="11" t="s">
        <v>634</v>
      </c>
      <c r="B116" s="3">
        <f>MATCH($A116,Sheet1!ACCOUNTNO,0)</f>
        <v>87</v>
      </c>
      <c r="C116" s="3">
        <f t="shared" si="34"/>
        <v>87</v>
      </c>
      <c r="D116" s="3" t="str">
        <f>IF(D$3=0,0,INDEX(Sheet1!RawDataCols,$C116,D$5))</f>
        <v>50100G08</v>
      </c>
      <c r="E116" s="3" t="str">
        <f>IF(E$3=0,0,INDEX(Sheet1!RawDataCols,$C116,E$5))</f>
        <v xml:space="preserve">50100          </v>
      </c>
      <c r="F116" s="3" t="str">
        <f>IF(F$3=0,0,INDEX(Sheet1!RawDataCols,$C116,F$5))</f>
        <v xml:space="preserve">G08            </v>
      </c>
      <c r="G116" s="3" t="str">
        <f>IF(G$3=0,0,INDEX(Sheet1!RawDataCols,$C116,G$5))</f>
        <v xml:space="preserve">               </v>
      </c>
      <c r="H116" s="3" t="str">
        <f>IF(H$3=0,0,INDEX(Sheet1!RawDataCols,$C116,H$5))</f>
        <v xml:space="preserve">               </v>
      </c>
      <c r="I116" s="3" t="str">
        <f>IF(I$3=0,0,INDEX(Sheet1!RawDataCols,$C116,I$5))</f>
        <v xml:space="preserve">               </v>
      </c>
      <c r="J116" s="3" t="str">
        <f>IF(J$3=0,0,INDEX(Sheet1!RawDataCols,$C116,J$5))</f>
        <v xml:space="preserve">               </v>
      </c>
      <c r="K116" s="3" t="str">
        <f>IF(K$3=0,0,INDEX(Sheet1!RawDataCols,$C116,K$5))</f>
        <v xml:space="preserve">               </v>
      </c>
      <c r="L116" s="3" t="str">
        <f>IF(L$3=0,0,INDEX(Sheet1!RawDataCols,$C116,L$5))</f>
        <v xml:space="preserve">               </v>
      </c>
      <c r="M116" s="3" t="str">
        <f>IF(M$3=0,0,INDEX(Sheet1!RawDataCols,$C116,M$5))</f>
        <v xml:space="preserve">F008  </v>
      </c>
      <c r="N116" s="3" t="str">
        <f>IF(N$3=0,0,INDEX(Sheet1!RawDataCols,$C116,N$5))</f>
        <v>National Australia Bank-RIUP</v>
      </c>
      <c r="O116" s="3">
        <f>INDEX(Sheet1!RawDataCols,$C116,O$5)</f>
        <v>20</v>
      </c>
      <c r="P116" s="3" t="str">
        <f>INDEX(Sheet1!RawDataCols,$C116,P$5)</f>
        <v>Current Assets</v>
      </c>
      <c r="Q116" s="3" t="str">
        <f>IF(Q$3=0,0,INDEX(Sheet1!RawDataCols,$C116,Q$5))</f>
        <v>B</v>
      </c>
      <c r="R116" s="3">
        <f t="shared" si="35"/>
        <v>1</v>
      </c>
      <c r="S116" s="3">
        <f t="shared" si="36"/>
        <v>-1</v>
      </c>
      <c r="T116" s="3">
        <f>IF(T$3=0,0,INDEX(Sheet1!RawDataCols,$C116,T$5)*$R116)</f>
        <v>0</v>
      </c>
      <c r="U116" s="3">
        <f>IF(U$3=0,0,INDEX(Sheet1!RawDataCols,$C116,U$5)*$R116)</f>
        <v>0</v>
      </c>
      <c r="V116" s="3">
        <f>IF(V$3=0,0,INDEX(Sheet1!RawDataCols,$C116,V$5)*$R116)</f>
        <v>0</v>
      </c>
      <c r="W116" s="3">
        <f>IF(W$3=0,0,INDEX(Sheet1!RawDataCols,$C116,W$5)*$R116)</f>
        <v>-1547.45</v>
      </c>
      <c r="X116" s="3">
        <f>IF(X$3=0,0,INDEX(Sheet1!RawDataCols,$C116,X$5)*$R116)</f>
        <v>0</v>
      </c>
      <c r="Y116" s="3">
        <f>IF(Y$3=0,0,INDEX(Sheet1!RawDataCols,$C116,Y$5)*$R116)</f>
        <v>0</v>
      </c>
      <c r="Z116" s="3">
        <f>IF(Z$3=0,0,INDEX(Sheet1!RawDataCols,$C116,Z$5)*$R116)</f>
        <v>-2845.5</v>
      </c>
      <c r="AA116" s="3">
        <f>IF(AA$3=0,0,INDEX(Sheet1!RawDataCols,$C116,AA$5)*$R116)</f>
        <v>0</v>
      </c>
      <c r="AB116" s="3">
        <f>IF(AB$3=0,0,INDEX(Sheet1!RawDataCols,$C116,AB$5)*$R116)</f>
        <v>0</v>
      </c>
      <c r="AC116" s="3">
        <f>IF(AC$3=0,0,INDEX(Sheet1!RawDataCols,$C116,AC$5)*$R116)</f>
        <v>1698.8</v>
      </c>
      <c r="AD116" s="3">
        <f>IF(AD$3=0,0,INDEX(Sheet1!RawDataCols,$C116,AD$5)*$R116)</f>
        <v>0</v>
      </c>
      <c r="AE116" s="3">
        <f>IF(AE$3=0,0,INDEX(Sheet1!RawDataCols,$C116,AE$5)*$R116)</f>
        <v>0</v>
      </c>
      <c r="AF116" s="3">
        <f>IF(AF$3=0,0,INDEX(Sheet1!RawDataCols,$C116,AF$5)*$R116)</f>
        <v>-1697.38</v>
      </c>
      <c r="AG116" s="3">
        <f>IF(AG$3=0,0,INDEX(Sheet1!RawDataCols,$C116,AG$5)*$R116)</f>
        <v>0</v>
      </c>
      <c r="AH116" s="3">
        <f>IF(AH$3=0,0,INDEX(Sheet1!RawDataCols,$C116,AH$5)*$R116)</f>
        <v>0</v>
      </c>
      <c r="AI116" s="3">
        <f>IF(AI$3=0,0,INDEX(Sheet1!RawDataCols,$C116,AI$5)*$R116)</f>
        <v>-2088.0500000000002</v>
      </c>
      <c r="AJ116" s="3">
        <f>IF(AJ$3=0,0,INDEX(Sheet1!RawDataCols,$C116,AJ$5)*$R116)</f>
        <v>0</v>
      </c>
      <c r="AK116" s="3">
        <f>IF(AK$3=0,0,INDEX(Sheet1!RawDataCols,$C116,AK$5)*$R116)</f>
        <v>0</v>
      </c>
      <c r="AL116" s="3">
        <f>IF(AL$3=0,0,INDEX(Sheet1!RawDataCols,$C116,AL$5)*$R116)</f>
        <v>-853.72</v>
      </c>
      <c r="AM116" s="3">
        <f>IF(AM$3=0,0,INDEX(Sheet1!RawDataCols,$C116,AM$5)*$R116)</f>
        <v>0</v>
      </c>
      <c r="AN116" s="3">
        <f>IF(AN$3=0,0,INDEX(Sheet1!RawDataCols,$C116,AN$5)*$R116)</f>
        <v>0</v>
      </c>
      <c r="AO116" s="3">
        <f>IF(AO$3=0,0,INDEX(Sheet1!RawDataCols,$C116,AO$5)*$R116)</f>
        <v>-39180.57</v>
      </c>
      <c r="AP116" s="3">
        <f>IF(AP$3=0,0,INDEX(Sheet1!RawDataCols,$C116,AP$5)*$R116)</f>
        <v>0</v>
      </c>
      <c r="AQ116" s="3">
        <f>IF(AQ$3=0,0,INDEX(Sheet1!RawDataCols,$C116,AQ$5)*$R116)</f>
        <v>0</v>
      </c>
      <c r="AR116" s="3">
        <f>IF(AR$3=0,0,INDEX(Sheet1!RawDataCols,$C116,AR$5)*$R116)</f>
        <v>5029.2</v>
      </c>
      <c r="AS116" s="3">
        <f>IF(AS$3=0,0,INDEX(Sheet1!RawDataCols,$C116,AS$5)*$R116)</f>
        <v>0</v>
      </c>
      <c r="AT116" s="3">
        <f>IF(AT$3=0,0,INDEX(Sheet1!RawDataCols,$C116,AT$5)*$R116)</f>
        <v>0</v>
      </c>
      <c r="AU116" s="3">
        <f>IF(AU$3=0,0,INDEX(Sheet1!RawDataCols,$C116,AU$5)*$R116)</f>
        <v>5775</v>
      </c>
      <c r="AV116" s="3">
        <f>IF(AV$3=0,0,INDEX(Sheet1!RawDataCols,$C116,AV$5)*$R116)</f>
        <v>0</v>
      </c>
      <c r="AW116" s="3">
        <f>IF(AW$3=0,0,INDEX(Sheet1!RawDataCols,$C116,AW$5)*$R116)</f>
        <v>0</v>
      </c>
      <c r="AX116" s="3">
        <f>IF(AX$3=0,0,INDEX(Sheet1!RawDataCols,$C116,AX$5)*$R116)</f>
        <v>-15000</v>
      </c>
      <c r="AY116" s="3">
        <f>IF(AY$3=0,0,INDEX(Sheet1!RawDataCols,$C116,AY$5)*$R116)</f>
        <v>0</v>
      </c>
      <c r="AZ116" s="3">
        <f>IF(AZ$3=0,0,INDEX(Sheet1!RawDataCols,$C116,AZ$5)*$R116)</f>
        <v>0</v>
      </c>
      <c r="BA116" s="3">
        <f>IF(BA$3=0,0,INDEX(Sheet1!RawDataCols,$C116,BA$5)*$R116)</f>
        <v>0</v>
      </c>
      <c r="BB116" s="3">
        <f>IF(BB$3=0,0,INDEX(Sheet1!RawDataCols,$C116,BB$5)*$R116)</f>
        <v>0</v>
      </c>
      <c r="BC116" s="3">
        <f>IF(BC$3=0,0,INDEX(Sheet1!RawDataCols,$C116,BC$5)*$R116)</f>
        <v>0</v>
      </c>
      <c r="BD116" s="3">
        <f>IF(BD$3=0,0,INDEX(Sheet1!RawDataCols,$C116,BD$5)*$R116)</f>
        <v>-2210.0300000000002</v>
      </c>
      <c r="BE116" s="3">
        <f>IF(BE$3=0,0,INDEX(Sheet1!RawDataCols,$C116,BE$5)*$R116)</f>
        <v>0</v>
      </c>
      <c r="BF116" s="3">
        <f>IF(BF$3=0,0,INDEX(Sheet1!RawDataCols,$C116,BF$5)*$R116)</f>
        <v>0</v>
      </c>
      <c r="BG116" s="179">
        <f>IF(BG$3=0,0,INDEX(Sheet1!RawDataCols,$C116,BG$5)*$R116)</f>
        <v>-2210.0300000000002</v>
      </c>
      <c r="BH116" s="33">
        <f t="shared" si="37"/>
        <v>0</v>
      </c>
      <c r="BI116" s="33">
        <f t="shared" si="38"/>
        <v>0</v>
      </c>
      <c r="BJ116" s="33">
        <f t="shared" si="39"/>
        <v>0</v>
      </c>
      <c r="BK116" s="3">
        <f>IF(BK$3=0,0,INDEX(Sheet1!RawDataCols,$C116,BK$5)*$R116)</f>
        <v>0</v>
      </c>
      <c r="BL116" s="3">
        <f>IF(BL$3=0,0,INDEX(Sheet1!RawDataCols,$C116,BL$5)*$R116)</f>
        <v>5698.3</v>
      </c>
      <c r="BM116" s="3">
        <f>IF(BM$3=0,0,INDEX(Sheet1!RawDataCols,$C116,BM$5)*$R116)</f>
        <v>6823.6462499999998</v>
      </c>
      <c r="BN116" s="3">
        <f>IF(BN$3=0,0,INDEX(Sheet1!RawDataCols,$C116,BN$5)*$R116)</f>
        <v>9876.3887500000001</v>
      </c>
      <c r="BO116" s="3">
        <f>IF(BO$3=0,0,INDEX(Sheet1!RawDataCols,$C116,BO$5)*$R116)</f>
        <v>1873.6487500000001</v>
      </c>
      <c r="BP116" s="3">
        <f>IF(BP$3=0,0,INDEX(Sheet1!RawDataCols,$C116,BP$5)*$R116)</f>
        <v>52919.7</v>
      </c>
      <c r="BQ116" s="3">
        <f t="shared" si="40"/>
        <v>0</v>
      </c>
      <c r="BR116" s="3">
        <f t="shared" si="41"/>
        <v>0</v>
      </c>
      <c r="BS116" s="3">
        <f t="shared" si="42"/>
        <v>0</v>
      </c>
      <c r="BT116" s="3">
        <f t="shared" si="43"/>
        <v>0</v>
      </c>
      <c r="BU116" s="3" t="str">
        <f>INDEX(Sheet1!$BS$2:$BS$1000,MATCH($A116,Sheet1!$A$2:$A$1000,0))</f>
        <v>20</v>
      </c>
      <c r="BV116" s="3">
        <f>INDEX(Sheet1!$BT$2:$BT$1000,MATCH($A116,Sheet1!$A$2:$A$1000,0))</f>
        <v>0</v>
      </c>
    </row>
    <row r="117" spans="1:74" x14ac:dyDescent="0.2">
      <c r="A117" s="267" t="s">
        <v>635</v>
      </c>
      <c r="B117" s="3" t="e">
        <f>MATCH($A117,Sheet1!ACCOUNTNO,0)</f>
        <v>#N/A</v>
      </c>
      <c r="C117" s="3">
        <f t="shared" si="34"/>
        <v>65000</v>
      </c>
      <c r="D117" s="3">
        <f>IF(D$3=0,0,INDEX(Sheet1!RawDataCols,$C117,D$5))</f>
        <v>0</v>
      </c>
      <c r="E117" s="3">
        <f>IF(E$3=0,0,INDEX(Sheet1!RawDataCols,$C117,E$5))</f>
        <v>0</v>
      </c>
      <c r="F117" s="3">
        <f>IF(F$3=0,0,INDEX(Sheet1!RawDataCols,$C117,F$5))</f>
        <v>0</v>
      </c>
      <c r="G117" s="3">
        <f>IF(G$3=0,0,INDEX(Sheet1!RawDataCols,$C117,G$5))</f>
        <v>0</v>
      </c>
      <c r="H117" s="3">
        <f>IF(H$3=0,0,INDEX(Sheet1!RawDataCols,$C117,H$5))</f>
        <v>0</v>
      </c>
      <c r="I117" s="3">
        <f>IF(I$3=0,0,INDEX(Sheet1!RawDataCols,$C117,I$5))</f>
        <v>0</v>
      </c>
      <c r="J117" s="3">
        <f>IF(J$3=0,0,INDEX(Sheet1!RawDataCols,$C117,J$5))</f>
        <v>0</v>
      </c>
      <c r="K117" s="3">
        <f>IF(K$3=0,0,INDEX(Sheet1!RawDataCols,$C117,K$5))</f>
        <v>0</v>
      </c>
      <c r="L117" s="3">
        <f>IF(L$3=0,0,INDEX(Sheet1!RawDataCols,$C117,L$5))</f>
        <v>0</v>
      </c>
      <c r="M117" s="3">
        <f>IF(M$3=0,0,INDEX(Sheet1!RawDataCols,$C117,M$5))</f>
        <v>0</v>
      </c>
      <c r="N117" s="3">
        <f>IF(N$3=0,0,INDEX(Sheet1!RawDataCols,$C117,N$5))</f>
        <v>0</v>
      </c>
      <c r="O117" s="3">
        <f>INDEX(Sheet1!RawDataCols,$C117,O$5)</f>
        <v>0</v>
      </c>
      <c r="P117" s="3">
        <f>INDEX(Sheet1!RawDataCols,$C117,P$5)</f>
        <v>0</v>
      </c>
      <c r="Q117" s="3">
        <f>IF(Q$3=0,0,INDEX(Sheet1!RawDataCols,$C117,Q$5))</f>
        <v>0</v>
      </c>
      <c r="R117" s="3">
        <f t="shared" si="35"/>
        <v>1</v>
      </c>
      <c r="S117" s="3">
        <f t="shared" si="36"/>
        <v>-1</v>
      </c>
      <c r="T117" s="3">
        <f>IF(T$3=0,0,INDEX(Sheet1!RawDataCols,$C117,T$5)*$R117)</f>
        <v>0</v>
      </c>
      <c r="U117" s="3">
        <f>IF(U$3=0,0,INDEX(Sheet1!RawDataCols,$C117,U$5)*$R117)</f>
        <v>0</v>
      </c>
      <c r="V117" s="3">
        <f>IF(V$3=0,0,INDEX(Sheet1!RawDataCols,$C117,V$5)*$R117)</f>
        <v>0</v>
      </c>
      <c r="W117" s="3">
        <f>IF(W$3=0,0,INDEX(Sheet1!RawDataCols,$C117,W$5)*$R117)</f>
        <v>0</v>
      </c>
      <c r="X117" s="3">
        <f>IF(X$3=0,0,INDEX(Sheet1!RawDataCols,$C117,X$5)*$R117)</f>
        <v>0</v>
      </c>
      <c r="Y117" s="3">
        <f>IF(Y$3=0,0,INDEX(Sheet1!RawDataCols,$C117,Y$5)*$R117)</f>
        <v>0</v>
      </c>
      <c r="Z117" s="3">
        <f>IF(Z$3=0,0,INDEX(Sheet1!RawDataCols,$C117,Z$5)*$R117)</f>
        <v>0</v>
      </c>
      <c r="AA117" s="3">
        <f>IF(AA$3=0,0,INDEX(Sheet1!RawDataCols,$C117,AA$5)*$R117)</f>
        <v>0</v>
      </c>
      <c r="AB117" s="3">
        <f>IF(AB$3=0,0,INDEX(Sheet1!RawDataCols,$C117,AB$5)*$R117)</f>
        <v>0</v>
      </c>
      <c r="AC117" s="3">
        <f>IF(AC$3=0,0,INDEX(Sheet1!RawDataCols,$C117,AC$5)*$R117)</f>
        <v>0</v>
      </c>
      <c r="AD117" s="3">
        <f>IF(AD$3=0,0,INDEX(Sheet1!RawDataCols,$C117,AD$5)*$R117)</f>
        <v>0</v>
      </c>
      <c r="AE117" s="3">
        <f>IF(AE$3=0,0,INDEX(Sheet1!RawDataCols,$C117,AE$5)*$R117)</f>
        <v>0</v>
      </c>
      <c r="AF117" s="3">
        <f>IF(AF$3=0,0,INDEX(Sheet1!RawDataCols,$C117,AF$5)*$R117)</f>
        <v>0</v>
      </c>
      <c r="AG117" s="3">
        <f>IF(AG$3=0,0,INDEX(Sheet1!RawDataCols,$C117,AG$5)*$R117)</f>
        <v>0</v>
      </c>
      <c r="AH117" s="3">
        <f>IF(AH$3=0,0,INDEX(Sheet1!RawDataCols,$C117,AH$5)*$R117)</f>
        <v>0</v>
      </c>
      <c r="AI117" s="3">
        <f>IF(AI$3=0,0,INDEX(Sheet1!RawDataCols,$C117,AI$5)*$R117)</f>
        <v>0</v>
      </c>
      <c r="AJ117" s="3">
        <f>IF(AJ$3=0,0,INDEX(Sheet1!RawDataCols,$C117,AJ$5)*$R117)</f>
        <v>0</v>
      </c>
      <c r="AK117" s="3">
        <f>IF(AK$3=0,0,INDEX(Sheet1!RawDataCols,$C117,AK$5)*$R117)</f>
        <v>0</v>
      </c>
      <c r="AL117" s="3">
        <f>IF(AL$3=0,0,INDEX(Sheet1!RawDataCols,$C117,AL$5)*$R117)</f>
        <v>0</v>
      </c>
      <c r="AM117" s="3">
        <f>IF(AM$3=0,0,INDEX(Sheet1!RawDataCols,$C117,AM$5)*$R117)</f>
        <v>0</v>
      </c>
      <c r="AN117" s="3">
        <f>IF(AN$3=0,0,INDEX(Sheet1!RawDataCols,$C117,AN$5)*$R117)</f>
        <v>0</v>
      </c>
      <c r="AO117" s="3">
        <f>IF(AO$3=0,0,INDEX(Sheet1!RawDataCols,$C117,AO$5)*$R117)</f>
        <v>0</v>
      </c>
      <c r="AP117" s="3">
        <f>IF(AP$3=0,0,INDEX(Sheet1!RawDataCols,$C117,AP$5)*$R117)</f>
        <v>0</v>
      </c>
      <c r="AQ117" s="3">
        <f>IF(AQ$3=0,0,INDEX(Sheet1!RawDataCols,$C117,AQ$5)*$R117)</f>
        <v>0</v>
      </c>
      <c r="AR117" s="3">
        <f>IF(AR$3=0,0,INDEX(Sheet1!RawDataCols,$C117,AR$5)*$R117)</f>
        <v>0</v>
      </c>
      <c r="AS117" s="3">
        <f>IF(AS$3=0,0,INDEX(Sheet1!RawDataCols,$C117,AS$5)*$R117)</f>
        <v>0</v>
      </c>
      <c r="AT117" s="3">
        <f>IF(AT$3=0,0,INDEX(Sheet1!RawDataCols,$C117,AT$5)*$R117)</f>
        <v>0</v>
      </c>
      <c r="AU117" s="3">
        <f>IF(AU$3=0,0,INDEX(Sheet1!RawDataCols,$C117,AU$5)*$R117)</f>
        <v>0</v>
      </c>
      <c r="AV117" s="3">
        <f>IF(AV$3=0,0,INDEX(Sheet1!RawDataCols,$C117,AV$5)*$R117)</f>
        <v>0</v>
      </c>
      <c r="AW117" s="3">
        <f>IF(AW$3=0,0,INDEX(Sheet1!RawDataCols,$C117,AW$5)*$R117)</f>
        <v>0</v>
      </c>
      <c r="AX117" s="3">
        <f>IF(AX$3=0,0,INDEX(Sheet1!RawDataCols,$C117,AX$5)*$R117)</f>
        <v>0</v>
      </c>
      <c r="AY117" s="3">
        <f>IF(AY$3=0,0,INDEX(Sheet1!RawDataCols,$C117,AY$5)*$R117)</f>
        <v>0</v>
      </c>
      <c r="AZ117" s="3">
        <f>IF(AZ$3=0,0,INDEX(Sheet1!RawDataCols,$C117,AZ$5)*$R117)</f>
        <v>0</v>
      </c>
      <c r="BA117" s="3">
        <f>IF(BA$3=0,0,INDEX(Sheet1!RawDataCols,$C117,BA$5)*$R117)</f>
        <v>0</v>
      </c>
      <c r="BB117" s="3">
        <f>IF(BB$3=0,0,INDEX(Sheet1!RawDataCols,$C117,BB$5)*$R117)</f>
        <v>0</v>
      </c>
      <c r="BC117" s="3">
        <f>IF(BC$3=0,0,INDEX(Sheet1!RawDataCols,$C117,BC$5)*$R117)</f>
        <v>0</v>
      </c>
      <c r="BD117" s="3">
        <f>IF(BD$3=0,0,INDEX(Sheet1!RawDataCols,$C117,BD$5)*$R117)</f>
        <v>0</v>
      </c>
      <c r="BE117" s="3">
        <f>IF(BE$3=0,0,INDEX(Sheet1!RawDataCols,$C117,BE$5)*$R117)</f>
        <v>0</v>
      </c>
      <c r="BF117" s="3">
        <f>IF(BF$3=0,0,INDEX(Sheet1!RawDataCols,$C117,BF$5)*$R117)</f>
        <v>0</v>
      </c>
      <c r="BG117" s="179">
        <f>IF(BG$3=0,0,INDEX(Sheet1!RawDataCols,$C117,BG$5)*$R117)</f>
        <v>0</v>
      </c>
      <c r="BH117" s="33">
        <f t="shared" si="37"/>
        <v>0</v>
      </c>
      <c r="BI117" s="33">
        <f t="shared" si="38"/>
        <v>0</v>
      </c>
      <c r="BJ117" s="33">
        <f t="shared" si="39"/>
        <v>0</v>
      </c>
      <c r="BK117" s="3">
        <f>IF(BK$3=0,0,INDEX(Sheet1!RawDataCols,$C117,BK$5)*$R117)</f>
        <v>0</v>
      </c>
      <c r="BL117" s="3">
        <f>IF(BL$3=0,0,INDEX(Sheet1!RawDataCols,$C117,BL$5)*$R117)</f>
        <v>0</v>
      </c>
      <c r="BM117" s="3">
        <f>IF(BM$3=0,0,INDEX(Sheet1!RawDataCols,$C117,BM$5)*$R117)</f>
        <v>0</v>
      </c>
      <c r="BN117" s="3">
        <f>IF(BN$3=0,0,INDEX(Sheet1!RawDataCols,$C117,BN$5)*$R117)</f>
        <v>0</v>
      </c>
      <c r="BO117" s="3">
        <f>IF(BO$3=0,0,INDEX(Sheet1!RawDataCols,$C117,BO$5)*$R117)</f>
        <v>0</v>
      </c>
      <c r="BP117" s="3">
        <f>IF(BP$3=0,0,INDEX(Sheet1!RawDataCols,$C117,BP$5)*$R117)</f>
        <v>0</v>
      </c>
      <c r="BQ117" s="3">
        <f t="shared" si="40"/>
        <v>0</v>
      </c>
      <c r="BR117" s="3">
        <f t="shared" si="41"/>
        <v>0</v>
      </c>
      <c r="BS117" s="3">
        <f t="shared" si="42"/>
        <v>0</v>
      </c>
      <c r="BT117" s="3">
        <f t="shared" si="43"/>
        <v>0</v>
      </c>
      <c r="BU117" s="3" t="e">
        <f>INDEX(Sheet1!$BS$2:$BS$1000,MATCH($A117,Sheet1!$A$2:$A$1000,0))</f>
        <v>#N/A</v>
      </c>
      <c r="BV117" s="3" t="e">
        <f>INDEX(Sheet1!$BT$2:$BT$1000,MATCH($A117,Sheet1!$A$2:$A$1000,0))</f>
        <v>#N/A</v>
      </c>
    </row>
    <row r="118" spans="1:74" x14ac:dyDescent="0.2">
      <c r="A118" s="11" t="s">
        <v>636</v>
      </c>
      <c r="B118" s="3">
        <f>MATCH($A118,Sheet1!ACCOUNTNO,0)</f>
        <v>88</v>
      </c>
      <c r="C118" s="3">
        <f t="shared" si="34"/>
        <v>88</v>
      </c>
      <c r="D118" s="3" t="str">
        <f>IF(D$3=0,0,INDEX(Sheet1!RawDataCols,$C118,D$5))</f>
        <v>50160G08</v>
      </c>
      <c r="E118" s="3" t="str">
        <f>IF(E$3=0,0,INDEX(Sheet1!RawDataCols,$C118,E$5))</f>
        <v xml:space="preserve">50160          </v>
      </c>
      <c r="F118" s="3" t="str">
        <f>IF(F$3=0,0,INDEX(Sheet1!RawDataCols,$C118,F$5))</f>
        <v xml:space="preserve">G08            </v>
      </c>
      <c r="G118" s="3" t="str">
        <f>IF(G$3=0,0,INDEX(Sheet1!RawDataCols,$C118,G$5))</f>
        <v xml:space="preserve">               </v>
      </c>
      <c r="H118" s="3" t="str">
        <f>IF(H$3=0,0,INDEX(Sheet1!RawDataCols,$C118,H$5))</f>
        <v xml:space="preserve">               </v>
      </c>
      <c r="I118" s="3" t="str">
        <f>IF(I$3=0,0,INDEX(Sheet1!RawDataCols,$C118,I$5))</f>
        <v xml:space="preserve">               </v>
      </c>
      <c r="J118" s="3" t="str">
        <f>IF(J$3=0,0,INDEX(Sheet1!RawDataCols,$C118,J$5))</f>
        <v xml:space="preserve">               </v>
      </c>
      <c r="K118" s="3" t="str">
        <f>IF(K$3=0,0,INDEX(Sheet1!RawDataCols,$C118,K$5))</f>
        <v xml:space="preserve">               </v>
      </c>
      <c r="L118" s="3" t="str">
        <f>IF(L$3=0,0,INDEX(Sheet1!RawDataCols,$C118,L$5))</f>
        <v xml:space="preserve">               </v>
      </c>
      <c r="M118" s="3" t="str">
        <f>IF(M$3=0,0,INDEX(Sheet1!RawDataCols,$C118,M$5))</f>
        <v xml:space="preserve">F008  </v>
      </c>
      <c r="N118" s="3" t="str">
        <f>IF(N$3=0,0,INDEX(Sheet1!RawDataCols,$C118,N$5))</f>
        <v>Electronic Clearing -RIUP</v>
      </c>
      <c r="O118" s="3">
        <f>INDEX(Sheet1!RawDataCols,$C118,O$5)</f>
        <v>20</v>
      </c>
      <c r="P118" s="3" t="str">
        <f>INDEX(Sheet1!RawDataCols,$C118,P$5)</f>
        <v>Current Assets</v>
      </c>
      <c r="Q118" s="3" t="str">
        <f>IF(Q$3=0,0,INDEX(Sheet1!RawDataCols,$C118,Q$5))</f>
        <v>B</v>
      </c>
      <c r="R118" s="3">
        <f t="shared" si="35"/>
        <v>1</v>
      </c>
      <c r="S118" s="3">
        <f t="shared" si="36"/>
        <v>-1</v>
      </c>
      <c r="T118" s="3">
        <f>IF(T$3=0,0,INDEX(Sheet1!RawDataCols,$C118,T$5)*$R118)</f>
        <v>0</v>
      </c>
      <c r="U118" s="3">
        <f>IF(U$3=0,0,INDEX(Sheet1!RawDataCols,$C118,U$5)*$R118)</f>
        <v>0</v>
      </c>
      <c r="V118" s="3">
        <f>IF(V$3=0,0,INDEX(Sheet1!RawDataCols,$C118,V$5)*$R118)</f>
        <v>0</v>
      </c>
      <c r="W118" s="3">
        <f>IF(W$3=0,0,INDEX(Sheet1!RawDataCols,$C118,W$5)*$R118)</f>
        <v>0</v>
      </c>
      <c r="X118" s="3">
        <f>IF(X$3=0,0,INDEX(Sheet1!RawDataCols,$C118,X$5)*$R118)</f>
        <v>0</v>
      </c>
      <c r="Y118" s="3">
        <f>IF(Y$3=0,0,INDEX(Sheet1!RawDataCols,$C118,Y$5)*$R118)</f>
        <v>0</v>
      </c>
      <c r="Z118" s="3">
        <f>IF(Z$3=0,0,INDEX(Sheet1!RawDataCols,$C118,Z$5)*$R118)</f>
        <v>0</v>
      </c>
      <c r="AA118" s="3">
        <f>IF(AA$3=0,0,INDEX(Sheet1!RawDataCols,$C118,AA$5)*$R118)</f>
        <v>0</v>
      </c>
      <c r="AB118" s="3">
        <f>IF(AB$3=0,0,INDEX(Sheet1!RawDataCols,$C118,AB$5)*$R118)</f>
        <v>0</v>
      </c>
      <c r="AC118" s="3">
        <f>IF(AC$3=0,0,INDEX(Sheet1!RawDataCols,$C118,AC$5)*$R118)</f>
        <v>0</v>
      </c>
      <c r="AD118" s="3">
        <f>IF(AD$3=0,0,INDEX(Sheet1!RawDataCols,$C118,AD$5)*$R118)</f>
        <v>0</v>
      </c>
      <c r="AE118" s="3">
        <f>IF(AE$3=0,0,INDEX(Sheet1!RawDataCols,$C118,AE$5)*$R118)</f>
        <v>0</v>
      </c>
      <c r="AF118" s="3">
        <f>IF(AF$3=0,0,INDEX(Sheet1!RawDataCols,$C118,AF$5)*$R118)</f>
        <v>0</v>
      </c>
      <c r="AG118" s="3">
        <f>IF(AG$3=0,0,INDEX(Sheet1!RawDataCols,$C118,AG$5)*$R118)</f>
        <v>0</v>
      </c>
      <c r="AH118" s="3">
        <f>IF(AH$3=0,0,INDEX(Sheet1!RawDataCols,$C118,AH$5)*$R118)</f>
        <v>0</v>
      </c>
      <c r="AI118" s="3">
        <f>IF(AI$3=0,0,INDEX(Sheet1!RawDataCols,$C118,AI$5)*$R118)</f>
        <v>0</v>
      </c>
      <c r="AJ118" s="3">
        <f>IF(AJ$3=0,0,INDEX(Sheet1!RawDataCols,$C118,AJ$5)*$R118)</f>
        <v>0</v>
      </c>
      <c r="AK118" s="3">
        <f>IF(AK$3=0,0,INDEX(Sheet1!RawDataCols,$C118,AK$5)*$R118)</f>
        <v>0</v>
      </c>
      <c r="AL118" s="3">
        <f>IF(AL$3=0,0,INDEX(Sheet1!RawDataCols,$C118,AL$5)*$R118)</f>
        <v>0</v>
      </c>
      <c r="AM118" s="3">
        <f>IF(AM$3=0,0,INDEX(Sheet1!RawDataCols,$C118,AM$5)*$R118)</f>
        <v>0</v>
      </c>
      <c r="AN118" s="3">
        <f>IF(AN$3=0,0,INDEX(Sheet1!RawDataCols,$C118,AN$5)*$R118)</f>
        <v>0</v>
      </c>
      <c r="AO118" s="3">
        <f>IF(AO$3=0,0,INDEX(Sheet1!RawDataCols,$C118,AO$5)*$R118)</f>
        <v>0</v>
      </c>
      <c r="AP118" s="3">
        <f>IF(AP$3=0,0,INDEX(Sheet1!RawDataCols,$C118,AP$5)*$R118)</f>
        <v>0</v>
      </c>
      <c r="AQ118" s="3">
        <f>IF(AQ$3=0,0,INDEX(Sheet1!RawDataCols,$C118,AQ$5)*$R118)</f>
        <v>0</v>
      </c>
      <c r="AR118" s="3">
        <f>IF(AR$3=0,0,INDEX(Sheet1!RawDataCols,$C118,AR$5)*$R118)</f>
        <v>0</v>
      </c>
      <c r="AS118" s="3">
        <f>IF(AS$3=0,0,INDEX(Sheet1!RawDataCols,$C118,AS$5)*$R118)</f>
        <v>0</v>
      </c>
      <c r="AT118" s="3">
        <f>IF(AT$3=0,0,INDEX(Sheet1!RawDataCols,$C118,AT$5)*$R118)</f>
        <v>0</v>
      </c>
      <c r="AU118" s="3">
        <f>IF(AU$3=0,0,INDEX(Sheet1!RawDataCols,$C118,AU$5)*$R118)</f>
        <v>0</v>
      </c>
      <c r="AV118" s="3">
        <f>IF(AV$3=0,0,INDEX(Sheet1!RawDataCols,$C118,AV$5)*$R118)</f>
        <v>0</v>
      </c>
      <c r="AW118" s="3">
        <f>IF(AW$3=0,0,INDEX(Sheet1!RawDataCols,$C118,AW$5)*$R118)</f>
        <v>0</v>
      </c>
      <c r="AX118" s="3">
        <f>IF(AX$3=0,0,INDEX(Sheet1!RawDataCols,$C118,AX$5)*$R118)</f>
        <v>0</v>
      </c>
      <c r="AY118" s="3">
        <f>IF(AY$3=0,0,INDEX(Sheet1!RawDataCols,$C118,AY$5)*$R118)</f>
        <v>0</v>
      </c>
      <c r="AZ118" s="3">
        <f>IF(AZ$3=0,0,INDEX(Sheet1!RawDataCols,$C118,AZ$5)*$R118)</f>
        <v>0</v>
      </c>
      <c r="BA118" s="3">
        <f>IF(BA$3=0,0,INDEX(Sheet1!RawDataCols,$C118,BA$5)*$R118)</f>
        <v>0</v>
      </c>
      <c r="BB118" s="3">
        <f>IF(BB$3=0,0,INDEX(Sheet1!RawDataCols,$C118,BB$5)*$R118)</f>
        <v>0</v>
      </c>
      <c r="BC118" s="3">
        <f>IF(BC$3=0,0,INDEX(Sheet1!RawDataCols,$C118,BC$5)*$R118)</f>
        <v>0</v>
      </c>
      <c r="BD118" s="3">
        <f>IF(BD$3=0,0,INDEX(Sheet1!RawDataCols,$C118,BD$5)*$R118)</f>
        <v>0</v>
      </c>
      <c r="BE118" s="3">
        <f>IF(BE$3=0,0,INDEX(Sheet1!RawDataCols,$C118,BE$5)*$R118)</f>
        <v>0</v>
      </c>
      <c r="BF118" s="3">
        <f>IF(BF$3=0,0,INDEX(Sheet1!RawDataCols,$C118,BF$5)*$R118)</f>
        <v>0</v>
      </c>
      <c r="BG118" s="179">
        <f>IF(BG$3=0,0,INDEX(Sheet1!RawDataCols,$C118,BG$5)*$R118)</f>
        <v>0</v>
      </c>
      <c r="BH118" s="33">
        <f t="shared" si="37"/>
        <v>0</v>
      </c>
      <c r="BI118" s="33">
        <f t="shared" si="38"/>
        <v>0</v>
      </c>
      <c r="BJ118" s="33">
        <f t="shared" si="39"/>
        <v>0</v>
      </c>
      <c r="BK118" s="3">
        <f>IF(BK$3=0,0,INDEX(Sheet1!RawDataCols,$C118,BK$5)*$R118)</f>
        <v>0</v>
      </c>
      <c r="BL118" s="3">
        <f>IF(BL$3=0,0,INDEX(Sheet1!RawDataCols,$C118,BL$5)*$R118)</f>
        <v>0</v>
      </c>
      <c r="BM118" s="3">
        <f>IF(BM$3=0,0,INDEX(Sheet1!RawDataCols,$C118,BM$5)*$R118)</f>
        <v>0</v>
      </c>
      <c r="BN118" s="3">
        <f>IF(BN$3=0,0,INDEX(Sheet1!RawDataCols,$C118,BN$5)*$R118)</f>
        <v>0</v>
      </c>
      <c r="BO118" s="3">
        <f>IF(BO$3=0,0,INDEX(Sheet1!RawDataCols,$C118,BO$5)*$R118)</f>
        <v>0</v>
      </c>
      <c r="BP118" s="3">
        <f>IF(BP$3=0,0,INDEX(Sheet1!RawDataCols,$C118,BP$5)*$R118)</f>
        <v>0</v>
      </c>
      <c r="BQ118" s="3">
        <f t="shared" si="40"/>
        <v>0</v>
      </c>
      <c r="BR118" s="3">
        <f t="shared" si="41"/>
        <v>0</v>
      </c>
      <c r="BS118" s="3">
        <f t="shared" si="42"/>
        <v>0</v>
      </c>
      <c r="BT118" s="3">
        <f t="shared" si="43"/>
        <v>0</v>
      </c>
      <c r="BU118" s="3" t="str">
        <f>INDEX(Sheet1!$BS$2:$BS$1000,MATCH($A118,Sheet1!$A$2:$A$1000,0))</f>
        <v>20</v>
      </c>
      <c r="BV118" s="3">
        <f>INDEX(Sheet1!$BT$2:$BT$1000,MATCH($A118,Sheet1!$A$2:$A$1000,0))</f>
        <v>0</v>
      </c>
    </row>
    <row r="119" spans="1:74" x14ac:dyDescent="0.2">
      <c r="A119" s="11" t="s">
        <v>637</v>
      </c>
      <c r="B119" s="3">
        <f>MATCH($A119,Sheet1!ACCOUNTNO,0)</f>
        <v>89</v>
      </c>
      <c r="C119" s="3">
        <f t="shared" si="34"/>
        <v>89</v>
      </c>
      <c r="D119" s="3" t="str">
        <f>IF(D$3=0,0,INDEX(Sheet1!RawDataCols,$C119,D$5))</f>
        <v>50180G08</v>
      </c>
      <c r="E119" s="3" t="str">
        <f>IF(E$3=0,0,INDEX(Sheet1!RawDataCols,$C119,E$5))</f>
        <v xml:space="preserve">50180          </v>
      </c>
      <c r="F119" s="3" t="str">
        <f>IF(F$3=0,0,INDEX(Sheet1!RawDataCols,$C119,F$5))</f>
        <v xml:space="preserve">G08            </v>
      </c>
      <c r="G119" s="3" t="str">
        <f>IF(G$3=0,0,INDEX(Sheet1!RawDataCols,$C119,G$5))</f>
        <v xml:space="preserve">               </v>
      </c>
      <c r="H119" s="3" t="str">
        <f>IF(H$3=0,0,INDEX(Sheet1!RawDataCols,$C119,H$5))</f>
        <v xml:space="preserve">               </v>
      </c>
      <c r="I119" s="3" t="str">
        <f>IF(I$3=0,0,INDEX(Sheet1!RawDataCols,$C119,I$5))</f>
        <v xml:space="preserve">               </v>
      </c>
      <c r="J119" s="3" t="str">
        <f>IF(J$3=0,0,INDEX(Sheet1!RawDataCols,$C119,J$5))</f>
        <v xml:space="preserve">               </v>
      </c>
      <c r="K119" s="3" t="str">
        <f>IF(K$3=0,0,INDEX(Sheet1!RawDataCols,$C119,K$5))</f>
        <v xml:space="preserve">               </v>
      </c>
      <c r="L119" s="3" t="str">
        <f>IF(L$3=0,0,INDEX(Sheet1!RawDataCols,$C119,L$5))</f>
        <v xml:space="preserve">               </v>
      </c>
      <c r="M119" s="3" t="str">
        <f>IF(M$3=0,0,INDEX(Sheet1!RawDataCols,$C119,M$5))</f>
        <v xml:space="preserve">F008  </v>
      </c>
      <c r="N119" s="3" t="str">
        <f>IF(N$3=0,0,INDEX(Sheet1!RawDataCols,$C119,N$5))</f>
        <v>Wages Clearing</v>
      </c>
      <c r="O119" s="3">
        <f>INDEX(Sheet1!RawDataCols,$C119,O$5)</f>
        <v>20</v>
      </c>
      <c r="P119" s="3" t="str">
        <f>INDEX(Sheet1!RawDataCols,$C119,P$5)</f>
        <v>Current Assets</v>
      </c>
      <c r="Q119" s="3" t="str">
        <f>IF(Q$3=0,0,INDEX(Sheet1!RawDataCols,$C119,Q$5))</f>
        <v>B</v>
      </c>
      <c r="R119" s="3">
        <f t="shared" si="35"/>
        <v>1</v>
      </c>
      <c r="S119" s="3">
        <f t="shared" si="36"/>
        <v>-1</v>
      </c>
      <c r="T119" s="3">
        <f>IF(T$3=0,0,INDEX(Sheet1!RawDataCols,$C119,T$5)*$R119)</f>
        <v>0</v>
      </c>
      <c r="U119" s="3">
        <f>IF(U$3=0,0,INDEX(Sheet1!RawDataCols,$C119,U$5)*$R119)</f>
        <v>0</v>
      </c>
      <c r="V119" s="3">
        <f>IF(V$3=0,0,INDEX(Sheet1!RawDataCols,$C119,V$5)*$R119)</f>
        <v>0</v>
      </c>
      <c r="W119" s="3">
        <f>IF(W$3=0,0,INDEX(Sheet1!RawDataCols,$C119,W$5)*$R119)</f>
        <v>0</v>
      </c>
      <c r="X119" s="3">
        <f>IF(X$3=0,0,INDEX(Sheet1!RawDataCols,$C119,X$5)*$R119)</f>
        <v>0</v>
      </c>
      <c r="Y119" s="3">
        <f>IF(Y$3=0,0,INDEX(Sheet1!RawDataCols,$C119,Y$5)*$R119)</f>
        <v>0</v>
      </c>
      <c r="Z119" s="3">
        <f>IF(Z$3=0,0,INDEX(Sheet1!RawDataCols,$C119,Z$5)*$R119)</f>
        <v>0</v>
      </c>
      <c r="AA119" s="3">
        <f>IF(AA$3=0,0,INDEX(Sheet1!RawDataCols,$C119,AA$5)*$R119)</f>
        <v>0</v>
      </c>
      <c r="AB119" s="3">
        <f>IF(AB$3=0,0,INDEX(Sheet1!RawDataCols,$C119,AB$5)*$R119)</f>
        <v>0</v>
      </c>
      <c r="AC119" s="3">
        <f>IF(AC$3=0,0,INDEX(Sheet1!RawDataCols,$C119,AC$5)*$R119)</f>
        <v>0</v>
      </c>
      <c r="AD119" s="3">
        <f>IF(AD$3=0,0,INDEX(Sheet1!RawDataCols,$C119,AD$5)*$R119)</f>
        <v>0</v>
      </c>
      <c r="AE119" s="3">
        <f>IF(AE$3=0,0,INDEX(Sheet1!RawDataCols,$C119,AE$5)*$R119)</f>
        <v>0</v>
      </c>
      <c r="AF119" s="3">
        <f>IF(AF$3=0,0,INDEX(Sheet1!RawDataCols,$C119,AF$5)*$R119)</f>
        <v>0</v>
      </c>
      <c r="AG119" s="3">
        <f>IF(AG$3=0,0,INDEX(Sheet1!RawDataCols,$C119,AG$5)*$R119)</f>
        <v>0</v>
      </c>
      <c r="AH119" s="3">
        <f>IF(AH$3=0,0,INDEX(Sheet1!RawDataCols,$C119,AH$5)*$R119)</f>
        <v>0</v>
      </c>
      <c r="AI119" s="3">
        <f>IF(AI$3=0,0,INDEX(Sheet1!RawDataCols,$C119,AI$5)*$R119)</f>
        <v>0</v>
      </c>
      <c r="AJ119" s="3">
        <f>IF(AJ$3=0,0,INDEX(Sheet1!RawDataCols,$C119,AJ$5)*$R119)</f>
        <v>0</v>
      </c>
      <c r="AK119" s="3">
        <f>IF(AK$3=0,0,INDEX(Sheet1!RawDataCols,$C119,AK$5)*$R119)</f>
        <v>0</v>
      </c>
      <c r="AL119" s="3">
        <f>IF(AL$3=0,0,INDEX(Sheet1!RawDataCols,$C119,AL$5)*$R119)</f>
        <v>0</v>
      </c>
      <c r="AM119" s="3">
        <f>IF(AM$3=0,0,INDEX(Sheet1!RawDataCols,$C119,AM$5)*$R119)</f>
        <v>0</v>
      </c>
      <c r="AN119" s="3">
        <f>IF(AN$3=0,0,INDEX(Sheet1!RawDataCols,$C119,AN$5)*$R119)</f>
        <v>0</v>
      </c>
      <c r="AO119" s="3">
        <f>IF(AO$3=0,0,INDEX(Sheet1!RawDataCols,$C119,AO$5)*$R119)</f>
        <v>0</v>
      </c>
      <c r="AP119" s="3">
        <f>IF(AP$3=0,0,INDEX(Sheet1!RawDataCols,$C119,AP$5)*$R119)</f>
        <v>0</v>
      </c>
      <c r="AQ119" s="3">
        <f>IF(AQ$3=0,0,INDEX(Sheet1!RawDataCols,$C119,AQ$5)*$R119)</f>
        <v>0</v>
      </c>
      <c r="AR119" s="3">
        <f>IF(AR$3=0,0,INDEX(Sheet1!RawDataCols,$C119,AR$5)*$R119)</f>
        <v>0</v>
      </c>
      <c r="AS119" s="3">
        <f>IF(AS$3=0,0,INDEX(Sheet1!RawDataCols,$C119,AS$5)*$R119)</f>
        <v>0</v>
      </c>
      <c r="AT119" s="3">
        <f>IF(AT$3=0,0,INDEX(Sheet1!RawDataCols,$C119,AT$5)*$R119)</f>
        <v>0</v>
      </c>
      <c r="AU119" s="3">
        <f>IF(AU$3=0,0,INDEX(Sheet1!RawDataCols,$C119,AU$5)*$R119)</f>
        <v>0</v>
      </c>
      <c r="AV119" s="3">
        <f>IF(AV$3=0,0,INDEX(Sheet1!RawDataCols,$C119,AV$5)*$R119)</f>
        <v>0</v>
      </c>
      <c r="AW119" s="3">
        <f>IF(AW$3=0,0,INDEX(Sheet1!RawDataCols,$C119,AW$5)*$R119)</f>
        <v>0</v>
      </c>
      <c r="AX119" s="3">
        <f>IF(AX$3=0,0,INDEX(Sheet1!RawDataCols,$C119,AX$5)*$R119)</f>
        <v>0</v>
      </c>
      <c r="AY119" s="3">
        <f>IF(AY$3=0,0,INDEX(Sheet1!RawDataCols,$C119,AY$5)*$R119)</f>
        <v>0</v>
      </c>
      <c r="AZ119" s="3">
        <f>IF(AZ$3=0,0,INDEX(Sheet1!RawDataCols,$C119,AZ$5)*$R119)</f>
        <v>0</v>
      </c>
      <c r="BA119" s="3">
        <f>IF(BA$3=0,0,INDEX(Sheet1!RawDataCols,$C119,BA$5)*$R119)</f>
        <v>0</v>
      </c>
      <c r="BB119" s="3">
        <f>IF(BB$3=0,0,INDEX(Sheet1!RawDataCols,$C119,BB$5)*$R119)</f>
        <v>0</v>
      </c>
      <c r="BC119" s="3">
        <f>IF(BC$3=0,0,INDEX(Sheet1!RawDataCols,$C119,BC$5)*$R119)</f>
        <v>0</v>
      </c>
      <c r="BD119" s="3">
        <f>IF(BD$3=0,0,INDEX(Sheet1!RawDataCols,$C119,BD$5)*$R119)</f>
        <v>0</v>
      </c>
      <c r="BE119" s="3">
        <f>IF(BE$3=0,0,INDEX(Sheet1!RawDataCols,$C119,BE$5)*$R119)</f>
        <v>0</v>
      </c>
      <c r="BF119" s="3">
        <f>IF(BF$3=0,0,INDEX(Sheet1!RawDataCols,$C119,BF$5)*$R119)</f>
        <v>0</v>
      </c>
      <c r="BG119" s="179">
        <f>IF(BG$3=0,0,INDEX(Sheet1!RawDataCols,$C119,BG$5)*$R119)</f>
        <v>0</v>
      </c>
      <c r="BH119" s="33">
        <f t="shared" si="37"/>
        <v>0</v>
      </c>
      <c r="BI119" s="33">
        <f t="shared" si="38"/>
        <v>0</v>
      </c>
      <c r="BJ119" s="33">
        <f t="shared" si="39"/>
        <v>0</v>
      </c>
      <c r="BK119" s="3">
        <f>IF(BK$3=0,0,INDEX(Sheet1!RawDataCols,$C119,BK$5)*$R119)</f>
        <v>0</v>
      </c>
      <c r="BL119" s="3">
        <f>IF(BL$3=0,0,INDEX(Sheet1!RawDataCols,$C119,BL$5)*$R119)</f>
        <v>0</v>
      </c>
      <c r="BM119" s="3">
        <f>IF(BM$3=0,0,INDEX(Sheet1!RawDataCols,$C119,BM$5)*$R119)</f>
        <v>0</v>
      </c>
      <c r="BN119" s="3">
        <f>IF(BN$3=0,0,INDEX(Sheet1!RawDataCols,$C119,BN$5)*$R119)</f>
        <v>-1016</v>
      </c>
      <c r="BO119" s="3">
        <f>IF(BO$3=0,0,INDEX(Sheet1!RawDataCols,$C119,BO$5)*$R119)</f>
        <v>0</v>
      </c>
      <c r="BP119" s="3">
        <f>IF(BP$3=0,0,INDEX(Sheet1!RawDataCols,$C119,BP$5)*$R119)</f>
        <v>0</v>
      </c>
      <c r="BQ119" s="3">
        <f t="shared" si="40"/>
        <v>0</v>
      </c>
      <c r="BR119" s="3">
        <f t="shared" si="41"/>
        <v>0</v>
      </c>
      <c r="BS119" s="3">
        <f t="shared" si="42"/>
        <v>0</v>
      </c>
      <c r="BT119" s="3">
        <f t="shared" si="43"/>
        <v>0</v>
      </c>
      <c r="BU119" s="3" t="str">
        <f>INDEX(Sheet1!$BS$2:$BS$1000,MATCH($A119,Sheet1!$A$2:$A$1000,0))</f>
        <v>20</v>
      </c>
      <c r="BV119" s="3">
        <f>INDEX(Sheet1!$BT$2:$BT$1000,MATCH($A119,Sheet1!$A$2:$A$1000,0))</f>
        <v>0</v>
      </c>
    </row>
    <row r="120" spans="1:74" x14ac:dyDescent="0.2">
      <c r="A120" s="11" t="s">
        <v>638</v>
      </c>
      <c r="B120" s="3">
        <f>MATCH($A120,Sheet1!ACCOUNTNO,0)</f>
        <v>90</v>
      </c>
      <c r="C120" s="3">
        <f t="shared" si="34"/>
        <v>90</v>
      </c>
      <c r="D120" s="3" t="str">
        <f>IF(D$3=0,0,INDEX(Sheet1!RawDataCols,$C120,D$5))</f>
        <v>51100G08</v>
      </c>
      <c r="E120" s="3" t="str">
        <f>IF(E$3=0,0,INDEX(Sheet1!RawDataCols,$C120,E$5))</f>
        <v xml:space="preserve">51100          </v>
      </c>
      <c r="F120" s="3" t="str">
        <f>IF(F$3=0,0,INDEX(Sheet1!RawDataCols,$C120,F$5))</f>
        <v xml:space="preserve">G08            </v>
      </c>
      <c r="G120" s="3" t="str">
        <f>IF(G$3=0,0,INDEX(Sheet1!RawDataCols,$C120,G$5))</f>
        <v xml:space="preserve">               </v>
      </c>
      <c r="H120" s="3" t="str">
        <f>IF(H$3=0,0,INDEX(Sheet1!RawDataCols,$C120,H$5))</f>
        <v xml:space="preserve">               </v>
      </c>
      <c r="I120" s="3" t="str">
        <f>IF(I$3=0,0,INDEX(Sheet1!RawDataCols,$C120,I$5))</f>
        <v xml:space="preserve">               </v>
      </c>
      <c r="J120" s="3" t="str">
        <f>IF(J$3=0,0,INDEX(Sheet1!RawDataCols,$C120,J$5))</f>
        <v xml:space="preserve">               </v>
      </c>
      <c r="K120" s="3" t="str">
        <f>IF(K$3=0,0,INDEX(Sheet1!RawDataCols,$C120,K$5))</f>
        <v xml:space="preserve">               </v>
      </c>
      <c r="L120" s="3" t="str">
        <f>IF(L$3=0,0,INDEX(Sheet1!RawDataCols,$C120,L$5))</f>
        <v xml:space="preserve">               </v>
      </c>
      <c r="M120" s="3" t="str">
        <f>IF(M$3=0,0,INDEX(Sheet1!RawDataCols,$C120,M$5))</f>
        <v xml:space="preserve">F008  </v>
      </c>
      <c r="N120" s="3" t="str">
        <f>IF(N$3=0,0,INDEX(Sheet1!RawDataCols,$C120,N$5))</f>
        <v>Trade Debtor-RIUP</v>
      </c>
      <c r="O120" s="3">
        <f>INDEX(Sheet1!RawDataCols,$C120,O$5)</f>
        <v>20</v>
      </c>
      <c r="P120" s="3" t="str">
        <f>INDEX(Sheet1!RawDataCols,$C120,P$5)</f>
        <v>Current Assets</v>
      </c>
      <c r="Q120" s="3" t="str">
        <f>IF(Q$3=0,0,INDEX(Sheet1!RawDataCols,$C120,Q$5))</f>
        <v>B</v>
      </c>
      <c r="R120" s="3">
        <f t="shared" si="35"/>
        <v>1</v>
      </c>
      <c r="S120" s="3">
        <f t="shared" si="36"/>
        <v>-1</v>
      </c>
      <c r="T120" s="3">
        <f>IF(T$3=0,0,INDEX(Sheet1!RawDataCols,$C120,T$5)*$R120)</f>
        <v>0</v>
      </c>
      <c r="U120" s="3">
        <f>IF(U$3=0,0,INDEX(Sheet1!RawDataCols,$C120,U$5)*$R120)</f>
        <v>0</v>
      </c>
      <c r="V120" s="3">
        <f>IF(V$3=0,0,INDEX(Sheet1!RawDataCols,$C120,V$5)*$R120)</f>
        <v>0</v>
      </c>
      <c r="W120" s="3">
        <f>IF(W$3=0,0,INDEX(Sheet1!RawDataCols,$C120,W$5)*$R120)</f>
        <v>-1324.4</v>
      </c>
      <c r="X120" s="3">
        <f>IF(X$3=0,0,INDEX(Sheet1!RawDataCols,$C120,X$5)*$R120)</f>
        <v>0</v>
      </c>
      <c r="Y120" s="3">
        <f>IF(Y$3=0,0,INDEX(Sheet1!RawDataCols,$C120,Y$5)*$R120)</f>
        <v>0</v>
      </c>
      <c r="Z120" s="3">
        <f>IF(Z$3=0,0,INDEX(Sheet1!RawDataCols,$C120,Z$5)*$R120)</f>
        <v>4326.3</v>
      </c>
      <c r="AA120" s="3">
        <f>IF(AA$3=0,0,INDEX(Sheet1!RawDataCols,$C120,AA$5)*$R120)</f>
        <v>0</v>
      </c>
      <c r="AB120" s="3">
        <f>IF(AB$3=0,0,INDEX(Sheet1!RawDataCols,$C120,AB$5)*$R120)</f>
        <v>0</v>
      </c>
      <c r="AC120" s="3">
        <f>IF(AC$3=0,0,INDEX(Sheet1!RawDataCols,$C120,AC$5)*$R120)</f>
        <v>-9293.35</v>
      </c>
      <c r="AD120" s="3">
        <f>IF(AD$3=0,0,INDEX(Sheet1!RawDataCols,$C120,AD$5)*$R120)</f>
        <v>0</v>
      </c>
      <c r="AE120" s="3">
        <f>IF(AE$3=0,0,INDEX(Sheet1!RawDataCols,$C120,AE$5)*$R120)</f>
        <v>0</v>
      </c>
      <c r="AF120" s="3">
        <f>IF(AF$3=0,0,INDEX(Sheet1!RawDataCols,$C120,AF$5)*$R120)</f>
        <v>-8702.1</v>
      </c>
      <c r="AG120" s="3">
        <f>IF(AG$3=0,0,INDEX(Sheet1!RawDataCols,$C120,AG$5)*$R120)</f>
        <v>0</v>
      </c>
      <c r="AH120" s="3">
        <f>IF(AH$3=0,0,INDEX(Sheet1!RawDataCols,$C120,AH$5)*$R120)</f>
        <v>0</v>
      </c>
      <c r="AI120" s="3">
        <f>IF(AI$3=0,0,INDEX(Sheet1!RawDataCols,$C120,AI$5)*$R120)</f>
        <v>5269</v>
      </c>
      <c r="AJ120" s="3">
        <f>IF(AJ$3=0,0,INDEX(Sheet1!RawDataCols,$C120,AJ$5)*$R120)</f>
        <v>0</v>
      </c>
      <c r="AK120" s="3">
        <f>IF(AK$3=0,0,INDEX(Sheet1!RawDataCols,$C120,AK$5)*$R120)</f>
        <v>0</v>
      </c>
      <c r="AL120" s="3">
        <f>IF(AL$3=0,0,INDEX(Sheet1!RawDataCols,$C120,AL$5)*$R120)</f>
        <v>-73.400000000000006</v>
      </c>
      <c r="AM120" s="3">
        <f>IF(AM$3=0,0,INDEX(Sheet1!RawDataCols,$C120,AM$5)*$R120)</f>
        <v>0</v>
      </c>
      <c r="AN120" s="3">
        <f>IF(AN$3=0,0,INDEX(Sheet1!RawDataCols,$C120,AN$5)*$R120)</f>
        <v>0</v>
      </c>
      <c r="AO120" s="3">
        <f>IF(AO$3=0,0,INDEX(Sheet1!RawDataCols,$C120,AO$5)*$R120)</f>
        <v>-661.95</v>
      </c>
      <c r="AP120" s="3">
        <f>IF(AP$3=0,0,INDEX(Sheet1!RawDataCols,$C120,AP$5)*$R120)</f>
        <v>0</v>
      </c>
      <c r="AQ120" s="3">
        <f>IF(AQ$3=0,0,INDEX(Sheet1!RawDataCols,$C120,AQ$5)*$R120)</f>
        <v>0</v>
      </c>
      <c r="AR120" s="3">
        <f>IF(AR$3=0,0,INDEX(Sheet1!RawDataCols,$C120,AR$5)*$R120)</f>
        <v>-5029.2</v>
      </c>
      <c r="AS120" s="3">
        <f>IF(AS$3=0,0,INDEX(Sheet1!RawDataCols,$C120,AS$5)*$R120)</f>
        <v>0</v>
      </c>
      <c r="AT120" s="3">
        <f>IF(AT$3=0,0,INDEX(Sheet1!RawDataCols,$C120,AT$5)*$R120)</f>
        <v>0</v>
      </c>
      <c r="AU120" s="3">
        <f>IF(AU$3=0,0,INDEX(Sheet1!RawDataCols,$C120,AU$5)*$R120)</f>
        <v>-5775</v>
      </c>
      <c r="AV120" s="3">
        <f>IF(AV$3=0,0,INDEX(Sheet1!RawDataCols,$C120,AV$5)*$R120)</f>
        <v>0</v>
      </c>
      <c r="AW120" s="3">
        <f>IF(AW$3=0,0,INDEX(Sheet1!RawDataCols,$C120,AW$5)*$R120)</f>
        <v>0</v>
      </c>
      <c r="AX120" s="3">
        <f>IF(AX$3=0,0,INDEX(Sheet1!RawDataCols,$C120,AX$5)*$R120)</f>
        <v>0</v>
      </c>
      <c r="AY120" s="3">
        <f>IF(AY$3=0,0,INDEX(Sheet1!RawDataCols,$C120,AY$5)*$R120)</f>
        <v>0</v>
      </c>
      <c r="AZ120" s="3">
        <f>IF(AZ$3=0,0,INDEX(Sheet1!RawDataCols,$C120,AZ$5)*$R120)</f>
        <v>0</v>
      </c>
      <c r="BA120" s="3">
        <f>IF(BA$3=0,0,INDEX(Sheet1!RawDataCols,$C120,BA$5)*$R120)</f>
        <v>0</v>
      </c>
      <c r="BB120" s="3">
        <f>IF(BB$3=0,0,INDEX(Sheet1!RawDataCols,$C120,BB$5)*$R120)</f>
        <v>0</v>
      </c>
      <c r="BC120" s="3">
        <f>IF(BC$3=0,0,INDEX(Sheet1!RawDataCols,$C120,BC$5)*$R120)</f>
        <v>0</v>
      </c>
      <c r="BD120" s="3">
        <f>IF(BD$3=0,0,INDEX(Sheet1!RawDataCols,$C120,BD$5)*$R120)</f>
        <v>0</v>
      </c>
      <c r="BE120" s="3">
        <f>IF(BE$3=0,0,INDEX(Sheet1!RawDataCols,$C120,BE$5)*$R120)</f>
        <v>0</v>
      </c>
      <c r="BF120" s="3">
        <f>IF(BF$3=0,0,INDEX(Sheet1!RawDataCols,$C120,BF$5)*$R120)</f>
        <v>0</v>
      </c>
      <c r="BG120" s="179">
        <f>IF(BG$3=0,0,INDEX(Sheet1!RawDataCols,$C120,BG$5)*$R120)</f>
        <v>0</v>
      </c>
      <c r="BH120" s="33">
        <f t="shared" si="37"/>
        <v>0</v>
      </c>
      <c r="BI120" s="33">
        <f t="shared" si="38"/>
        <v>0</v>
      </c>
      <c r="BJ120" s="33">
        <f t="shared" si="39"/>
        <v>0</v>
      </c>
      <c r="BK120" s="3">
        <f>IF(BK$3=0,0,INDEX(Sheet1!RawDataCols,$C120,BK$5)*$R120)</f>
        <v>0</v>
      </c>
      <c r="BL120" s="3">
        <f>IF(BL$3=0,0,INDEX(Sheet1!RawDataCols,$C120,BL$5)*$R120)</f>
        <v>1433.26875</v>
      </c>
      <c r="BM120" s="3">
        <f>IF(BM$3=0,0,INDEX(Sheet1!RawDataCols,$C120,BM$5)*$R120)</f>
        <v>11956.466249999999</v>
      </c>
      <c r="BN120" s="3">
        <f>IF(BN$3=0,0,INDEX(Sheet1!RawDataCols,$C120,BN$5)*$R120)</f>
        <v>13226.588750000001</v>
      </c>
      <c r="BO120" s="3">
        <f>IF(BO$3=0,0,INDEX(Sheet1!RawDataCols,$C120,BO$5)*$R120)</f>
        <v>9422.9974999999995</v>
      </c>
      <c r="BP120" s="3">
        <f>IF(BP$3=0,0,INDEX(Sheet1!RawDataCols,$C120,BP$5)*$R120)</f>
        <v>21264.1</v>
      </c>
      <c r="BQ120" s="3">
        <f t="shared" si="40"/>
        <v>0</v>
      </c>
      <c r="BR120" s="3">
        <f t="shared" si="41"/>
        <v>0</v>
      </c>
      <c r="BS120" s="3">
        <f t="shared" si="42"/>
        <v>0</v>
      </c>
      <c r="BT120" s="3">
        <f t="shared" si="43"/>
        <v>0</v>
      </c>
      <c r="BU120" s="3" t="str">
        <f>INDEX(Sheet1!$BS$2:$BS$1000,MATCH($A120,Sheet1!$A$2:$A$1000,0))</f>
        <v>21</v>
      </c>
      <c r="BV120" s="3">
        <f>INDEX(Sheet1!$BT$2:$BT$1000,MATCH($A120,Sheet1!$A$2:$A$1000,0))</f>
        <v>0</v>
      </c>
    </row>
    <row r="121" spans="1:74" x14ac:dyDescent="0.2">
      <c r="A121" s="267" t="s">
        <v>639</v>
      </c>
      <c r="B121" s="3" t="e">
        <f>MATCH($A121,Sheet1!ACCOUNTNO,0)</f>
        <v>#N/A</v>
      </c>
      <c r="C121" s="3">
        <f t="shared" si="34"/>
        <v>65000</v>
      </c>
      <c r="D121" s="3">
        <f>IF(D$3=0,0,INDEX(Sheet1!RawDataCols,$C121,D$5))</f>
        <v>0</v>
      </c>
      <c r="E121" s="3">
        <f>IF(E$3=0,0,INDEX(Sheet1!RawDataCols,$C121,E$5))</f>
        <v>0</v>
      </c>
      <c r="F121" s="3">
        <f>IF(F$3=0,0,INDEX(Sheet1!RawDataCols,$C121,F$5))</f>
        <v>0</v>
      </c>
      <c r="G121" s="3">
        <f>IF(G$3=0,0,INDEX(Sheet1!RawDataCols,$C121,G$5))</f>
        <v>0</v>
      </c>
      <c r="H121" s="3">
        <f>IF(H$3=0,0,INDEX(Sheet1!RawDataCols,$C121,H$5))</f>
        <v>0</v>
      </c>
      <c r="I121" s="3">
        <f>IF(I$3=0,0,INDEX(Sheet1!RawDataCols,$C121,I$5))</f>
        <v>0</v>
      </c>
      <c r="J121" s="3">
        <f>IF(J$3=0,0,INDEX(Sheet1!RawDataCols,$C121,J$5))</f>
        <v>0</v>
      </c>
      <c r="K121" s="3">
        <f>IF(K$3=0,0,INDEX(Sheet1!RawDataCols,$C121,K$5))</f>
        <v>0</v>
      </c>
      <c r="L121" s="3">
        <f>IF(L$3=0,0,INDEX(Sheet1!RawDataCols,$C121,L$5))</f>
        <v>0</v>
      </c>
      <c r="M121" s="3">
        <f>IF(M$3=0,0,INDEX(Sheet1!RawDataCols,$C121,M$5))</f>
        <v>0</v>
      </c>
      <c r="N121" s="3">
        <f>IF(N$3=0,0,INDEX(Sheet1!RawDataCols,$C121,N$5))</f>
        <v>0</v>
      </c>
      <c r="O121" s="3">
        <f>INDEX(Sheet1!RawDataCols,$C121,O$5)</f>
        <v>0</v>
      </c>
      <c r="P121" s="3">
        <f>INDEX(Sheet1!RawDataCols,$C121,P$5)</f>
        <v>0</v>
      </c>
      <c r="Q121" s="3">
        <f>IF(Q$3=0,0,INDEX(Sheet1!RawDataCols,$C121,Q$5))</f>
        <v>0</v>
      </c>
      <c r="R121" s="3">
        <f t="shared" si="35"/>
        <v>1</v>
      </c>
      <c r="S121" s="3">
        <f t="shared" si="36"/>
        <v>-1</v>
      </c>
      <c r="T121" s="3">
        <f>IF(T$3=0,0,INDEX(Sheet1!RawDataCols,$C121,T$5)*$R121)</f>
        <v>0</v>
      </c>
      <c r="U121" s="3">
        <f>IF(U$3=0,0,INDEX(Sheet1!RawDataCols,$C121,U$5)*$R121)</f>
        <v>0</v>
      </c>
      <c r="V121" s="3">
        <f>IF(V$3=0,0,INDEX(Sheet1!RawDataCols,$C121,V$5)*$R121)</f>
        <v>0</v>
      </c>
      <c r="W121" s="3">
        <f>IF(W$3=0,0,INDEX(Sheet1!RawDataCols,$C121,W$5)*$R121)</f>
        <v>0</v>
      </c>
      <c r="X121" s="3">
        <f>IF(X$3=0,0,INDEX(Sheet1!RawDataCols,$C121,X$5)*$R121)</f>
        <v>0</v>
      </c>
      <c r="Y121" s="3">
        <f>IF(Y$3=0,0,INDEX(Sheet1!RawDataCols,$C121,Y$5)*$R121)</f>
        <v>0</v>
      </c>
      <c r="Z121" s="3">
        <f>IF(Z$3=0,0,INDEX(Sheet1!RawDataCols,$C121,Z$5)*$R121)</f>
        <v>0</v>
      </c>
      <c r="AA121" s="3">
        <f>IF(AA$3=0,0,INDEX(Sheet1!RawDataCols,$C121,AA$5)*$R121)</f>
        <v>0</v>
      </c>
      <c r="AB121" s="3">
        <f>IF(AB$3=0,0,INDEX(Sheet1!RawDataCols,$C121,AB$5)*$R121)</f>
        <v>0</v>
      </c>
      <c r="AC121" s="3">
        <f>IF(AC$3=0,0,INDEX(Sheet1!RawDataCols,$C121,AC$5)*$R121)</f>
        <v>0</v>
      </c>
      <c r="AD121" s="3">
        <f>IF(AD$3=0,0,INDEX(Sheet1!RawDataCols,$C121,AD$5)*$R121)</f>
        <v>0</v>
      </c>
      <c r="AE121" s="3">
        <f>IF(AE$3=0,0,INDEX(Sheet1!RawDataCols,$C121,AE$5)*$R121)</f>
        <v>0</v>
      </c>
      <c r="AF121" s="3">
        <f>IF(AF$3=0,0,INDEX(Sheet1!RawDataCols,$C121,AF$5)*$R121)</f>
        <v>0</v>
      </c>
      <c r="AG121" s="3">
        <f>IF(AG$3=0,0,INDEX(Sheet1!RawDataCols,$C121,AG$5)*$R121)</f>
        <v>0</v>
      </c>
      <c r="AH121" s="3">
        <f>IF(AH$3=0,0,INDEX(Sheet1!RawDataCols,$C121,AH$5)*$R121)</f>
        <v>0</v>
      </c>
      <c r="AI121" s="3">
        <f>IF(AI$3=0,0,INDEX(Sheet1!RawDataCols,$C121,AI$5)*$R121)</f>
        <v>0</v>
      </c>
      <c r="AJ121" s="3">
        <f>IF(AJ$3=0,0,INDEX(Sheet1!RawDataCols,$C121,AJ$5)*$R121)</f>
        <v>0</v>
      </c>
      <c r="AK121" s="3">
        <f>IF(AK$3=0,0,INDEX(Sheet1!RawDataCols,$C121,AK$5)*$R121)</f>
        <v>0</v>
      </c>
      <c r="AL121" s="3">
        <f>IF(AL$3=0,0,INDEX(Sheet1!RawDataCols,$C121,AL$5)*$R121)</f>
        <v>0</v>
      </c>
      <c r="AM121" s="3">
        <f>IF(AM$3=0,0,INDEX(Sheet1!RawDataCols,$C121,AM$5)*$R121)</f>
        <v>0</v>
      </c>
      <c r="AN121" s="3">
        <f>IF(AN$3=0,0,INDEX(Sheet1!RawDataCols,$C121,AN$5)*$R121)</f>
        <v>0</v>
      </c>
      <c r="AO121" s="3">
        <f>IF(AO$3=0,0,INDEX(Sheet1!RawDataCols,$C121,AO$5)*$R121)</f>
        <v>0</v>
      </c>
      <c r="AP121" s="3">
        <f>IF(AP$3=0,0,INDEX(Sheet1!RawDataCols,$C121,AP$5)*$R121)</f>
        <v>0</v>
      </c>
      <c r="AQ121" s="3">
        <f>IF(AQ$3=0,0,INDEX(Sheet1!RawDataCols,$C121,AQ$5)*$R121)</f>
        <v>0</v>
      </c>
      <c r="AR121" s="3">
        <f>IF(AR$3=0,0,INDEX(Sheet1!RawDataCols,$C121,AR$5)*$R121)</f>
        <v>0</v>
      </c>
      <c r="AS121" s="3">
        <f>IF(AS$3=0,0,INDEX(Sheet1!RawDataCols,$C121,AS$5)*$R121)</f>
        <v>0</v>
      </c>
      <c r="AT121" s="3">
        <f>IF(AT$3=0,0,INDEX(Sheet1!RawDataCols,$C121,AT$5)*$R121)</f>
        <v>0</v>
      </c>
      <c r="AU121" s="3">
        <f>IF(AU$3=0,0,INDEX(Sheet1!RawDataCols,$C121,AU$5)*$R121)</f>
        <v>0</v>
      </c>
      <c r="AV121" s="3">
        <f>IF(AV$3=0,0,INDEX(Sheet1!RawDataCols,$C121,AV$5)*$R121)</f>
        <v>0</v>
      </c>
      <c r="AW121" s="3">
        <f>IF(AW$3=0,0,INDEX(Sheet1!RawDataCols,$C121,AW$5)*$R121)</f>
        <v>0</v>
      </c>
      <c r="AX121" s="3">
        <f>IF(AX$3=0,0,INDEX(Sheet1!RawDataCols,$C121,AX$5)*$R121)</f>
        <v>0</v>
      </c>
      <c r="AY121" s="3">
        <f>IF(AY$3=0,0,INDEX(Sheet1!RawDataCols,$C121,AY$5)*$R121)</f>
        <v>0</v>
      </c>
      <c r="AZ121" s="3">
        <f>IF(AZ$3=0,0,INDEX(Sheet1!RawDataCols,$C121,AZ$5)*$R121)</f>
        <v>0</v>
      </c>
      <c r="BA121" s="3">
        <f>IF(BA$3=0,0,INDEX(Sheet1!RawDataCols,$C121,BA$5)*$R121)</f>
        <v>0</v>
      </c>
      <c r="BB121" s="3">
        <f>IF(BB$3=0,0,INDEX(Sheet1!RawDataCols,$C121,BB$5)*$R121)</f>
        <v>0</v>
      </c>
      <c r="BC121" s="3">
        <f>IF(BC$3=0,0,INDEX(Sheet1!RawDataCols,$C121,BC$5)*$R121)</f>
        <v>0</v>
      </c>
      <c r="BD121" s="3">
        <f>IF(BD$3=0,0,INDEX(Sheet1!RawDataCols,$C121,BD$5)*$R121)</f>
        <v>0</v>
      </c>
      <c r="BE121" s="3">
        <f>IF(BE$3=0,0,INDEX(Sheet1!RawDataCols,$C121,BE$5)*$R121)</f>
        <v>0</v>
      </c>
      <c r="BF121" s="3">
        <f>IF(BF$3=0,0,INDEX(Sheet1!RawDataCols,$C121,BF$5)*$R121)</f>
        <v>0</v>
      </c>
      <c r="BG121" s="179">
        <f>IF(BG$3=0,0,INDEX(Sheet1!RawDataCols,$C121,BG$5)*$R121)</f>
        <v>0</v>
      </c>
      <c r="BH121" s="33">
        <f t="shared" si="37"/>
        <v>0</v>
      </c>
      <c r="BI121" s="33">
        <f t="shared" si="38"/>
        <v>0</v>
      </c>
      <c r="BJ121" s="33">
        <f t="shared" si="39"/>
        <v>0</v>
      </c>
      <c r="BK121" s="3">
        <f>IF(BK$3=0,0,INDEX(Sheet1!RawDataCols,$C121,BK$5)*$R121)</f>
        <v>0</v>
      </c>
      <c r="BL121" s="3">
        <f>IF(BL$3=0,0,INDEX(Sheet1!RawDataCols,$C121,BL$5)*$R121)</f>
        <v>0</v>
      </c>
      <c r="BM121" s="3">
        <f>IF(BM$3=0,0,INDEX(Sheet1!RawDataCols,$C121,BM$5)*$R121)</f>
        <v>0</v>
      </c>
      <c r="BN121" s="3">
        <f>IF(BN$3=0,0,INDEX(Sheet1!RawDataCols,$C121,BN$5)*$R121)</f>
        <v>0</v>
      </c>
      <c r="BO121" s="3">
        <f>IF(BO$3=0,0,INDEX(Sheet1!RawDataCols,$C121,BO$5)*$R121)</f>
        <v>0</v>
      </c>
      <c r="BP121" s="3">
        <f>IF(BP$3=0,0,INDEX(Sheet1!RawDataCols,$C121,BP$5)*$R121)</f>
        <v>0</v>
      </c>
      <c r="BQ121" s="3">
        <f t="shared" si="40"/>
        <v>0</v>
      </c>
      <c r="BR121" s="3">
        <f t="shared" si="41"/>
        <v>0</v>
      </c>
      <c r="BS121" s="3">
        <f t="shared" si="42"/>
        <v>0</v>
      </c>
      <c r="BT121" s="3">
        <f t="shared" si="43"/>
        <v>0</v>
      </c>
      <c r="BU121" s="3" t="e">
        <f>INDEX(Sheet1!$BS$2:$BS$1000,MATCH($A121,Sheet1!$A$2:$A$1000,0))</f>
        <v>#N/A</v>
      </c>
      <c r="BV121" s="3" t="e">
        <f>INDEX(Sheet1!$BT$2:$BT$1000,MATCH($A121,Sheet1!$A$2:$A$1000,0))</f>
        <v>#N/A</v>
      </c>
    </row>
    <row r="122" spans="1:74" x14ac:dyDescent="0.2">
      <c r="A122" s="11" t="s">
        <v>640</v>
      </c>
      <c r="B122" s="3">
        <f>MATCH($A122,Sheet1!ACCOUNTNO,0)</f>
        <v>91</v>
      </c>
      <c r="C122" s="3">
        <f t="shared" si="34"/>
        <v>91</v>
      </c>
      <c r="D122" s="3" t="str">
        <f>IF(D$3=0,0,INDEX(Sheet1!RawDataCols,$C122,D$5))</f>
        <v>52160J02</v>
      </c>
      <c r="E122" s="3" t="str">
        <f>IF(E$3=0,0,INDEX(Sheet1!RawDataCols,$C122,E$5))</f>
        <v xml:space="preserve">52160          </v>
      </c>
      <c r="F122" s="3" t="str">
        <f>IF(F$3=0,0,INDEX(Sheet1!RawDataCols,$C122,F$5))</f>
        <v xml:space="preserve">J02            </v>
      </c>
      <c r="G122" s="3" t="str">
        <f>IF(G$3=0,0,INDEX(Sheet1!RawDataCols,$C122,G$5))</f>
        <v xml:space="preserve">               </v>
      </c>
      <c r="H122" s="3" t="str">
        <f>IF(H$3=0,0,INDEX(Sheet1!RawDataCols,$C122,H$5))</f>
        <v xml:space="preserve">               </v>
      </c>
      <c r="I122" s="3" t="str">
        <f>IF(I$3=0,0,INDEX(Sheet1!RawDataCols,$C122,I$5))</f>
        <v xml:space="preserve">               </v>
      </c>
      <c r="J122" s="3" t="str">
        <f>IF(J$3=0,0,INDEX(Sheet1!RawDataCols,$C122,J$5))</f>
        <v xml:space="preserve">               </v>
      </c>
      <c r="K122" s="3" t="str">
        <f>IF(K$3=0,0,INDEX(Sheet1!RawDataCols,$C122,K$5))</f>
        <v xml:space="preserve">               </v>
      </c>
      <c r="L122" s="3" t="str">
        <f>IF(L$3=0,0,INDEX(Sheet1!RawDataCols,$C122,L$5))</f>
        <v xml:space="preserve">               </v>
      </c>
      <c r="M122" s="3" t="str">
        <f>IF(M$3=0,0,INDEX(Sheet1!RawDataCols,$C122,M$5))</f>
        <v xml:space="preserve">F008  </v>
      </c>
      <c r="N122" s="3" t="str">
        <f>IF(N$3=0,0,INDEX(Sheet1!RawDataCols,$C122,N$5))</f>
        <v>Inventory-Onion</v>
      </c>
      <c r="O122" s="3">
        <f>INDEX(Sheet1!RawDataCols,$C122,O$5)</f>
        <v>20</v>
      </c>
      <c r="P122" s="3" t="str">
        <f>INDEX(Sheet1!RawDataCols,$C122,P$5)</f>
        <v>Current Assets</v>
      </c>
      <c r="Q122" s="3" t="str">
        <f>IF(Q$3=0,0,INDEX(Sheet1!RawDataCols,$C122,Q$5))</f>
        <v>B</v>
      </c>
      <c r="R122" s="3">
        <f t="shared" si="35"/>
        <v>1</v>
      </c>
      <c r="S122" s="3">
        <f t="shared" si="36"/>
        <v>-1</v>
      </c>
      <c r="T122" s="3">
        <f>IF(T$3=0,0,INDEX(Sheet1!RawDataCols,$C122,T$5)*$R122)</f>
        <v>0</v>
      </c>
      <c r="U122" s="3">
        <f>IF(U$3=0,0,INDEX(Sheet1!RawDataCols,$C122,U$5)*$R122)</f>
        <v>0</v>
      </c>
      <c r="V122" s="3">
        <f>IF(V$3=0,0,INDEX(Sheet1!RawDataCols,$C122,V$5)*$R122)</f>
        <v>0</v>
      </c>
      <c r="W122" s="3">
        <f>IF(W$3=0,0,INDEX(Sheet1!RawDataCols,$C122,W$5)*$R122)</f>
        <v>0</v>
      </c>
      <c r="X122" s="3">
        <f>IF(X$3=0,0,INDEX(Sheet1!RawDataCols,$C122,X$5)*$R122)</f>
        <v>0</v>
      </c>
      <c r="Y122" s="3">
        <f>IF(Y$3=0,0,INDEX(Sheet1!RawDataCols,$C122,Y$5)*$R122)</f>
        <v>0</v>
      </c>
      <c r="Z122" s="3">
        <f>IF(Z$3=0,0,INDEX(Sheet1!RawDataCols,$C122,Z$5)*$R122)</f>
        <v>0</v>
      </c>
      <c r="AA122" s="3">
        <f>IF(AA$3=0,0,INDEX(Sheet1!RawDataCols,$C122,AA$5)*$R122)</f>
        <v>0</v>
      </c>
      <c r="AB122" s="3">
        <f>IF(AB$3=0,0,INDEX(Sheet1!RawDataCols,$C122,AB$5)*$R122)</f>
        <v>0</v>
      </c>
      <c r="AC122" s="3">
        <f>IF(AC$3=0,0,INDEX(Sheet1!RawDataCols,$C122,AC$5)*$R122)</f>
        <v>0</v>
      </c>
      <c r="AD122" s="3">
        <f>IF(AD$3=0,0,INDEX(Sheet1!RawDataCols,$C122,AD$5)*$R122)</f>
        <v>0</v>
      </c>
      <c r="AE122" s="3">
        <f>IF(AE$3=0,0,INDEX(Sheet1!RawDataCols,$C122,AE$5)*$R122)</f>
        <v>0</v>
      </c>
      <c r="AF122" s="3">
        <f>IF(AF$3=0,0,INDEX(Sheet1!RawDataCols,$C122,AF$5)*$R122)</f>
        <v>0</v>
      </c>
      <c r="AG122" s="3">
        <f>IF(AG$3=0,0,INDEX(Sheet1!RawDataCols,$C122,AG$5)*$R122)</f>
        <v>0</v>
      </c>
      <c r="AH122" s="3">
        <f>IF(AH$3=0,0,INDEX(Sheet1!RawDataCols,$C122,AH$5)*$R122)</f>
        <v>0</v>
      </c>
      <c r="AI122" s="3">
        <f>IF(AI$3=0,0,INDEX(Sheet1!RawDataCols,$C122,AI$5)*$R122)</f>
        <v>0</v>
      </c>
      <c r="AJ122" s="3">
        <f>IF(AJ$3=0,0,INDEX(Sheet1!RawDataCols,$C122,AJ$5)*$R122)</f>
        <v>0</v>
      </c>
      <c r="AK122" s="3">
        <f>IF(AK$3=0,0,INDEX(Sheet1!RawDataCols,$C122,AK$5)*$R122)</f>
        <v>0</v>
      </c>
      <c r="AL122" s="3">
        <f>IF(AL$3=0,0,INDEX(Sheet1!RawDataCols,$C122,AL$5)*$R122)</f>
        <v>0</v>
      </c>
      <c r="AM122" s="3">
        <f>IF(AM$3=0,0,INDEX(Sheet1!RawDataCols,$C122,AM$5)*$R122)</f>
        <v>0</v>
      </c>
      <c r="AN122" s="3">
        <f>IF(AN$3=0,0,INDEX(Sheet1!RawDataCols,$C122,AN$5)*$R122)</f>
        <v>0</v>
      </c>
      <c r="AO122" s="3">
        <f>IF(AO$3=0,0,INDEX(Sheet1!RawDataCols,$C122,AO$5)*$R122)</f>
        <v>0</v>
      </c>
      <c r="AP122" s="3">
        <f>IF(AP$3=0,0,INDEX(Sheet1!RawDataCols,$C122,AP$5)*$R122)</f>
        <v>0</v>
      </c>
      <c r="AQ122" s="3">
        <f>IF(AQ$3=0,0,INDEX(Sheet1!RawDataCols,$C122,AQ$5)*$R122)</f>
        <v>0</v>
      </c>
      <c r="AR122" s="3">
        <f>IF(AR$3=0,0,INDEX(Sheet1!RawDataCols,$C122,AR$5)*$R122)</f>
        <v>0</v>
      </c>
      <c r="AS122" s="3">
        <f>IF(AS$3=0,0,INDEX(Sheet1!RawDataCols,$C122,AS$5)*$R122)</f>
        <v>0</v>
      </c>
      <c r="AT122" s="3">
        <f>IF(AT$3=0,0,INDEX(Sheet1!RawDataCols,$C122,AT$5)*$R122)</f>
        <v>0</v>
      </c>
      <c r="AU122" s="3">
        <f>IF(AU$3=0,0,INDEX(Sheet1!RawDataCols,$C122,AU$5)*$R122)</f>
        <v>0</v>
      </c>
      <c r="AV122" s="3">
        <f>IF(AV$3=0,0,INDEX(Sheet1!RawDataCols,$C122,AV$5)*$R122)</f>
        <v>0</v>
      </c>
      <c r="AW122" s="3">
        <f>IF(AW$3=0,0,INDEX(Sheet1!RawDataCols,$C122,AW$5)*$R122)</f>
        <v>0</v>
      </c>
      <c r="AX122" s="3">
        <f>IF(AX$3=0,0,INDEX(Sheet1!RawDataCols,$C122,AX$5)*$R122)</f>
        <v>0</v>
      </c>
      <c r="AY122" s="3">
        <f>IF(AY$3=0,0,INDEX(Sheet1!RawDataCols,$C122,AY$5)*$R122)</f>
        <v>0</v>
      </c>
      <c r="AZ122" s="3">
        <f>IF(AZ$3=0,0,INDEX(Sheet1!RawDataCols,$C122,AZ$5)*$R122)</f>
        <v>0</v>
      </c>
      <c r="BA122" s="3">
        <f>IF(BA$3=0,0,INDEX(Sheet1!RawDataCols,$C122,BA$5)*$R122)</f>
        <v>0</v>
      </c>
      <c r="BB122" s="3">
        <f>IF(BB$3=0,0,INDEX(Sheet1!RawDataCols,$C122,BB$5)*$R122)</f>
        <v>0</v>
      </c>
      <c r="BC122" s="3">
        <f>IF(BC$3=0,0,INDEX(Sheet1!RawDataCols,$C122,BC$5)*$R122)</f>
        <v>0</v>
      </c>
      <c r="BD122" s="3">
        <f>IF(BD$3=0,0,INDEX(Sheet1!RawDataCols,$C122,BD$5)*$R122)</f>
        <v>0</v>
      </c>
      <c r="BE122" s="3">
        <f>IF(BE$3=0,0,INDEX(Sheet1!RawDataCols,$C122,BE$5)*$R122)</f>
        <v>0</v>
      </c>
      <c r="BF122" s="3">
        <f>IF(BF$3=0,0,INDEX(Sheet1!RawDataCols,$C122,BF$5)*$R122)</f>
        <v>0</v>
      </c>
      <c r="BG122" s="179">
        <f>IF(BG$3=0,0,INDEX(Sheet1!RawDataCols,$C122,BG$5)*$R122)</f>
        <v>0</v>
      </c>
      <c r="BH122" s="33">
        <f t="shared" si="37"/>
        <v>0</v>
      </c>
      <c r="BI122" s="33">
        <f t="shared" si="38"/>
        <v>0</v>
      </c>
      <c r="BJ122" s="33">
        <f t="shared" si="39"/>
        <v>0</v>
      </c>
      <c r="BK122" s="3">
        <f>IF(BK$3=0,0,INDEX(Sheet1!RawDataCols,$C122,BK$5)*$R122)</f>
        <v>0</v>
      </c>
      <c r="BL122" s="3">
        <f>IF(BL$3=0,0,INDEX(Sheet1!RawDataCols,$C122,BL$5)*$R122)</f>
        <v>0</v>
      </c>
      <c r="BM122" s="3">
        <f>IF(BM$3=0,0,INDEX(Sheet1!RawDataCols,$C122,BM$5)*$R122)</f>
        <v>0</v>
      </c>
      <c r="BN122" s="3">
        <f>IF(BN$3=0,0,INDEX(Sheet1!RawDataCols,$C122,BN$5)*$R122)</f>
        <v>294.60000000000002</v>
      </c>
      <c r="BO122" s="3">
        <f>IF(BO$3=0,0,INDEX(Sheet1!RawDataCols,$C122,BO$5)*$R122)</f>
        <v>294.60000000000002</v>
      </c>
      <c r="BP122" s="3">
        <f>IF(BP$3=0,0,INDEX(Sheet1!RawDataCols,$C122,BP$5)*$R122)</f>
        <v>0</v>
      </c>
      <c r="BQ122" s="3">
        <f t="shared" si="40"/>
        <v>0</v>
      </c>
      <c r="BR122" s="3">
        <f t="shared" si="41"/>
        <v>0</v>
      </c>
      <c r="BS122" s="3">
        <f t="shared" si="42"/>
        <v>0</v>
      </c>
      <c r="BT122" s="3">
        <f t="shared" si="43"/>
        <v>0</v>
      </c>
      <c r="BU122" s="3" t="str">
        <f>INDEX(Sheet1!$BS$2:$BS$1000,MATCH($A122,Sheet1!$A$2:$A$1000,0))</f>
        <v>22</v>
      </c>
      <c r="BV122" s="3">
        <f>INDEX(Sheet1!$BT$2:$BT$1000,MATCH($A122,Sheet1!$A$2:$A$1000,0))</f>
        <v>0</v>
      </c>
    </row>
    <row r="123" spans="1:74" x14ac:dyDescent="0.2">
      <c r="A123" s="11" t="s">
        <v>641</v>
      </c>
      <c r="B123" s="3">
        <f>MATCH($A123,Sheet1!ACCOUNTNO,0)</f>
        <v>92</v>
      </c>
      <c r="C123" s="3">
        <f t="shared" si="34"/>
        <v>92</v>
      </c>
      <c r="D123" s="3" t="str">
        <f>IF(D$3=0,0,INDEX(Sheet1!RawDataCols,$C123,D$5))</f>
        <v>52180G08</v>
      </c>
      <c r="E123" s="3" t="str">
        <f>IF(E$3=0,0,INDEX(Sheet1!RawDataCols,$C123,E$5))</f>
        <v xml:space="preserve">52180          </v>
      </c>
      <c r="F123" s="3" t="str">
        <f>IF(F$3=0,0,INDEX(Sheet1!RawDataCols,$C123,F$5))</f>
        <v xml:space="preserve">G08            </v>
      </c>
      <c r="G123" s="3" t="str">
        <f>IF(G$3=0,0,INDEX(Sheet1!RawDataCols,$C123,G$5))</f>
        <v xml:space="preserve">               </v>
      </c>
      <c r="H123" s="3" t="str">
        <f>IF(H$3=0,0,INDEX(Sheet1!RawDataCols,$C123,H$5))</f>
        <v xml:space="preserve">               </v>
      </c>
      <c r="I123" s="3" t="str">
        <f>IF(I$3=0,0,INDEX(Sheet1!RawDataCols,$C123,I$5))</f>
        <v xml:space="preserve">               </v>
      </c>
      <c r="J123" s="3" t="str">
        <f>IF(J$3=0,0,INDEX(Sheet1!RawDataCols,$C123,J$5))</f>
        <v xml:space="preserve">               </v>
      </c>
      <c r="K123" s="3" t="str">
        <f>IF(K$3=0,0,INDEX(Sheet1!RawDataCols,$C123,K$5))</f>
        <v xml:space="preserve">               </v>
      </c>
      <c r="L123" s="3" t="str">
        <f>IF(L$3=0,0,INDEX(Sheet1!RawDataCols,$C123,L$5))</f>
        <v xml:space="preserve">               </v>
      </c>
      <c r="M123" s="3" t="str">
        <f>IF(M$3=0,0,INDEX(Sheet1!RawDataCols,$C123,M$5))</f>
        <v xml:space="preserve">F008  </v>
      </c>
      <c r="N123" s="3" t="str">
        <f>IF(N$3=0,0,INDEX(Sheet1!RawDataCols,$C123,N$5))</f>
        <v>Petty Cash-RIUP</v>
      </c>
      <c r="O123" s="3">
        <f>INDEX(Sheet1!RawDataCols,$C123,O$5)</f>
        <v>20</v>
      </c>
      <c r="P123" s="3" t="str">
        <f>INDEX(Sheet1!RawDataCols,$C123,P$5)</f>
        <v>Current Assets</v>
      </c>
      <c r="Q123" s="3" t="str">
        <f>IF(Q$3=0,0,INDEX(Sheet1!RawDataCols,$C123,Q$5))</f>
        <v>B</v>
      </c>
      <c r="R123" s="3">
        <f t="shared" si="35"/>
        <v>1</v>
      </c>
      <c r="S123" s="3">
        <f t="shared" si="36"/>
        <v>-1</v>
      </c>
      <c r="T123" s="3">
        <f>IF(T$3=0,0,INDEX(Sheet1!RawDataCols,$C123,T$5)*$R123)</f>
        <v>0</v>
      </c>
      <c r="U123" s="3">
        <f>IF(U$3=0,0,INDEX(Sheet1!RawDataCols,$C123,U$5)*$R123)</f>
        <v>0</v>
      </c>
      <c r="V123" s="3">
        <f>IF(V$3=0,0,INDEX(Sheet1!RawDataCols,$C123,V$5)*$R123)</f>
        <v>0</v>
      </c>
      <c r="W123" s="3">
        <f>IF(W$3=0,0,INDEX(Sheet1!RawDataCols,$C123,W$5)*$R123)</f>
        <v>0</v>
      </c>
      <c r="X123" s="3">
        <f>IF(X$3=0,0,INDEX(Sheet1!RawDataCols,$C123,X$5)*$R123)</f>
        <v>0</v>
      </c>
      <c r="Y123" s="3">
        <f>IF(Y$3=0,0,INDEX(Sheet1!RawDataCols,$C123,Y$5)*$R123)</f>
        <v>0</v>
      </c>
      <c r="Z123" s="3">
        <f>IF(Z$3=0,0,INDEX(Sheet1!RawDataCols,$C123,Z$5)*$R123)</f>
        <v>0</v>
      </c>
      <c r="AA123" s="3">
        <f>IF(AA$3=0,0,INDEX(Sheet1!RawDataCols,$C123,AA$5)*$R123)</f>
        <v>0</v>
      </c>
      <c r="AB123" s="3">
        <f>IF(AB$3=0,0,INDEX(Sheet1!RawDataCols,$C123,AB$5)*$R123)</f>
        <v>0</v>
      </c>
      <c r="AC123" s="3">
        <f>IF(AC$3=0,0,INDEX(Sheet1!RawDataCols,$C123,AC$5)*$R123)</f>
        <v>0</v>
      </c>
      <c r="AD123" s="3">
        <f>IF(AD$3=0,0,INDEX(Sheet1!RawDataCols,$C123,AD$5)*$R123)</f>
        <v>0</v>
      </c>
      <c r="AE123" s="3">
        <f>IF(AE$3=0,0,INDEX(Sheet1!RawDataCols,$C123,AE$5)*$R123)</f>
        <v>0</v>
      </c>
      <c r="AF123" s="3">
        <f>IF(AF$3=0,0,INDEX(Sheet1!RawDataCols,$C123,AF$5)*$R123)</f>
        <v>0</v>
      </c>
      <c r="AG123" s="3">
        <f>IF(AG$3=0,0,INDEX(Sheet1!RawDataCols,$C123,AG$5)*$R123)</f>
        <v>0</v>
      </c>
      <c r="AH123" s="3">
        <f>IF(AH$3=0,0,INDEX(Sheet1!RawDataCols,$C123,AH$5)*$R123)</f>
        <v>0</v>
      </c>
      <c r="AI123" s="3">
        <f>IF(AI$3=0,0,INDEX(Sheet1!RawDataCols,$C123,AI$5)*$R123)</f>
        <v>0</v>
      </c>
      <c r="AJ123" s="3">
        <f>IF(AJ$3=0,0,INDEX(Sheet1!RawDataCols,$C123,AJ$5)*$R123)</f>
        <v>0</v>
      </c>
      <c r="AK123" s="3">
        <f>IF(AK$3=0,0,INDEX(Sheet1!RawDataCols,$C123,AK$5)*$R123)</f>
        <v>0</v>
      </c>
      <c r="AL123" s="3">
        <f>IF(AL$3=0,0,INDEX(Sheet1!RawDataCols,$C123,AL$5)*$R123)</f>
        <v>0</v>
      </c>
      <c r="AM123" s="3">
        <f>IF(AM$3=0,0,INDEX(Sheet1!RawDataCols,$C123,AM$5)*$R123)</f>
        <v>0</v>
      </c>
      <c r="AN123" s="3">
        <f>IF(AN$3=0,0,INDEX(Sheet1!RawDataCols,$C123,AN$5)*$R123)</f>
        <v>0</v>
      </c>
      <c r="AO123" s="3">
        <f>IF(AO$3=0,0,INDEX(Sheet1!RawDataCols,$C123,AO$5)*$R123)</f>
        <v>-300</v>
      </c>
      <c r="AP123" s="3">
        <f>IF(AP$3=0,0,INDEX(Sheet1!RawDataCols,$C123,AP$5)*$R123)</f>
        <v>0</v>
      </c>
      <c r="AQ123" s="3">
        <f>IF(AQ$3=0,0,INDEX(Sheet1!RawDataCols,$C123,AQ$5)*$R123)</f>
        <v>0</v>
      </c>
      <c r="AR123" s="3">
        <f>IF(AR$3=0,0,INDEX(Sheet1!RawDataCols,$C123,AR$5)*$R123)</f>
        <v>0</v>
      </c>
      <c r="AS123" s="3">
        <f>IF(AS$3=0,0,INDEX(Sheet1!RawDataCols,$C123,AS$5)*$R123)</f>
        <v>0</v>
      </c>
      <c r="AT123" s="3">
        <f>IF(AT$3=0,0,INDEX(Sheet1!RawDataCols,$C123,AT$5)*$R123)</f>
        <v>0</v>
      </c>
      <c r="AU123" s="3">
        <f>IF(AU$3=0,0,INDEX(Sheet1!RawDataCols,$C123,AU$5)*$R123)</f>
        <v>0</v>
      </c>
      <c r="AV123" s="3">
        <f>IF(AV$3=0,0,INDEX(Sheet1!RawDataCols,$C123,AV$5)*$R123)</f>
        <v>0</v>
      </c>
      <c r="AW123" s="3">
        <f>IF(AW$3=0,0,INDEX(Sheet1!RawDataCols,$C123,AW$5)*$R123)</f>
        <v>0</v>
      </c>
      <c r="AX123" s="3">
        <f>IF(AX$3=0,0,INDEX(Sheet1!RawDataCols,$C123,AX$5)*$R123)</f>
        <v>0</v>
      </c>
      <c r="AY123" s="3">
        <f>IF(AY$3=0,0,INDEX(Sheet1!RawDataCols,$C123,AY$5)*$R123)</f>
        <v>0</v>
      </c>
      <c r="AZ123" s="3">
        <f>IF(AZ$3=0,0,INDEX(Sheet1!RawDataCols,$C123,AZ$5)*$R123)</f>
        <v>0</v>
      </c>
      <c r="BA123" s="3">
        <f>IF(BA$3=0,0,INDEX(Sheet1!RawDataCols,$C123,BA$5)*$R123)</f>
        <v>0</v>
      </c>
      <c r="BB123" s="3">
        <f>IF(BB$3=0,0,INDEX(Sheet1!RawDataCols,$C123,BB$5)*$R123)</f>
        <v>0</v>
      </c>
      <c r="BC123" s="3">
        <f>IF(BC$3=0,0,INDEX(Sheet1!RawDataCols,$C123,BC$5)*$R123)</f>
        <v>0</v>
      </c>
      <c r="BD123" s="3">
        <f>IF(BD$3=0,0,INDEX(Sheet1!RawDataCols,$C123,BD$5)*$R123)</f>
        <v>0</v>
      </c>
      <c r="BE123" s="3">
        <f>IF(BE$3=0,0,INDEX(Sheet1!RawDataCols,$C123,BE$5)*$R123)</f>
        <v>0</v>
      </c>
      <c r="BF123" s="3">
        <f>IF(BF$3=0,0,INDEX(Sheet1!RawDataCols,$C123,BF$5)*$R123)</f>
        <v>0</v>
      </c>
      <c r="BG123" s="179">
        <f>IF(BG$3=0,0,INDEX(Sheet1!RawDataCols,$C123,BG$5)*$R123)</f>
        <v>0</v>
      </c>
      <c r="BH123" s="33">
        <f t="shared" si="37"/>
        <v>0</v>
      </c>
      <c r="BI123" s="33">
        <f t="shared" si="38"/>
        <v>0</v>
      </c>
      <c r="BJ123" s="33">
        <f t="shared" si="39"/>
        <v>0</v>
      </c>
      <c r="BK123" s="3">
        <f>IF(BK$3=0,0,INDEX(Sheet1!RawDataCols,$C123,BK$5)*$R123)</f>
        <v>0</v>
      </c>
      <c r="BL123" s="3">
        <f>IF(BL$3=0,0,INDEX(Sheet1!RawDataCols,$C123,BL$5)*$R123)</f>
        <v>37.5</v>
      </c>
      <c r="BM123" s="3">
        <f>IF(BM$3=0,0,INDEX(Sheet1!RawDataCols,$C123,BM$5)*$R123)</f>
        <v>37.5</v>
      </c>
      <c r="BN123" s="3">
        <f>IF(BN$3=0,0,INDEX(Sheet1!RawDataCols,$C123,BN$5)*$R123)</f>
        <v>37.5</v>
      </c>
      <c r="BO123" s="3">
        <f>IF(BO$3=0,0,INDEX(Sheet1!RawDataCols,$C123,BO$5)*$R123)</f>
        <v>37.5</v>
      </c>
      <c r="BP123" s="3">
        <f>IF(BP$3=0,0,INDEX(Sheet1!RawDataCols,$C123,BP$5)*$R123)</f>
        <v>300</v>
      </c>
      <c r="BQ123" s="3">
        <f t="shared" si="40"/>
        <v>0</v>
      </c>
      <c r="BR123" s="3">
        <f t="shared" si="41"/>
        <v>0</v>
      </c>
      <c r="BS123" s="3">
        <f t="shared" si="42"/>
        <v>0</v>
      </c>
      <c r="BT123" s="3">
        <f t="shared" si="43"/>
        <v>0</v>
      </c>
      <c r="BU123" s="3" t="str">
        <f>INDEX(Sheet1!$BS$2:$BS$1000,MATCH($A123,Sheet1!$A$2:$A$1000,0))</f>
        <v>22</v>
      </c>
      <c r="BV123" s="3">
        <f>INDEX(Sheet1!$BT$2:$BT$1000,MATCH($A123,Sheet1!$A$2:$A$1000,0))</f>
        <v>0</v>
      </c>
    </row>
    <row r="124" spans="1:74" x14ac:dyDescent="0.2">
      <c r="A124" s="11" t="s">
        <v>642</v>
      </c>
      <c r="B124" s="3">
        <f>MATCH($A124,Sheet1!ACCOUNTNO,0)</f>
        <v>95</v>
      </c>
      <c r="C124" s="3">
        <f t="shared" si="34"/>
        <v>95</v>
      </c>
      <c r="D124" s="3" t="str">
        <f>IF(D$3=0,0,INDEX(Sheet1!RawDataCols,$C124,D$5))</f>
        <v>52240G08</v>
      </c>
      <c r="E124" s="3" t="str">
        <f>IF(E$3=0,0,INDEX(Sheet1!RawDataCols,$C124,E$5))</f>
        <v xml:space="preserve">52240          </v>
      </c>
      <c r="F124" s="3" t="str">
        <f>IF(F$3=0,0,INDEX(Sheet1!RawDataCols,$C124,F$5))</f>
        <v xml:space="preserve">G08            </v>
      </c>
      <c r="G124" s="3" t="str">
        <f>IF(G$3=0,0,INDEX(Sheet1!RawDataCols,$C124,G$5))</f>
        <v xml:space="preserve">               </v>
      </c>
      <c r="H124" s="3" t="str">
        <f>IF(H$3=0,0,INDEX(Sheet1!RawDataCols,$C124,H$5))</f>
        <v xml:space="preserve">               </v>
      </c>
      <c r="I124" s="3" t="str">
        <f>IF(I$3=0,0,INDEX(Sheet1!RawDataCols,$C124,I$5))</f>
        <v xml:space="preserve">               </v>
      </c>
      <c r="J124" s="3" t="str">
        <f>IF(J$3=0,0,INDEX(Sheet1!RawDataCols,$C124,J$5))</f>
        <v xml:space="preserve">               </v>
      </c>
      <c r="K124" s="3" t="str">
        <f>IF(K$3=0,0,INDEX(Sheet1!RawDataCols,$C124,K$5))</f>
        <v xml:space="preserve">               </v>
      </c>
      <c r="L124" s="3" t="str">
        <f>IF(L$3=0,0,INDEX(Sheet1!RawDataCols,$C124,L$5))</f>
        <v xml:space="preserve">               </v>
      </c>
      <c r="M124" s="3" t="str">
        <f>IF(M$3=0,0,INDEX(Sheet1!RawDataCols,$C124,M$5))</f>
        <v xml:space="preserve">F008  </v>
      </c>
      <c r="N124" s="3" t="str">
        <f>IF(N$3=0,0,INDEX(Sheet1!RawDataCols,$C124,N$5))</f>
        <v>Prepayments - General-RIUP</v>
      </c>
      <c r="O124" s="3">
        <f>INDEX(Sheet1!RawDataCols,$C124,O$5)</f>
        <v>20</v>
      </c>
      <c r="P124" s="3" t="str">
        <f>INDEX(Sheet1!RawDataCols,$C124,P$5)</f>
        <v>Current Assets</v>
      </c>
      <c r="Q124" s="3" t="str">
        <f>IF(Q$3=0,0,INDEX(Sheet1!RawDataCols,$C124,Q$5))</f>
        <v>B</v>
      </c>
      <c r="R124" s="3">
        <f t="shared" si="35"/>
        <v>1</v>
      </c>
      <c r="S124" s="3">
        <f t="shared" si="36"/>
        <v>-1</v>
      </c>
      <c r="T124" s="3">
        <f>IF(T$3=0,0,INDEX(Sheet1!RawDataCols,$C124,T$5)*$R124)</f>
        <v>0</v>
      </c>
      <c r="U124" s="3">
        <f>IF(U$3=0,0,INDEX(Sheet1!RawDataCols,$C124,U$5)*$R124)</f>
        <v>0</v>
      </c>
      <c r="V124" s="3">
        <f>IF(V$3=0,0,INDEX(Sheet1!RawDataCols,$C124,V$5)*$R124)</f>
        <v>0</v>
      </c>
      <c r="W124" s="3">
        <f>IF(W$3=0,0,INDEX(Sheet1!RawDataCols,$C124,W$5)*$R124)</f>
        <v>0</v>
      </c>
      <c r="X124" s="3">
        <f>IF(X$3=0,0,INDEX(Sheet1!RawDataCols,$C124,X$5)*$R124)</f>
        <v>0</v>
      </c>
      <c r="Y124" s="3">
        <f>IF(Y$3=0,0,INDEX(Sheet1!RawDataCols,$C124,Y$5)*$R124)</f>
        <v>0</v>
      </c>
      <c r="Z124" s="3">
        <f>IF(Z$3=0,0,INDEX(Sheet1!RawDataCols,$C124,Z$5)*$R124)</f>
        <v>0</v>
      </c>
      <c r="AA124" s="3">
        <f>IF(AA$3=0,0,INDEX(Sheet1!RawDataCols,$C124,AA$5)*$R124)</f>
        <v>0</v>
      </c>
      <c r="AB124" s="3">
        <f>IF(AB$3=0,0,INDEX(Sheet1!RawDataCols,$C124,AB$5)*$R124)</f>
        <v>0</v>
      </c>
      <c r="AC124" s="3">
        <f>IF(AC$3=0,0,INDEX(Sheet1!RawDataCols,$C124,AC$5)*$R124)</f>
        <v>641.82000000000005</v>
      </c>
      <c r="AD124" s="3">
        <f>IF(AD$3=0,0,INDEX(Sheet1!RawDataCols,$C124,AD$5)*$R124)</f>
        <v>0</v>
      </c>
      <c r="AE124" s="3">
        <f>IF(AE$3=0,0,INDEX(Sheet1!RawDataCols,$C124,AE$5)*$R124)</f>
        <v>0</v>
      </c>
      <c r="AF124" s="3">
        <f>IF(AF$3=0,0,INDEX(Sheet1!RawDataCols,$C124,AF$5)*$R124)</f>
        <v>0</v>
      </c>
      <c r="AG124" s="3">
        <f>IF(AG$3=0,0,INDEX(Sheet1!RawDataCols,$C124,AG$5)*$R124)</f>
        <v>0</v>
      </c>
      <c r="AH124" s="3">
        <f>IF(AH$3=0,0,INDEX(Sheet1!RawDataCols,$C124,AH$5)*$R124)</f>
        <v>0</v>
      </c>
      <c r="AI124" s="3">
        <f>IF(AI$3=0,0,INDEX(Sheet1!RawDataCols,$C124,AI$5)*$R124)</f>
        <v>0</v>
      </c>
      <c r="AJ124" s="3">
        <f>IF(AJ$3=0,0,INDEX(Sheet1!RawDataCols,$C124,AJ$5)*$R124)</f>
        <v>0</v>
      </c>
      <c r="AK124" s="3">
        <f>IF(AK$3=0,0,INDEX(Sheet1!RawDataCols,$C124,AK$5)*$R124)</f>
        <v>0</v>
      </c>
      <c r="AL124" s="3">
        <f>IF(AL$3=0,0,INDEX(Sheet1!RawDataCols,$C124,AL$5)*$R124)</f>
        <v>-641.82000000000005</v>
      </c>
      <c r="AM124" s="3">
        <f>IF(AM$3=0,0,INDEX(Sheet1!RawDataCols,$C124,AM$5)*$R124)</f>
        <v>0</v>
      </c>
      <c r="AN124" s="3">
        <f>IF(AN$3=0,0,INDEX(Sheet1!RawDataCols,$C124,AN$5)*$R124)</f>
        <v>0</v>
      </c>
      <c r="AO124" s="3">
        <f>IF(AO$3=0,0,INDEX(Sheet1!RawDataCols,$C124,AO$5)*$R124)</f>
        <v>0</v>
      </c>
      <c r="AP124" s="3">
        <f>IF(AP$3=0,0,INDEX(Sheet1!RawDataCols,$C124,AP$5)*$R124)</f>
        <v>0</v>
      </c>
      <c r="AQ124" s="3">
        <f>IF(AQ$3=0,0,INDEX(Sheet1!RawDataCols,$C124,AQ$5)*$R124)</f>
        <v>0</v>
      </c>
      <c r="AR124" s="3">
        <f>IF(AR$3=0,0,INDEX(Sheet1!RawDataCols,$C124,AR$5)*$R124)</f>
        <v>0</v>
      </c>
      <c r="AS124" s="3">
        <f>IF(AS$3=0,0,INDEX(Sheet1!RawDataCols,$C124,AS$5)*$R124)</f>
        <v>0</v>
      </c>
      <c r="AT124" s="3">
        <f>IF(AT$3=0,0,INDEX(Sheet1!RawDataCols,$C124,AT$5)*$R124)</f>
        <v>0</v>
      </c>
      <c r="AU124" s="3">
        <f>IF(AU$3=0,0,INDEX(Sheet1!RawDataCols,$C124,AU$5)*$R124)</f>
        <v>0</v>
      </c>
      <c r="AV124" s="3">
        <f>IF(AV$3=0,0,INDEX(Sheet1!RawDataCols,$C124,AV$5)*$R124)</f>
        <v>0</v>
      </c>
      <c r="AW124" s="3">
        <f>IF(AW$3=0,0,INDEX(Sheet1!RawDataCols,$C124,AW$5)*$R124)</f>
        <v>0</v>
      </c>
      <c r="AX124" s="3">
        <f>IF(AX$3=0,0,INDEX(Sheet1!RawDataCols,$C124,AX$5)*$R124)</f>
        <v>0</v>
      </c>
      <c r="AY124" s="3">
        <f>IF(AY$3=0,0,INDEX(Sheet1!RawDataCols,$C124,AY$5)*$R124)</f>
        <v>0</v>
      </c>
      <c r="AZ124" s="3">
        <f>IF(AZ$3=0,0,INDEX(Sheet1!RawDataCols,$C124,AZ$5)*$R124)</f>
        <v>0</v>
      </c>
      <c r="BA124" s="3">
        <f>IF(BA$3=0,0,INDEX(Sheet1!RawDataCols,$C124,BA$5)*$R124)</f>
        <v>0</v>
      </c>
      <c r="BB124" s="3">
        <f>IF(BB$3=0,0,INDEX(Sheet1!RawDataCols,$C124,BB$5)*$R124)</f>
        <v>0</v>
      </c>
      <c r="BC124" s="3">
        <f>IF(BC$3=0,0,INDEX(Sheet1!RawDataCols,$C124,BC$5)*$R124)</f>
        <v>0</v>
      </c>
      <c r="BD124" s="3">
        <f>IF(BD$3=0,0,INDEX(Sheet1!RawDataCols,$C124,BD$5)*$R124)</f>
        <v>0</v>
      </c>
      <c r="BE124" s="3">
        <f>IF(BE$3=0,0,INDEX(Sheet1!RawDataCols,$C124,BE$5)*$R124)</f>
        <v>0</v>
      </c>
      <c r="BF124" s="3">
        <f>IF(BF$3=0,0,INDEX(Sheet1!RawDataCols,$C124,BF$5)*$R124)</f>
        <v>0</v>
      </c>
      <c r="BG124" s="179">
        <f>IF(BG$3=0,0,INDEX(Sheet1!RawDataCols,$C124,BG$5)*$R124)</f>
        <v>0</v>
      </c>
      <c r="BH124" s="33">
        <f t="shared" si="37"/>
        <v>0</v>
      </c>
      <c r="BI124" s="33">
        <f t="shared" si="38"/>
        <v>0</v>
      </c>
      <c r="BJ124" s="33">
        <f t="shared" si="39"/>
        <v>0</v>
      </c>
      <c r="BK124" s="3">
        <f>IF(BK$3=0,0,INDEX(Sheet1!RawDataCols,$C124,BK$5)*$R124)</f>
        <v>0</v>
      </c>
      <c r="BL124" s="3">
        <f>IF(BL$3=0,0,INDEX(Sheet1!RawDataCols,$C124,BL$5)*$R124)</f>
        <v>0</v>
      </c>
      <c r="BM124" s="3">
        <f>IF(BM$3=0,0,INDEX(Sheet1!RawDataCols,$C124,BM$5)*$R124)</f>
        <v>365.63125000000002</v>
      </c>
      <c r="BN124" s="3">
        <f>IF(BN$3=0,0,INDEX(Sheet1!RawDataCols,$C124,BN$5)*$R124)</f>
        <v>346.97250000000003</v>
      </c>
      <c r="BO124" s="3">
        <f>IF(BO$3=0,0,INDEX(Sheet1!RawDataCols,$C124,BO$5)*$R124)</f>
        <v>405.09249999999997</v>
      </c>
      <c r="BP124" s="3">
        <f>IF(BP$3=0,0,INDEX(Sheet1!RawDataCols,$C124,BP$5)*$R124)</f>
        <v>0</v>
      </c>
      <c r="BQ124" s="3">
        <f t="shared" si="40"/>
        <v>0</v>
      </c>
      <c r="BR124" s="3">
        <f t="shared" si="41"/>
        <v>0</v>
      </c>
      <c r="BS124" s="3">
        <f t="shared" si="42"/>
        <v>0</v>
      </c>
      <c r="BT124" s="3">
        <f t="shared" si="43"/>
        <v>0</v>
      </c>
      <c r="BU124" s="3" t="str">
        <f>INDEX(Sheet1!$BS$2:$BS$1000,MATCH($A124,Sheet1!$A$2:$A$1000,0))</f>
        <v>22</v>
      </c>
      <c r="BV124" s="3">
        <f>INDEX(Sheet1!$BT$2:$BT$1000,MATCH($A124,Sheet1!$A$2:$A$1000,0))</f>
        <v>0</v>
      </c>
    </row>
    <row r="125" spans="1:74" x14ac:dyDescent="0.2">
      <c r="A125" s="11" t="s">
        <v>643</v>
      </c>
      <c r="B125" s="3">
        <f>MATCH($A125,Sheet1!ACCOUNTNO,0)</f>
        <v>96</v>
      </c>
      <c r="C125" s="3">
        <f t="shared" si="34"/>
        <v>96</v>
      </c>
      <c r="D125" s="3" t="str">
        <f>IF(D$3=0,0,INDEX(Sheet1!RawDataCols,$C125,D$5))</f>
        <v>52360G08</v>
      </c>
      <c r="E125" s="3" t="str">
        <f>IF(E$3=0,0,INDEX(Sheet1!RawDataCols,$C125,E$5))</f>
        <v xml:space="preserve">52360          </v>
      </c>
      <c r="F125" s="3" t="str">
        <f>IF(F$3=0,0,INDEX(Sheet1!RawDataCols,$C125,F$5))</f>
        <v xml:space="preserve">G08            </v>
      </c>
      <c r="G125" s="3" t="str">
        <f>IF(G$3=0,0,INDEX(Sheet1!RawDataCols,$C125,G$5))</f>
        <v xml:space="preserve">               </v>
      </c>
      <c r="H125" s="3" t="str">
        <f>IF(H$3=0,0,INDEX(Sheet1!RawDataCols,$C125,H$5))</f>
        <v xml:space="preserve">               </v>
      </c>
      <c r="I125" s="3" t="str">
        <f>IF(I$3=0,0,INDEX(Sheet1!RawDataCols,$C125,I$5))</f>
        <v xml:space="preserve">               </v>
      </c>
      <c r="J125" s="3" t="str">
        <f>IF(J$3=0,0,INDEX(Sheet1!RawDataCols,$C125,J$5))</f>
        <v xml:space="preserve">               </v>
      </c>
      <c r="K125" s="3" t="str">
        <f>IF(K$3=0,0,INDEX(Sheet1!RawDataCols,$C125,K$5))</f>
        <v xml:space="preserve">               </v>
      </c>
      <c r="L125" s="3" t="str">
        <f>IF(L$3=0,0,INDEX(Sheet1!RawDataCols,$C125,L$5))</f>
        <v xml:space="preserve">               </v>
      </c>
      <c r="M125" s="3" t="str">
        <f>IF(M$3=0,0,INDEX(Sheet1!RawDataCols,$C125,M$5))</f>
        <v xml:space="preserve">F008  </v>
      </c>
      <c r="N125" s="3" t="str">
        <f>IF(N$3=0,0,INDEX(Sheet1!RawDataCols,$C125,N$5))</f>
        <v>Suspense-RIUP</v>
      </c>
      <c r="O125" s="3">
        <f>INDEX(Sheet1!RawDataCols,$C125,O$5)</f>
        <v>20</v>
      </c>
      <c r="P125" s="3" t="str">
        <f>INDEX(Sheet1!RawDataCols,$C125,P$5)</f>
        <v>Current Assets</v>
      </c>
      <c r="Q125" s="3" t="str">
        <f>IF(Q$3=0,0,INDEX(Sheet1!RawDataCols,$C125,Q$5))</f>
        <v>B</v>
      </c>
      <c r="R125" s="3">
        <f t="shared" si="35"/>
        <v>1</v>
      </c>
      <c r="S125" s="3">
        <f t="shared" si="36"/>
        <v>-1</v>
      </c>
      <c r="T125" s="3">
        <f>IF(T$3=0,0,INDEX(Sheet1!RawDataCols,$C125,T$5)*$R125)</f>
        <v>0</v>
      </c>
      <c r="U125" s="3">
        <f>IF(U$3=0,0,INDEX(Sheet1!RawDataCols,$C125,U$5)*$R125)</f>
        <v>0</v>
      </c>
      <c r="V125" s="3">
        <f>IF(V$3=0,0,INDEX(Sheet1!RawDataCols,$C125,V$5)*$R125)</f>
        <v>0</v>
      </c>
      <c r="W125" s="3">
        <f>IF(W$3=0,0,INDEX(Sheet1!RawDataCols,$C125,W$5)*$R125)</f>
        <v>0</v>
      </c>
      <c r="X125" s="3">
        <f>IF(X$3=0,0,INDEX(Sheet1!RawDataCols,$C125,X$5)*$R125)</f>
        <v>0</v>
      </c>
      <c r="Y125" s="3">
        <f>IF(Y$3=0,0,INDEX(Sheet1!RawDataCols,$C125,Y$5)*$R125)</f>
        <v>0</v>
      </c>
      <c r="Z125" s="3">
        <f>IF(Z$3=0,0,INDEX(Sheet1!RawDataCols,$C125,Z$5)*$R125)</f>
        <v>0</v>
      </c>
      <c r="AA125" s="3">
        <f>IF(AA$3=0,0,INDEX(Sheet1!RawDataCols,$C125,AA$5)*$R125)</f>
        <v>0</v>
      </c>
      <c r="AB125" s="3">
        <f>IF(AB$3=0,0,INDEX(Sheet1!RawDataCols,$C125,AB$5)*$R125)</f>
        <v>0</v>
      </c>
      <c r="AC125" s="3">
        <f>IF(AC$3=0,0,INDEX(Sheet1!RawDataCols,$C125,AC$5)*$R125)</f>
        <v>0</v>
      </c>
      <c r="AD125" s="3">
        <f>IF(AD$3=0,0,INDEX(Sheet1!RawDataCols,$C125,AD$5)*$R125)</f>
        <v>0</v>
      </c>
      <c r="AE125" s="3">
        <f>IF(AE$3=0,0,INDEX(Sheet1!RawDataCols,$C125,AE$5)*$R125)</f>
        <v>0</v>
      </c>
      <c r="AF125" s="3">
        <f>IF(AF$3=0,0,INDEX(Sheet1!RawDataCols,$C125,AF$5)*$R125)</f>
        <v>0</v>
      </c>
      <c r="AG125" s="3">
        <f>IF(AG$3=0,0,INDEX(Sheet1!RawDataCols,$C125,AG$5)*$R125)</f>
        <v>0</v>
      </c>
      <c r="AH125" s="3">
        <f>IF(AH$3=0,0,INDEX(Sheet1!RawDataCols,$C125,AH$5)*$R125)</f>
        <v>0</v>
      </c>
      <c r="AI125" s="3">
        <f>IF(AI$3=0,0,INDEX(Sheet1!RawDataCols,$C125,AI$5)*$R125)</f>
        <v>0</v>
      </c>
      <c r="AJ125" s="3">
        <f>IF(AJ$3=0,0,INDEX(Sheet1!RawDataCols,$C125,AJ$5)*$R125)</f>
        <v>0</v>
      </c>
      <c r="AK125" s="3">
        <f>IF(AK$3=0,0,INDEX(Sheet1!RawDataCols,$C125,AK$5)*$R125)</f>
        <v>0</v>
      </c>
      <c r="AL125" s="3">
        <f>IF(AL$3=0,0,INDEX(Sheet1!RawDataCols,$C125,AL$5)*$R125)</f>
        <v>0</v>
      </c>
      <c r="AM125" s="3">
        <f>IF(AM$3=0,0,INDEX(Sheet1!RawDataCols,$C125,AM$5)*$R125)</f>
        <v>0</v>
      </c>
      <c r="AN125" s="3">
        <f>IF(AN$3=0,0,INDEX(Sheet1!RawDataCols,$C125,AN$5)*$R125)</f>
        <v>0</v>
      </c>
      <c r="AO125" s="3">
        <f>IF(AO$3=0,0,INDEX(Sheet1!RawDataCols,$C125,AO$5)*$R125)</f>
        <v>0</v>
      </c>
      <c r="AP125" s="3">
        <f>IF(AP$3=0,0,INDEX(Sheet1!RawDataCols,$C125,AP$5)*$R125)</f>
        <v>0</v>
      </c>
      <c r="AQ125" s="3">
        <f>IF(AQ$3=0,0,INDEX(Sheet1!RawDataCols,$C125,AQ$5)*$R125)</f>
        <v>0</v>
      </c>
      <c r="AR125" s="3">
        <f>IF(AR$3=0,0,INDEX(Sheet1!RawDataCols,$C125,AR$5)*$R125)</f>
        <v>0</v>
      </c>
      <c r="AS125" s="3">
        <f>IF(AS$3=0,0,INDEX(Sheet1!RawDataCols,$C125,AS$5)*$R125)</f>
        <v>0</v>
      </c>
      <c r="AT125" s="3">
        <f>IF(AT$3=0,0,INDEX(Sheet1!RawDataCols,$C125,AT$5)*$R125)</f>
        <v>0</v>
      </c>
      <c r="AU125" s="3">
        <f>IF(AU$3=0,0,INDEX(Sheet1!RawDataCols,$C125,AU$5)*$R125)</f>
        <v>0</v>
      </c>
      <c r="AV125" s="3">
        <f>IF(AV$3=0,0,INDEX(Sheet1!RawDataCols,$C125,AV$5)*$R125)</f>
        <v>0</v>
      </c>
      <c r="AW125" s="3">
        <f>IF(AW$3=0,0,INDEX(Sheet1!RawDataCols,$C125,AW$5)*$R125)</f>
        <v>0</v>
      </c>
      <c r="AX125" s="3">
        <f>IF(AX$3=0,0,INDEX(Sheet1!RawDataCols,$C125,AX$5)*$R125)</f>
        <v>0</v>
      </c>
      <c r="AY125" s="3">
        <f>IF(AY$3=0,0,INDEX(Sheet1!RawDataCols,$C125,AY$5)*$R125)</f>
        <v>0</v>
      </c>
      <c r="AZ125" s="3">
        <f>IF(AZ$3=0,0,INDEX(Sheet1!RawDataCols,$C125,AZ$5)*$R125)</f>
        <v>0</v>
      </c>
      <c r="BA125" s="3">
        <f>IF(BA$3=0,0,INDEX(Sheet1!RawDataCols,$C125,BA$5)*$R125)</f>
        <v>0</v>
      </c>
      <c r="BB125" s="3">
        <f>IF(BB$3=0,0,INDEX(Sheet1!RawDataCols,$C125,BB$5)*$R125)</f>
        <v>0</v>
      </c>
      <c r="BC125" s="3">
        <f>IF(BC$3=0,0,INDEX(Sheet1!RawDataCols,$C125,BC$5)*$R125)</f>
        <v>0</v>
      </c>
      <c r="BD125" s="3">
        <f>IF(BD$3=0,0,INDEX(Sheet1!RawDataCols,$C125,BD$5)*$R125)</f>
        <v>0</v>
      </c>
      <c r="BE125" s="3">
        <f>IF(BE$3=0,0,INDEX(Sheet1!RawDataCols,$C125,BE$5)*$R125)</f>
        <v>0</v>
      </c>
      <c r="BF125" s="3">
        <f>IF(BF$3=0,0,INDEX(Sheet1!RawDataCols,$C125,BF$5)*$R125)</f>
        <v>0</v>
      </c>
      <c r="BG125" s="179">
        <f>IF(BG$3=0,0,INDEX(Sheet1!RawDataCols,$C125,BG$5)*$R125)</f>
        <v>0</v>
      </c>
      <c r="BH125" s="33">
        <f t="shared" si="37"/>
        <v>0</v>
      </c>
      <c r="BI125" s="33">
        <f t="shared" si="38"/>
        <v>0</v>
      </c>
      <c r="BJ125" s="33">
        <f t="shared" si="39"/>
        <v>0</v>
      </c>
      <c r="BK125" s="3">
        <f>IF(BK$3=0,0,INDEX(Sheet1!RawDataCols,$C125,BK$5)*$R125)</f>
        <v>0</v>
      </c>
      <c r="BL125" s="3">
        <f>IF(BL$3=0,0,INDEX(Sheet1!RawDataCols,$C125,BL$5)*$R125)</f>
        <v>0</v>
      </c>
      <c r="BM125" s="3">
        <f>IF(BM$3=0,0,INDEX(Sheet1!RawDataCols,$C125,BM$5)*$R125)</f>
        <v>0</v>
      </c>
      <c r="BN125" s="3">
        <f>IF(BN$3=0,0,INDEX(Sheet1!RawDataCols,$C125,BN$5)*$R125)</f>
        <v>0</v>
      </c>
      <c r="BO125" s="3">
        <f>IF(BO$3=0,0,INDEX(Sheet1!RawDataCols,$C125,BO$5)*$R125)</f>
        <v>-212.5</v>
      </c>
      <c r="BP125" s="3">
        <f>IF(BP$3=0,0,INDEX(Sheet1!RawDataCols,$C125,BP$5)*$R125)</f>
        <v>0</v>
      </c>
      <c r="BQ125" s="3">
        <f t="shared" si="40"/>
        <v>0</v>
      </c>
      <c r="BR125" s="3">
        <f t="shared" si="41"/>
        <v>0</v>
      </c>
      <c r="BS125" s="3">
        <f t="shared" si="42"/>
        <v>0</v>
      </c>
      <c r="BT125" s="3">
        <f t="shared" si="43"/>
        <v>0</v>
      </c>
      <c r="BU125" s="3" t="str">
        <f>INDEX(Sheet1!$BS$2:$BS$1000,MATCH($A125,Sheet1!$A$2:$A$1000,0))</f>
        <v>22</v>
      </c>
      <c r="BV125" s="3">
        <f>INDEX(Sheet1!$BT$2:$BT$1000,MATCH($A125,Sheet1!$A$2:$A$1000,0))</f>
        <v>0</v>
      </c>
    </row>
    <row r="126" spans="1:74" x14ac:dyDescent="0.2">
      <c r="A126" s="267" t="s">
        <v>431</v>
      </c>
      <c r="B126" s="3" t="e">
        <f>MATCH($A126,Sheet1!ACCOUNTNO,0)</f>
        <v>#N/A</v>
      </c>
      <c r="C126" s="3">
        <f t="shared" si="34"/>
        <v>65000</v>
      </c>
      <c r="D126" s="3">
        <f>IF(D$3=0,0,INDEX(Sheet1!RawDataCols,$C126,D$5))</f>
        <v>0</v>
      </c>
      <c r="E126" s="3">
        <f>IF(E$3=0,0,INDEX(Sheet1!RawDataCols,$C126,E$5))</f>
        <v>0</v>
      </c>
      <c r="F126" s="3">
        <f>IF(F$3=0,0,INDEX(Sheet1!RawDataCols,$C126,F$5))</f>
        <v>0</v>
      </c>
      <c r="G126" s="3">
        <f>IF(G$3=0,0,INDEX(Sheet1!RawDataCols,$C126,G$5))</f>
        <v>0</v>
      </c>
      <c r="H126" s="3">
        <f>IF(H$3=0,0,INDEX(Sheet1!RawDataCols,$C126,H$5))</f>
        <v>0</v>
      </c>
      <c r="I126" s="3">
        <f>IF(I$3=0,0,INDEX(Sheet1!RawDataCols,$C126,I$5))</f>
        <v>0</v>
      </c>
      <c r="J126" s="3">
        <f>IF(J$3=0,0,INDEX(Sheet1!RawDataCols,$C126,J$5))</f>
        <v>0</v>
      </c>
      <c r="K126" s="3">
        <f>IF(K$3=0,0,INDEX(Sheet1!RawDataCols,$C126,K$5))</f>
        <v>0</v>
      </c>
      <c r="L126" s="3">
        <f>IF(L$3=0,0,INDEX(Sheet1!RawDataCols,$C126,L$5))</f>
        <v>0</v>
      </c>
      <c r="M126" s="3">
        <f>IF(M$3=0,0,INDEX(Sheet1!RawDataCols,$C126,M$5))</f>
        <v>0</v>
      </c>
      <c r="N126" s="3">
        <f>IF(N$3=0,0,INDEX(Sheet1!RawDataCols,$C126,N$5))</f>
        <v>0</v>
      </c>
      <c r="O126" s="3">
        <f>INDEX(Sheet1!RawDataCols,$C126,O$5)</f>
        <v>0</v>
      </c>
      <c r="P126" s="3">
        <f>INDEX(Sheet1!RawDataCols,$C126,P$5)</f>
        <v>0</v>
      </c>
      <c r="Q126" s="3">
        <f>IF(Q$3=0,0,INDEX(Sheet1!RawDataCols,$C126,Q$5))</f>
        <v>0</v>
      </c>
      <c r="R126" s="3">
        <f t="shared" si="35"/>
        <v>1</v>
      </c>
      <c r="S126" s="3">
        <f t="shared" si="36"/>
        <v>-1</v>
      </c>
      <c r="T126" s="3">
        <f>IF(T$3=0,0,INDEX(Sheet1!RawDataCols,$C126,T$5)*$R126)</f>
        <v>0</v>
      </c>
      <c r="U126" s="3">
        <f>IF(U$3=0,0,INDEX(Sheet1!RawDataCols,$C126,U$5)*$R126)</f>
        <v>0</v>
      </c>
      <c r="V126" s="3">
        <f>IF(V$3=0,0,INDEX(Sheet1!RawDataCols,$C126,V$5)*$R126)</f>
        <v>0</v>
      </c>
      <c r="W126" s="3">
        <f>IF(W$3=0,0,INDEX(Sheet1!RawDataCols,$C126,W$5)*$R126)</f>
        <v>0</v>
      </c>
      <c r="X126" s="3">
        <f>IF(X$3=0,0,INDEX(Sheet1!RawDataCols,$C126,X$5)*$R126)</f>
        <v>0</v>
      </c>
      <c r="Y126" s="3">
        <f>IF(Y$3=0,0,INDEX(Sheet1!RawDataCols,$C126,Y$5)*$R126)</f>
        <v>0</v>
      </c>
      <c r="Z126" s="3">
        <f>IF(Z$3=0,0,INDEX(Sheet1!RawDataCols,$C126,Z$5)*$R126)</f>
        <v>0</v>
      </c>
      <c r="AA126" s="3">
        <f>IF(AA$3=0,0,INDEX(Sheet1!RawDataCols,$C126,AA$5)*$R126)</f>
        <v>0</v>
      </c>
      <c r="AB126" s="3">
        <f>IF(AB$3=0,0,INDEX(Sheet1!RawDataCols,$C126,AB$5)*$R126)</f>
        <v>0</v>
      </c>
      <c r="AC126" s="3">
        <f>IF(AC$3=0,0,INDEX(Sheet1!RawDataCols,$C126,AC$5)*$R126)</f>
        <v>0</v>
      </c>
      <c r="AD126" s="3">
        <f>IF(AD$3=0,0,INDEX(Sheet1!RawDataCols,$C126,AD$5)*$R126)</f>
        <v>0</v>
      </c>
      <c r="AE126" s="3">
        <f>IF(AE$3=0,0,INDEX(Sheet1!RawDataCols,$C126,AE$5)*$R126)</f>
        <v>0</v>
      </c>
      <c r="AF126" s="3">
        <f>IF(AF$3=0,0,INDEX(Sheet1!RawDataCols,$C126,AF$5)*$R126)</f>
        <v>0</v>
      </c>
      <c r="AG126" s="3">
        <f>IF(AG$3=0,0,INDEX(Sheet1!RawDataCols,$C126,AG$5)*$R126)</f>
        <v>0</v>
      </c>
      <c r="AH126" s="3">
        <f>IF(AH$3=0,0,INDEX(Sheet1!RawDataCols,$C126,AH$5)*$R126)</f>
        <v>0</v>
      </c>
      <c r="AI126" s="3">
        <f>IF(AI$3=0,0,INDEX(Sheet1!RawDataCols,$C126,AI$5)*$R126)</f>
        <v>0</v>
      </c>
      <c r="AJ126" s="3">
        <f>IF(AJ$3=0,0,INDEX(Sheet1!RawDataCols,$C126,AJ$5)*$R126)</f>
        <v>0</v>
      </c>
      <c r="AK126" s="3">
        <f>IF(AK$3=0,0,INDEX(Sheet1!RawDataCols,$C126,AK$5)*$R126)</f>
        <v>0</v>
      </c>
      <c r="AL126" s="3">
        <f>IF(AL$3=0,0,INDEX(Sheet1!RawDataCols,$C126,AL$5)*$R126)</f>
        <v>0</v>
      </c>
      <c r="AM126" s="3">
        <f>IF(AM$3=0,0,INDEX(Sheet1!RawDataCols,$C126,AM$5)*$R126)</f>
        <v>0</v>
      </c>
      <c r="AN126" s="3">
        <f>IF(AN$3=0,0,INDEX(Sheet1!RawDataCols,$C126,AN$5)*$R126)</f>
        <v>0</v>
      </c>
      <c r="AO126" s="3">
        <f>IF(AO$3=0,0,INDEX(Sheet1!RawDataCols,$C126,AO$5)*$R126)</f>
        <v>0</v>
      </c>
      <c r="AP126" s="3">
        <f>IF(AP$3=0,0,INDEX(Sheet1!RawDataCols,$C126,AP$5)*$R126)</f>
        <v>0</v>
      </c>
      <c r="AQ126" s="3">
        <f>IF(AQ$3=0,0,INDEX(Sheet1!RawDataCols,$C126,AQ$5)*$R126)</f>
        <v>0</v>
      </c>
      <c r="AR126" s="3">
        <f>IF(AR$3=0,0,INDEX(Sheet1!RawDataCols,$C126,AR$5)*$R126)</f>
        <v>0</v>
      </c>
      <c r="AS126" s="3">
        <f>IF(AS$3=0,0,INDEX(Sheet1!RawDataCols,$C126,AS$5)*$R126)</f>
        <v>0</v>
      </c>
      <c r="AT126" s="3">
        <f>IF(AT$3=0,0,INDEX(Sheet1!RawDataCols,$C126,AT$5)*$R126)</f>
        <v>0</v>
      </c>
      <c r="AU126" s="3">
        <f>IF(AU$3=0,0,INDEX(Sheet1!RawDataCols,$C126,AU$5)*$R126)</f>
        <v>0</v>
      </c>
      <c r="AV126" s="3">
        <f>IF(AV$3=0,0,INDEX(Sheet1!RawDataCols,$C126,AV$5)*$R126)</f>
        <v>0</v>
      </c>
      <c r="AW126" s="3">
        <f>IF(AW$3=0,0,INDEX(Sheet1!RawDataCols,$C126,AW$5)*$R126)</f>
        <v>0</v>
      </c>
      <c r="AX126" s="3">
        <f>IF(AX$3=0,0,INDEX(Sheet1!RawDataCols,$C126,AX$5)*$R126)</f>
        <v>0</v>
      </c>
      <c r="AY126" s="3">
        <f>IF(AY$3=0,0,INDEX(Sheet1!RawDataCols,$C126,AY$5)*$R126)</f>
        <v>0</v>
      </c>
      <c r="AZ126" s="3">
        <f>IF(AZ$3=0,0,INDEX(Sheet1!RawDataCols,$C126,AZ$5)*$R126)</f>
        <v>0</v>
      </c>
      <c r="BA126" s="3">
        <f>IF(BA$3=0,0,INDEX(Sheet1!RawDataCols,$C126,BA$5)*$R126)</f>
        <v>0</v>
      </c>
      <c r="BB126" s="3">
        <f>IF(BB$3=0,0,INDEX(Sheet1!RawDataCols,$C126,BB$5)*$R126)</f>
        <v>0</v>
      </c>
      <c r="BC126" s="3">
        <f>IF(BC$3=0,0,INDEX(Sheet1!RawDataCols,$C126,BC$5)*$R126)</f>
        <v>0</v>
      </c>
      <c r="BD126" s="3">
        <f>IF(BD$3=0,0,INDEX(Sheet1!RawDataCols,$C126,BD$5)*$R126)</f>
        <v>0</v>
      </c>
      <c r="BE126" s="3">
        <f>IF(BE$3=0,0,INDEX(Sheet1!RawDataCols,$C126,BE$5)*$R126)</f>
        <v>0</v>
      </c>
      <c r="BF126" s="3">
        <f>IF(BF$3=0,0,INDEX(Sheet1!RawDataCols,$C126,BF$5)*$R126)</f>
        <v>0</v>
      </c>
      <c r="BG126" s="179">
        <f>IF(BG$3=0,0,INDEX(Sheet1!RawDataCols,$C126,BG$5)*$R126)</f>
        <v>0</v>
      </c>
      <c r="BH126" s="33">
        <f t="shared" si="37"/>
        <v>0</v>
      </c>
      <c r="BI126" s="33">
        <f t="shared" si="38"/>
        <v>0</v>
      </c>
      <c r="BJ126" s="33">
        <f t="shared" si="39"/>
        <v>0</v>
      </c>
      <c r="BK126" s="3">
        <f>IF(BK$3=0,0,INDEX(Sheet1!RawDataCols,$C126,BK$5)*$R126)</f>
        <v>0</v>
      </c>
      <c r="BL126" s="3">
        <f>IF(BL$3=0,0,INDEX(Sheet1!RawDataCols,$C126,BL$5)*$R126)</f>
        <v>0</v>
      </c>
      <c r="BM126" s="3">
        <f>IF(BM$3=0,0,INDEX(Sheet1!RawDataCols,$C126,BM$5)*$R126)</f>
        <v>0</v>
      </c>
      <c r="BN126" s="3">
        <f>IF(BN$3=0,0,INDEX(Sheet1!RawDataCols,$C126,BN$5)*$R126)</f>
        <v>0</v>
      </c>
      <c r="BO126" s="3">
        <f>IF(BO$3=0,0,INDEX(Sheet1!RawDataCols,$C126,BO$5)*$R126)</f>
        <v>0</v>
      </c>
      <c r="BP126" s="3">
        <f>IF(BP$3=0,0,INDEX(Sheet1!RawDataCols,$C126,BP$5)*$R126)</f>
        <v>0</v>
      </c>
      <c r="BQ126" s="3">
        <f t="shared" si="40"/>
        <v>0</v>
      </c>
      <c r="BR126" s="3">
        <f t="shared" si="41"/>
        <v>0</v>
      </c>
      <c r="BS126" s="3">
        <f t="shared" si="42"/>
        <v>0</v>
      </c>
      <c r="BT126" s="3">
        <f t="shared" si="43"/>
        <v>0</v>
      </c>
      <c r="BU126" s="3" t="e">
        <f>INDEX(Sheet1!$BS$2:$BS$1000,MATCH($A126,Sheet1!$A$2:$A$1000,0))</f>
        <v>#N/A</v>
      </c>
      <c r="BV126" s="3" t="e">
        <f>INDEX(Sheet1!$BT$2:$BT$1000,MATCH($A126,Sheet1!$A$2:$A$1000,0))</f>
        <v>#N/A</v>
      </c>
    </row>
    <row r="127" spans="1:74" x14ac:dyDescent="0.2">
      <c r="A127" s="267" t="s">
        <v>432</v>
      </c>
      <c r="B127" s="3" t="e">
        <f>MATCH($A127,Sheet1!ACCOUNTNO,0)</f>
        <v>#N/A</v>
      </c>
      <c r="C127" s="3">
        <f t="shared" si="34"/>
        <v>65000</v>
      </c>
      <c r="D127" s="3">
        <f>IF(D$3=0,0,INDEX(Sheet1!RawDataCols,$C127,D$5))</f>
        <v>0</v>
      </c>
      <c r="E127" s="3">
        <f>IF(E$3=0,0,INDEX(Sheet1!RawDataCols,$C127,E$5))</f>
        <v>0</v>
      </c>
      <c r="F127" s="3">
        <f>IF(F$3=0,0,INDEX(Sheet1!RawDataCols,$C127,F$5))</f>
        <v>0</v>
      </c>
      <c r="G127" s="3">
        <f>IF(G$3=0,0,INDEX(Sheet1!RawDataCols,$C127,G$5))</f>
        <v>0</v>
      </c>
      <c r="H127" s="3">
        <f>IF(H$3=0,0,INDEX(Sheet1!RawDataCols,$C127,H$5))</f>
        <v>0</v>
      </c>
      <c r="I127" s="3">
        <f>IF(I$3=0,0,INDEX(Sheet1!RawDataCols,$C127,I$5))</f>
        <v>0</v>
      </c>
      <c r="J127" s="3">
        <f>IF(J$3=0,0,INDEX(Sheet1!RawDataCols,$C127,J$5))</f>
        <v>0</v>
      </c>
      <c r="K127" s="3">
        <f>IF(K$3=0,0,INDEX(Sheet1!RawDataCols,$C127,K$5))</f>
        <v>0</v>
      </c>
      <c r="L127" s="3">
        <f>IF(L$3=0,0,INDEX(Sheet1!RawDataCols,$C127,L$5))</f>
        <v>0</v>
      </c>
      <c r="M127" s="3">
        <f>IF(M$3=0,0,INDEX(Sheet1!RawDataCols,$C127,M$5))</f>
        <v>0</v>
      </c>
      <c r="N127" s="3">
        <f>IF(N$3=0,0,INDEX(Sheet1!RawDataCols,$C127,N$5))</f>
        <v>0</v>
      </c>
      <c r="O127" s="3">
        <f>INDEX(Sheet1!RawDataCols,$C127,O$5)</f>
        <v>0</v>
      </c>
      <c r="P127" s="3">
        <f>INDEX(Sheet1!RawDataCols,$C127,P$5)</f>
        <v>0</v>
      </c>
      <c r="Q127" s="3">
        <f>IF(Q$3=0,0,INDEX(Sheet1!RawDataCols,$C127,Q$5))</f>
        <v>0</v>
      </c>
      <c r="R127" s="3">
        <f t="shared" si="35"/>
        <v>1</v>
      </c>
      <c r="S127" s="3">
        <f t="shared" si="36"/>
        <v>-1</v>
      </c>
      <c r="T127" s="3">
        <f>IF(T$3=0,0,INDEX(Sheet1!RawDataCols,$C127,T$5)*$R127)</f>
        <v>0</v>
      </c>
      <c r="U127" s="3">
        <f>IF(U$3=0,0,INDEX(Sheet1!RawDataCols,$C127,U$5)*$R127)</f>
        <v>0</v>
      </c>
      <c r="V127" s="3">
        <f>IF(V$3=0,0,INDEX(Sheet1!RawDataCols,$C127,V$5)*$R127)</f>
        <v>0</v>
      </c>
      <c r="W127" s="3">
        <f>IF(W$3=0,0,INDEX(Sheet1!RawDataCols,$C127,W$5)*$R127)</f>
        <v>0</v>
      </c>
      <c r="X127" s="3">
        <f>IF(X$3=0,0,INDEX(Sheet1!RawDataCols,$C127,X$5)*$R127)</f>
        <v>0</v>
      </c>
      <c r="Y127" s="3">
        <f>IF(Y$3=0,0,INDEX(Sheet1!RawDataCols,$C127,Y$5)*$R127)</f>
        <v>0</v>
      </c>
      <c r="Z127" s="3">
        <f>IF(Z$3=0,0,INDEX(Sheet1!RawDataCols,$C127,Z$5)*$R127)</f>
        <v>0</v>
      </c>
      <c r="AA127" s="3">
        <f>IF(AA$3=0,0,INDEX(Sheet1!RawDataCols,$C127,AA$5)*$R127)</f>
        <v>0</v>
      </c>
      <c r="AB127" s="3">
        <f>IF(AB$3=0,0,INDEX(Sheet1!RawDataCols,$C127,AB$5)*$R127)</f>
        <v>0</v>
      </c>
      <c r="AC127" s="3">
        <f>IF(AC$3=0,0,INDEX(Sheet1!RawDataCols,$C127,AC$5)*$R127)</f>
        <v>0</v>
      </c>
      <c r="AD127" s="3">
        <f>IF(AD$3=0,0,INDEX(Sheet1!RawDataCols,$C127,AD$5)*$R127)</f>
        <v>0</v>
      </c>
      <c r="AE127" s="3">
        <f>IF(AE$3=0,0,INDEX(Sheet1!RawDataCols,$C127,AE$5)*$R127)</f>
        <v>0</v>
      </c>
      <c r="AF127" s="3">
        <f>IF(AF$3=0,0,INDEX(Sheet1!RawDataCols,$C127,AF$5)*$R127)</f>
        <v>0</v>
      </c>
      <c r="AG127" s="3">
        <f>IF(AG$3=0,0,INDEX(Sheet1!RawDataCols,$C127,AG$5)*$R127)</f>
        <v>0</v>
      </c>
      <c r="AH127" s="3">
        <f>IF(AH$3=0,0,INDEX(Sheet1!RawDataCols,$C127,AH$5)*$R127)</f>
        <v>0</v>
      </c>
      <c r="AI127" s="3">
        <f>IF(AI$3=0,0,INDEX(Sheet1!RawDataCols,$C127,AI$5)*$R127)</f>
        <v>0</v>
      </c>
      <c r="AJ127" s="3">
        <f>IF(AJ$3=0,0,INDEX(Sheet1!RawDataCols,$C127,AJ$5)*$R127)</f>
        <v>0</v>
      </c>
      <c r="AK127" s="3">
        <f>IF(AK$3=0,0,INDEX(Sheet1!RawDataCols,$C127,AK$5)*$R127)</f>
        <v>0</v>
      </c>
      <c r="AL127" s="3">
        <f>IF(AL$3=0,0,INDEX(Sheet1!RawDataCols,$C127,AL$5)*$R127)</f>
        <v>0</v>
      </c>
      <c r="AM127" s="3">
        <f>IF(AM$3=0,0,INDEX(Sheet1!RawDataCols,$C127,AM$5)*$R127)</f>
        <v>0</v>
      </c>
      <c r="AN127" s="3">
        <f>IF(AN$3=0,0,INDEX(Sheet1!RawDataCols,$C127,AN$5)*$R127)</f>
        <v>0</v>
      </c>
      <c r="AO127" s="3">
        <f>IF(AO$3=0,0,INDEX(Sheet1!RawDataCols,$C127,AO$5)*$R127)</f>
        <v>0</v>
      </c>
      <c r="AP127" s="3">
        <f>IF(AP$3=0,0,INDEX(Sheet1!RawDataCols,$C127,AP$5)*$R127)</f>
        <v>0</v>
      </c>
      <c r="AQ127" s="3">
        <f>IF(AQ$3=0,0,INDEX(Sheet1!RawDataCols,$C127,AQ$5)*$R127)</f>
        <v>0</v>
      </c>
      <c r="AR127" s="3">
        <f>IF(AR$3=0,0,INDEX(Sheet1!RawDataCols,$C127,AR$5)*$R127)</f>
        <v>0</v>
      </c>
      <c r="AS127" s="3">
        <f>IF(AS$3=0,0,INDEX(Sheet1!RawDataCols,$C127,AS$5)*$R127)</f>
        <v>0</v>
      </c>
      <c r="AT127" s="3">
        <f>IF(AT$3=0,0,INDEX(Sheet1!RawDataCols,$C127,AT$5)*$R127)</f>
        <v>0</v>
      </c>
      <c r="AU127" s="3">
        <f>IF(AU$3=0,0,INDEX(Sheet1!RawDataCols,$C127,AU$5)*$R127)</f>
        <v>0</v>
      </c>
      <c r="AV127" s="3">
        <f>IF(AV$3=0,0,INDEX(Sheet1!RawDataCols,$C127,AV$5)*$R127)</f>
        <v>0</v>
      </c>
      <c r="AW127" s="3">
        <f>IF(AW$3=0,0,INDEX(Sheet1!RawDataCols,$C127,AW$5)*$R127)</f>
        <v>0</v>
      </c>
      <c r="AX127" s="3">
        <f>IF(AX$3=0,0,INDEX(Sheet1!RawDataCols,$C127,AX$5)*$R127)</f>
        <v>0</v>
      </c>
      <c r="AY127" s="3">
        <f>IF(AY$3=0,0,INDEX(Sheet1!RawDataCols,$C127,AY$5)*$R127)</f>
        <v>0</v>
      </c>
      <c r="AZ127" s="3">
        <f>IF(AZ$3=0,0,INDEX(Sheet1!RawDataCols,$C127,AZ$5)*$R127)</f>
        <v>0</v>
      </c>
      <c r="BA127" s="3">
        <f>IF(BA$3=0,0,INDEX(Sheet1!RawDataCols,$C127,BA$5)*$R127)</f>
        <v>0</v>
      </c>
      <c r="BB127" s="3">
        <f>IF(BB$3=0,0,INDEX(Sheet1!RawDataCols,$C127,BB$5)*$R127)</f>
        <v>0</v>
      </c>
      <c r="BC127" s="3">
        <f>IF(BC$3=0,0,INDEX(Sheet1!RawDataCols,$C127,BC$5)*$R127)</f>
        <v>0</v>
      </c>
      <c r="BD127" s="3">
        <f>IF(BD$3=0,0,INDEX(Sheet1!RawDataCols,$C127,BD$5)*$R127)</f>
        <v>0</v>
      </c>
      <c r="BE127" s="3">
        <f>IF(BE$3=0,0,INDEX(Sheet1!RawDataCols,$C127,BE$5)*$R127)</f>
        <v>0</v>
      </c>
      <c r="BF127" s="3">
        <f>IF(BF$3=0,0,INDEX(Sheet1!RawDataCols,$C127,BF$5)*$R127)</f>
        <v>0</v>
      </c>
      <c r="BG127" s="179">
        <f>IF(BG$3=0,0,INDEX(Sheet1!RawDataCols,$C127,BG$5)*$R127)</f>
        <v>0</v>
      </c>
      <c r="BH127" s="33">
        <f t="shared" si="37"/>
        <v>0</v>
      </c>
      <c r="BI127" s="33">
        <f t="shared" si="38"/>
        <v>0</v>
      </c>
      <c r="BJ127" s="33">
        <f t="shared" si="39"/>
        <v>0</v>
      </c>
      <c r="BK127" s="3">
        <f>IF(BK$3=0,0,INDEX(Sheet1!RawDataCols,$C127,BK$5)*$R127)</f>
        <v>0</v>
      </c>
      <c r="BL127" s="3">
        <f>IF(BL$3=0,0,INDEX(Sheet1!RawDataCols,$C127,BL$5)*$R127)</f>
        <v>0</v>
      </c>
      <c r="BM127" s="3">
        <f>IF(BM$3=0,0,INDEX(Sheet1!RawDataCols,$C127,BM$5)*$R127)</f>
        <v>0</v>
      </c>
      <c r="BN127" s="3">
        <f>IF(BN$3=0,0,INDEX(Sheet1!RawDataCols,$C127,BN$5)*$R127)</f>
        <v>0</v>
      </c>
      <c r="BO127" s="3">
        <f>IF(BO$3=0,0,INDEX(Sheet1!RawDataCols,$C127,BO$5)*$R127)</f>
        <v>0</v>
      </c>
      <c r="BP127" s="3">
        <f>IF(BP$3=0,0,INDEX(Sheet1!RawDataCols,$C127,BP$5)*$R127)</f>
        <v>0</v>
      </c>
      <c r="BQ127" s="3">
        <f t="shared" si="40"/>
        <v>0</v>
      </c>
      <c r="BR127" s="3">
        <f t="shared" si="41"/>
        <v>0</v>
      </c>
      <c r="BS127" s="3">
        <f t="shared" si="42"/>
        <v>0</v>
      </c>
      <c r="BT127" s="3">
        <f t="shared" si="43"/>
        <v>0</v>
      </c>
      <c r="BU127" s="3" t="e">
        <f>INDEX(Sheet1!$BS$2:$BS$1000,MATCH($A127,Sheet1!$A$2:$A$1000,0))</f>
        <v>#N/A</v>
      </c>
      <c r="BV127" s="3" t="e">
        <f>INDEX(Sheet1!$BT$2:$BT$1000,MATCH($A127,Sheet1!$A$2:$A$1000,0))</f>
        <v>#N/A</v>
      </c>
    </row>
    <row r="128" spans="1:74" x14ac:dyDescent="0.2">
      <c r="A128" s="11" t="s">
        <v>433</v>
      </c>
      <c r="B128" s="3">
        <f>MATCH($A128,Sheet1!ACCOUNTNO,0)</f>
        <v>97</v>
      </c>
      <c r="C128" s="3">
        <f t="shared" si="34"/>
        <v>97</v>
      </c>
      <c r="D128" s="3" t="str">
        <f>IF(D$3=0,0,INDEX(Sheet1!RawDataCols,$C128,D$5))</f>
        <v>52360S02</v>
      </c>
      <c r="E128" s="3" t="str">
        <f>IF(E$3=0,0,INDEX(Sheet1!RawDataCols,$C128,E$5))</f>
        <v xml:space="preserve">52360          </v>
      </c>
      <c r="F128" s="3" t="str">
        <f>IF(F$3=0,0,INDEX(Sheet1!RawDataCols,$C128,F$5))</f>
        <v xml:space="preserve">S02            </v>
      </c>
      <c r="G128" s="3" t="str">
        <f>IF(G$3=0,0,INDEX(Sheet1!RawDataCols,$C128,G$5))</f>
        <v xml:space="preserve">               </v>
      </c>
      <c r="H128" s="3" t="str">
        <f>IF(H$3=0,0,INDEX(Sheet1!RawDataCols,$C128,H$5))</f>
        <v xml:space="preserve">               </v>
      </c>
      <c r="I128" s="3" t="str">
        <f>IF(I$3=0,0,INDEX(Sheet1!RawDataCols,$C128,I$5))</f>
        <v xml:space="preserve">               </v>
      </c>
      <c r="J128" s="3" t="str">
        <f>IF(J$3=0,0,INDEX(Sheet1!RawDataCols,$C128,J$5))</f>
        <v xml:space="preserve">               </v>
      </c>
      <c r="K128" s="3" t="str">
        <f>IF(K$3=0,0,INDEX(Sheet1!RawDataCols,$C128,K$5))</f>
        <v xml:space="preserve">               </v>
      </c>
      <c r="L128" s="3" t="str">
        <f>IF(L$3=0,0,INDEX(Sheet1!RawDataCols,$C128,L$5))</f>
        <v xml:space="preserve">               </v>
      </c>
      <c r="M128" s="3" t="str">
        <f>IF(M$3=0,0,INDEX(Sheet1!RawDataCols,$C128,M$5))</f>
        <v xml:space="preserve">F008  </v>
      </c>
      <c r="N128" s="3" t="str">
        <f>IF(N$3=0,0,INDEX(Sheet1!RawDataCols,$C128,N$5))</f>
        <v>Suspense-Other</v>
      </c>
      <c r="O128" s="3">
        <f>INDEX(Sheet1!RawDataCols,$C128,O$5)</f>
        <v>20</v>
      </c>
      <c r="P128" s="3" t="str">
        <f>INDEX(Sheet1!RawDataCols,$C128,P$5)</f>
        <v>Current Assets</v>
      </c>
      <c r="Q128" s="3" t="str">
        <f>IF(Q$3=0,0,INDEX(Sheet1!RawDataCols,$C128,Q$5))</f>
        <v>B</v>
      </c>
      <c r="R128" s="3">
        <f t="shared" si="35"/>
        <v>1</v>
      </c>
      <c r="S128" s="3">
        <f t="shared" si="36"/>
        <v>-1</v>
      </c>
      <c r="T128" s="3">
        <f>IF(T$3=0,0,INDEX(Sheet1!RawDataCols,$C128,T$5)*$R128)</f>
        <v>0</v>
      </c>
      <c r="U128" s="3">
        <f>IF(U$3=0,0,INDEX(Sheet1!RawDataCols,$C128,U$5)*$R128)</f>
        <v>0</v>
      </c>
      <c r="V128" s="3">
        <f>IF(V$3=0,0,INDEX(Sheet1!RawDataCols,$C128,V$5)*$R128)</f>
        <v>0</v>
      </c>
      <c r="W128" s="3">
        <f>IF(W$3=0,0,INDEX(Sheet1!RawDataCols,$C128,W$5)*$R128)</f>
        <v>0</v>
      </c>
      <c r="X128" s="3">
        <f>IF(X$3=0,0,INDEX(Sheet1!RawDataCols,$C128,X$5)*$R128)</f>
        <v>0</v>
      </c>
      <c r="Y128" s="3">
        <f>IF(Y$3=0,0,INDEX(Sheet1!RawDataCols,$C128,Y$5)*$R128)</f>
        <v>0</v>
      </c>
      <c r="Z128" s="3">
        <f>IF(Z$3=0,0,INDEX(Sheet1!RawDataCols,$C128,Z$5)*$R128)</f>
        <v>0</v>
      </c>
      <c r="AA128" s="3">
        <f>IF(AA$3=0,0,INDEX(Sheet1!RawDataCols,$C128,AA$5)*$R128)</f>
        <v>0</v>
      </c>
      <c r="AB128" s="3">
        <f>IF(AB$3=0,0,INDEX(Sheet1!RawDataCols,$C128,AB$5)*$R128)</f>
        <v>0</v>
      </c>
      <c r="AC128" s="3">
        <f>IF(AC$3=0,0,INDEX(Sheet1!RawDataCols,$C128,AC$5)*$R128)</f>
        <v>0</v>
      </c>
      <c r="AD128" s="3">
        <f>IF(AD$3=0,0,INDEX(Sheet1!RawDataCols,$C128,AD$5)*$R128)</f>
        <v>0</v>
      </c>
      <c r="AE128" s="3">
        <f>IF(AE$3=0,0,INDEX(Sheet1!RawDataCols,$C128,AE$5)*$R128)</f>
        <v>0</v>
      </c>
      <c r="AF128" s="3">
        <f>IF(AF$3=0,0,INDEX(Sheet1!RawDataCols,$C128,AF$5)*$R128)</f>
        <v>0</v>
      </c>
      <c r="AG128" s="3">
        <f>IF(AG$3=0,0,INDEX(Sheet1!RawDataCols,$C128,AG$5)*$R128)</f>
        <v>0</v>
      </c>
      <c r="AH128" s="3">
        <f>IF(AH$3=0,0,INDEX(Sheet1!RawDataCols,$C128,AH$5)*$R128)</f>
        <v>0</v>
      </c>
      <c r="AI128" s="3">
        <f>IF(AI$3=0,0,INDEX(Sheet1!RawDataCols,$C128,AI$5)*$R128)</f>
        <v>0</v>
      </c>
      <c r="AJ128" s="3">
        <f>IF(AJ$3=0,0,INDEX(Sheet1!RawDataCols,$C128,AJ$5)*$R128)</f>
        <v>0</v>
      </c>
      <c r="AK128" s="3">
        <f>IF(AK$3=0,0,INDEX(Sheet1!RawDataCols,$C128,AK$5)*$R128)</f>
        <v>0</v>
      </c>
      <c r="AL128" s="3">
        <f>IF(AL$3=0,0,INDEX(Sheet1!RawDataCols,$C128,AL$5)*$R128)</f>
        <v>0</v>
      </c>
      <c r="AM128" s="3">
        <f>IF(AM$3=0,0,INDEX(Sheet1!RawDataCols,$C128,AM$5)*$R128)</f>
        <v>0</v>
      </c>
      <c r="AN128" s="3">
        <f>IF(AN$3=0,0,INDEX(Sheet1!RawDataCols,$C128,AN$5)*$R128)</f>
        <v>0</v>
      </c>
      <c r="AO128" s="3">
        <f>IF(AO$3=0,0,INDEX(Sheet1!RawDataCols,$C128,AO$5)*$R128)</f>
        <v>0</v>
      </c>
      <c r="AP128" s="3">
        <f>IF(AP$3=0,0,INDEX(Sheet1!RawDataCols,$C128,AP$5)*$R128)</f>
        <v>0</v>
      </c>
      <c r="AQ128" s="3">
        <f>IF(AQ$3=0,0,INDEX(Sheet1!RawDataCols,$C128,AQ$5)*$R128)</f>
        <v>0</v>
      </c>
      <c r="AR128" s="3">
        <f>IF(AR$3=0,0,INDEX(Sheet1!RawDataCols,$C128,AR$5)*$R128)</f>
        <v>0</v>
      </c>
      <c r="AS128" s="3">
        <f>IF(AS$3=0,0,INDEX(Sheet1!RawDataCols,$C128,AS$5)*$R128)</f>
        <v>0</v>
      </c>
      <c r="AT128" s="3">
        <f>IF(AT$3=0,0,INDEX(Sheet1!RawDataCols,$C128,AT$5)*$R128)</f>
        <v>0</v>
      </c>
      <c r="AU128" s="3">
        <f>IF(AU$3=0,0,INDEX(Sheet1!RawDataCols,$C128,AU$5)*$R128)</f>
        <v>0</v>
      </c>
      <c r="AV128" s="3">
        <f>IF(AV$3=0,0,INDEX(Sheet1!RawDataCols,$C128,AV$5)*$R128)</f>
        <v>0</v>
      </c>
      <c r="AW128" s="3">
        <f>IF(AW$3=0,0,INDEX(Sheet1!RawDataCols,$C128,AW$5)*$R128)</f>
        <v>0</v>
      </c>
      <c r="AX128" s="3">
        <f>IF(AX$3=0,0,INDEX(Sheet1!RawDataCols,$C128,AX$5)*$R128)</f>
        <v>0</v>
      </c>
      <c r="AY128" s="3">
        <f>IF(AY$3=0,0,INDEX(Sheet1!RawDataCols,$C128,AY$5)*$R128)</f>
        <v>0</v>
      </c>
      <c r="AZ128" s="3">
        <f>IF(AZ$3=0,0,INDEX(Sheet1!RawDataCols,$C128,AZ$5)*$R128)</f>
        <v>0</v>
      </c>
      <c r="BA128" s="3">
        <f>IF(BA$3=0,0,INDEX(Sheet1!RawDataCols,$C128,BA$5)*$R128)</f>
        <v>0</v>
      </c>
      <c r="BB128" s="3">
        <f>IF(BB$3=0,0,INDEX(Sheet1!RawDataCols,$C128,BB$5)*$R128)</f>
        <v>0</v>
      </c>
      <c r="BC128" s="3">
        <f>IF(BC$3=0,0,INDEX(Sheet1!RawDataCols,$C128,BC$5)*$R128)</f>
        <v>0</v>
      </c>
      <c r="BD128" s="3">
        <f>IF(BD$3=0,0,INDEX(Sheet1!RawDataCols,$C128,BD$5)*$R128)</f>
        <v>0</v>
      </c>
      <c r="BE128" s="3">
        <f>IF(BE$3=0,0,INDEX(Sheet1!RawDataCols,$C128,BE$5)*$R128)</f>
        <v>0</v>
      </c>
      <c r="BF128" s="3">
        <f>IF(BF$3=0,0,INDEX(Sheet1!RawDataCols,$C128,BF$5)*$R128)</f>
        <v>0</v>
      </c>
      <c r="BG128" s="179">
        <f>IF(BG$3=0,0,INDEX(Sheet1!RawDataCols,$C128,BG$5)*$R128)</f>
        <v>0</v>
      </c>
      <c r="BH128" s="33">
        <f t="shared" si="37"/>
        <v>0</v>
      </c>
      <c r="BI128" s="33">
        <f t="shared" si="38"/>
        <v>0</v>
      </c>
      <c r="BJ128" s="33">
        <f t="shared" si="39"/>
        <v>0</v>
      </c>
      <c r="BK128" s="3">
        <f>IF(BK$3=0,0,INDEX(Sheet1!RawDataCols,$C128,BK$5)*$R128)</f>
        <v>0</v>
      </c>
      <c r="BL128" s="3">
        <f>IF(BL$3=0,0,INDEX(Sheet1!RawDataCols,$C128,BL$5)*$R128)</f>
        <v>0</v>
      </c>
      <c r="BM128" s="3">
        <f>IF(BM$3=0,0,INDEX(Sheet1!RawDataCols,$C128,BM$5)*$R128)</f>
        <v>0</v>
      </c>
      <c r="BN128" s="3">
        <f>IF(BN$3=0,0,INDEX(Sheet1!RawDataCols,$C128,BN$5)*$R128)</f>
        <v>985.5</v>
      </c>
      <c r="BO128" s="3">
        <f>IF(BO$3=0,0,INDEX(Sheet1!RawDataCols,$C128,BO$5)*$R128)</f>
        <v>0</v>
      </c>
      <c r="BP128" s="3">
        <f>IF(BP$3=0,0,INDEX(Sheet1!RawDataCols,$C128,BP$5)*$R128)</f>
        <v>0</v>
      </c>
      <c r="BQ128" s="3">
        <f t="shared" si="40"/>
        <v>0</v>
      </c>
      <c r="BR128" s="3">
        <f t="shared" si="41"/>
        <v>0</v>
      </c>
      <c r="BS128" s="3">
        <f t="shared" si="42"/>
        <v>0</v>
      </c>
      <c r="BT128" s="3">
        <f t="shared" si="43"/>
        <v>0</v>
      </c>
      <c r="BU128" s="3" t="str">
        <f>INDEX(Sheet1!$BS$2:$BS$1000,MATCH($A128,Sheet1!$A$2:$A$1000,0))</f>
        <v>22</v>
      </c>
      <c r="BV128" s="3">
        <f>INDEX(Sheet1!$BT$2:$BT$1000,MATCH($A128,Sheet1!$A$2:$A$1000,0))</f>
        <v>0</v>
      </c>
    </row>
    <row r="129" spans="1:74" x14ac:dyDescent="0.2">
      <c r="A129" s="11" t="s">
        <v>644</v>
      </c>
      <c r="B129" s="3">
        <f>MATCH($A129,Sheet1!ACCOUNTNO,0)</f>
        <v>98</v>
      </c>
      <c r="C129" s="3">
        <f t="shared" si="34"/>
        <v>98</v>
      </c>
      <c r="D129" s="3" t="str">
        <f>IF(D$3=0,0,INDEX(Sheet1!RawDataCols,$C129,D$5))</f>
        <v>52360S03</v>
      </c>
      <c r="E129" s="3" t="str">
        <f>IF(E$3=0,0,INDEX(Sheet1!RawDataCols,$C129,E$5))</f>
        <v xml:space="preserve">52360          </v>
      </c>
      <c r="F129" s="3" t="str">
        <f>IF(F$3=0,0,INDEX(Sheet1!RawDataCols,$C129,F$5))</f>
        <v xml:space="preserve">S03            </v>
      </c>
      <c r="G129" s="3" t="str">
        <f>IF(G$3=0,0,INDEX(Sheet1!RawDataCols,$C129,G$5))</f>
        <v xml:space="preserve">               </v>
      </c>
      <c r="H129" s="3" t="str">
        <f>IF(H$3=0,0,INDEX(Sheet1!RawDataCols,$C129,H$5))</f>
        <v xml:space="preserve">               </v>
      </c>
      <c r="I129" s="3" t="str">
        <f>IF(I$3=0,0,INDEX(Sheet1!RawDataCols,$C129,I$5))</f>
        <v xml:space="preserve">               </v>
      </c>
      <c r="J129" s="3" t="str">
        <f>IF(J$3=0,0,INDEX(Sheet1!RawDataCols,$C129,J$5))</f>
        <v xml:space="preserve">               </v>
      </c>
      <c r="K129" s="3" t="str">
        <f>IF(K$3=0,0,INDEX(Sheet1!RawDataCols,$C129,K$5))</f>
        <v xml:space="preserve">               </v>
      </c>
      <c r="L129" s="3" t="str">
        <f>IF(L$3=0,0,INDEX(Sheet1!RawDataCols,$C129,L$5))</f>
        <v xml:space="preserve">               </v>
      </c>
      <c r="M129" s="3" t="str">
        <f>IF(M$3=0,0,INDEX(Sheet1!RawDataCols,$C129,M$5))</f>
        <v xml:space="preserve">F008  </v>
      </c>
      <c r="N129" s="3" t="str">
        <f>IF(N$3=0,0,INDEX(Sheet1!RawDataCols,$C129,N$5))</f>
        <v>Suspense Settlement</v>
      </c>
      <c r="O129" s="3">
        <f>INDEX(Sheet1!RawDataCols,$C129,O$5)</f>
        <v>20</v>
      </c>
      <c r="P129" s="3" t="str">
        <f>INDEX(Sheet1!RawDataCols,$C129,P$5)</f>
        <v>Current Assets</v>
      </c>
      <c r="Q129" s="3" t="str">
        <f>IF(Q$3=0,0,INDEX(Sheet1!RawDataCols,$C129,Q$5))</f>
        <v>B</v>
      </c>
      <c r="R129" s="3">
        <f t="shared" si="35"/>
        <v>1</v>
      </c>
      <c r="S129" s="3">
        <f t="shared" si="36"/>
        <v>-1</v>
      </c>
      <c r="T129" s="3">
        <f>IF(T$3=0,0,INDEX(Sheet1!RawDataCols,$C129,T$5)*$R129)</f>
        <v>0</v>
      </c>
      <c r="U129" s="3">
        <f>IF(U$3=0,0,INDEX(Sheet1!RawDataCols,$C129,U$5)*$R129)</f>
        <v>0</v>
      </c>
      <c r="V129" s="3">
        <f>IF(V$3=0,0,INDEX(Sheet1!RawDataCols,$C129,V$5)*$R129)</f>
        <v>0</v>
      </c>
      <c r="W129" s="3">
        <f>IF(W$3=0,0,INDEX(Sheet1!RawDataCols,$C129,W$5)*$R129)</f>
        <v>0</v>
      </c>
      <c r="X129" s="3">
        <f>IF(X$3=0,0,INDEX(Sheet1!RawDataCols,$C129,X$5)*$R129)</f>
        <v>0</v>
      </c>
      <c r="Y129" s="3">
        <f>IF(Y$3=0,0,INDEX(Sheet1!RawDataCols,$C129,Y$5)*$R129)</f>
        <v>0</v>
      </c>
      <c r="Z129" s="3">
        <f>IF(Z$3=0,0,INDEX(Sheet1!RawDataCols,$C129,Z$5)*$R129)</f>
        <v>0</v>
      </c>
      <c r="AA129" s="3">
        <f>IF(AA$3=0,0,INDEX(Sheet1!RawDataCols,$C129,AA$5)*$R129)</f>
        <v>0</v>
      </c>
      <c r="AB129" s="3">
        <f>IF(AB$3=0,0,INDEX(Sheet1!RawDataCols,$C129,AB$5)*$R129)</f>
        <v>0</v>
      </c>
      <c r="AC129" s="3">
        <f>IF(AC$3=0,0,INDEX(Sheet1!RawDataCols,$C129,AC$5)*$R129)</f>
        <v>0</v>
      </c>
      <c r="AD129" s="3">
        <f>IF(AD$3=0,0,INDEX(Sheet1!RawDataCols,$C129,AD$5)*$R129)</f>
        <v>0</v>
      </c>
      <c r="AE129" s="3">
        <f>IF(AE$3=0,0,INDEX(Sheet1!RawDataCols,$C129,AE$5)*$R129)</f>
        <v>0</v>
      </c>
      <c r="AF129" s="3">
        <f>IF(AF$3=0,0,INDEX(Sheet1!RawDataCols,$C129,AF$5)*$R129)</f>
        <v>0</v>
      </c>
      <c r="AG129" s="3">
        <f>IF(AG$3=0,0,INDEX(Sheet1!RawDataCols,$C129,AG$5)*$R129)</f>
        <v>0</v>
      </c>
      <c r="AH129" s="3">
        <f>IF(AH$3=0,0,INDEX(Sheet1!RawDataCols,$C129,AH$5)*$R129)</f>
        <v>0</v>
      </c>
      <c r="AI129" s="3">
        <f>IF(AI$3=0,0,INDEX(Sheet1!RawDataCols,$C129,AI$5)*$R129)</f>
        <v>0</v>
      </c>
      <c r="AJ129" s="3">
        <f>IF(AJ$3=0,0,INDEX(Sheet1!RawDataCols,$C129,AJ$5)*$R129)</f>
        <v>0</v>
      </c>
      <c r="AK129" s="3">
        <f>IF(AK$3=0,0,INDEX(Sheet1!RawDataCols,$C129,AK$5)*$R129)</f>
        <v>0</v>
      </c>
      <c r="AL129" s="3">
        <f>IF(AL$3=0,0,INDEX(Sheet1!RawDataCols,$C129,AL$5)*$R129)</f>
        <v>0</v>
      </c>
      <c r="AM129" s="3">
        <f>IF(AM$3=0,0,INDEX(Sheet1!RawDataCols,$C129,AM$5)*$R129)</f>
        <v>0</v>
      </c>
      <c r="AN129" s="3">
        <f>IF(AN$3=0,0,INDEX(Sheet1!RawDataCols,$C129,AN$5)*$R129)</f>
        <v>0</v>
      </c>
      <c r="AO129" s="3">
        <f>IF(AO$3=0,0,INDEX(Sheet1!RawDataCols,$C129,AO$5)*$R129)</f>
        <v>0</v>
      </c>
      <c r="AP129" s="3">
        <f>IF(AP$3=0,0,INDEX(Sheet1!RawDataCols,$C129,AP$5)*$R129)</f>
        <v>0</v>
      </c>
      <c r="AQ129" s="3">
        <f>IF(AQ$3=0,0,INDEX(Sheet1!RawDataCols,$C129,AQ$5)*$R129)</f>
        <v>0</v>
      </c>
      <c r="AR129" s="3">
        <f>IF(AR$3=0,0,INDEX(Sheet1!RawDataCols,$C129,AR$5)*$R129)</f>
        <v>0</v>
      </c>
      <c r="AS129" s="3">
        <f>IF(AS$3=0,0,INDEX(Sheet1!RawDataCols,$C129,AS$5)*$R129)</f>
        <v>0</v>
      </c>
      <c r="AT129" s="3">
        <f>IF(AT$3=0,0,INDEX(Sheet1!RawDataCols,$C129,AT$5)*$R129)</f>
        <v>0</v>
      </c>
      <c r="AU129" s="3">
        <f>IF(AU$3=0,0,INDEX(Sheet1!RawDataCols,$C129,AU$5)*$R129)</f>
        <v>0</v>
      </c>
      <c r="AV129" s="3">
        <f>IF(AV$3=0,0,INDEX(Sheet1!RawDataCols,$C129,AV$5)*$R129)</f>
        <v>0</v>
      </c>
      <c r="AW129" s="3">
        <f>IF(AW$3=0,0,INDEX(Sheet1!RawDataCols,$C129,AW$5)*$R129)</f>
        <v>0</v>
      </c>
      <c r="AX129" s="3">
        <f>IF(AX$3=0,0,INDEX(Sheet1!RawDataCols,$C129,AX$5)*$R129)</f>
        <v>0</v>
      </c>
      <c r="AY129" s="3">
        <f>IF(AY$3=0,0,INDEX(Sheet1!RawDataCols,$C129,AY$5)*$R129)</f>
        <v>0</v>
      </c>
      <c r="AZ129" s="3">
        <f>IF(AZ$3=0,0,INDEX(Sheet1!RawDataCols,$C129,AZ$5)*$R129)</f>
        <v>0</v>
      </c>
      <c r="BA129" s="3">
        <f>IF(BA$3=0,0,INDEX(Sheet1!RawDataCols,$C129,BA$5)*$R129)</f>
        <v>0</v>
      </c>
      <c r="BB129" s="3">
        <f>IF(BB$3=0,0,INDEX(Sheet1!RawDataCols,$C129,BB$5)*$R129)</f>
        <v>0</v>
      </c>
      <c r="BC129" s="3">
        <f>IF(BC$3=0,0,INDEX(Sheet1!RawDataCols,$C129,BC$5)*$R129)</f>
        <v>0</v>
      </c>
      <c r="BD129" s="3">
        <f>IF(BD$3=0,0,INDEX(Sheet1!RawDataCols,$C129,BD$5)*$R129)</f>
        <v>0</v>
      </c>
      <c r="BE129" s="3">
        <f>IF(BE$3=0,0,INDEX(Sheet1!RawDataCols,$C129,BE$5)*$R129)</f>
        <v>0</v>
      </c>
      <c r="BF129" s="3">
        <f>IF(BF$3=0,0,INDEX(Sheet1!RawDataCols,$C129,BF$5)*$R129)</f>
        <v>0</v>
      </c>
      <c r="BG129" s="179">
        <f>IF(BG$3=0,0,INDEX(Sheet1!RawDataCols,$C129,BG$5)*$R129)</f>
        <v>0</v>
      </c>
      <c r="BH129" s="33">
        <f t="shared" si="37"/>
        <v>0</v>
      </c>
      <c r="BI129" s="33">
        <f t="shared" si="38"/>
        <v>0</v>
      </c>
      <c r="BJ129" s="33">
        <f t="shared" si="39"/>
        <v>0</v>
      </c>
      <c r="BK129" s="3">
        <f>IF(BK$3=0,0,INDEX(Sheet1!RawDataCols,$C129,BK$5)*$R129)</f>
        <v>0</v>
      </c>
      <c r="BL129" s="3">
        <f>IF(BL$3=0,0,INDEX(Sheet1!RawDataCols,$C129,BL$5)*$R129)</f>
        <v>0</v>
      </c>
      <c r="BM129" s="3">
        <f>IF(BM$3=0,0,INDEX(Sheet1!RawDataCols,$C129,BM$5)*$R129)</f>
        <v>0</v>
      </c>
      <c r="BN129" s="3">
        <f>IF(BN$3=0,0,INDEX(Sheet1!RawDataCols,$C129,BN$5)*$R129)</f>
        <v>48.25</v>
      </c>
      <c r="BO129" s="3">
        <f>IF(BO$3=0,0,INDEX(Sheet1!RawDataCols,$C129,BO$5)*$R129)</f>
        <v>0</v>
      </c>
      <c r="BP129" s="3">
        <f>IF(BP$3=0,0,INDEX(Sheet1!RawDataCols,$C129,BP$5)*$R129)</f>
        <v>0</v>
      </c>
      <c r="BQ129" s="3">
        <f t="shared" si="40"/>
        <v>0</v>
      </c>
      <c r="BR129" s="3">
        <f t="shared" si="41"/>
        <v>0</v>
      </c>
      <c r="BS129" s="3">
        <f t="shared" si="42"/>
        <v>0</v>
      </c>
      <c r="BT129" s="3">
        <f t="shared" si="43"/>
        <v>0</v>
      </c>
      <c r="BU129" s="3" t="str">
        <f>INDEX(Sheet1!$BS$2:$BS$1000,MATCH($A129,Sheet1!$A$2:$A$1000,0))</f>
        <v>22</v>
      </c>
      <c r="BV129" s="3">
        <f>INDEX(Sheet1!$BT$2:$BT$1000,MATCH($A129,Sheet1!$A$2:$A$1000,0))</f>
        <v>0</v>
      </c>
    </row>
    <row r="130" spans="1:74" x14ac:dyDescent="0.2">
      <c r="A130" s="11" t="s">
        <v>645</v>
      </c>
      <c r="B130" s="3">
        <f>MATCH($A130,Sheet1!ACCOUNTNO,0)</f>
        <v>99</v>
      </c>
      <c r="C130" s="3">
        <f t="shared" si="34"/>
        <v>99</v>
      </c>
      <c r="D130" s="3" t="str">
        <f>IF(D$3=0,0,INDEX(Sheet1!RawDataCols,$C130,D$5))</f>
        <v>52380G08</v>
      </c>
      <c r="E130" s="3" t="str">
        <f>IF(E$3=0,0,INDEX(Sheet1!RawDataCols,$C130,E$5))</f>
        <v xml:space="preserve">52380          </v>
      </c>
      <c r="F130" s="3" t="str">
        <f>IF(F$3=0,0,INDEX(Sheet1!RawDataCols,$C130,F$5))</f>
        <v xml:space="preserve">G08            </v>
      </c>
      <c r="G130" s="3" t="str">
        <f>IF(G$3=0,0,INDEX(Sheet1!RawDataCols,$C130,G$5))</f>
        <v xml:space="preserve">               </v>
      </c>
      <c r="H130" s="3" t="str">
        <f>IF(H$3=0,0,INDEX(Sheet1!RawDataCols,$C130,H$5))</f>
        <v xml:space="preserve">               </v>
      </c>
      <c r="I130" s="3" t="str">
        <f>IF(I$3=0,0,INDEX(Sheet1!RawDataCols,$C130,I$5))</f>
        <v xml:space="preserve">               </v>
      </c>
      <c r="J130" s="3" t="str">
        <f>IF(J$3=0,0,INDEX(Sheet1!RawDataCols,$C130,J$5))</f>
        <v xml:space="preserve">               </v>
      </c>
      <c r="K130" s="3" t="str">
        <f>IF(K$3=0,0,INDEX(Sheet1!RawDataCols,$C130,K$5))</f>
        <v xml:space="preserve">               </v>
      </c>
      <c r="L130" s="3" t="str">
        <f>IF(L$3=0,0,INDEX(Sheet1!RawDataCols,$C130,L$5))</f>
        <v xml:space="preserve">               </v>
      </c>
      <c r="M130" s="3" t="str">
        <f>IF(M$3=0,0,INDEX(Sheet1!RawDataCols,$C130,M$5))</f>
        <v xml:space="preserve">F008  </v>
      </c>
      <c r="N130" s="3" t="str">
        <f>IF(N$3=0,0,INDEX(Sheet1!RawDataCols,$C130,N$5))</f>
        <v>Web Development-RIUP</v>
      </c>
      <c r="O130" s="3">
        <f>INDEX(Sheet1!RawDataCols,$C130,O$5)</f>
        <v>20</v>
      </c>
      <c r="P130" s="3" t="str">
        <f>INDEX(Sheet1!RawDataCols,$C130,P$5)</f>
        <v>Current Assets</v>
      </c>
      <c r="Q130" s="3" t="str">
        <f>IF(Q$3=0,0,INDEX(Sheet1!RawDataCols,$C130,Q$5))</f>
        <v>B</v>
      </c>
      <c r="R130" s="3">
        <f t="shared" si="35"/>
        <v>1</v>
      </c>
      <c r="S130" s="3">
        <f t="shared" si="36"/>
        <v>-1</v>
      </c>
      <c r="T130" s="3">
        <f>IF(T$3=0,0,INDEX(Sheet1!RawDataCols,$C130,T$5)*$R130)</f>
        <v>0</v>
      </c>
      <c r="U130" s="3">
        <f>IF(U$3=0,0,INDEX(Sheet1!RawDataCols,$C130,U$5)*$R130)</f>
        <v>0</v>
      </c>
      <c r="V130" s="3">
        <f>IF(V$3=0,0,INDEX(Sheet1!RawDataCols,$C130,V$5)*$R130)</f>
        <v>0</v>
      </c>
      <c r="W130" s="3">
        <f>IF(W$3=0,0,INDEX(Sheet1!RawDataCols,$C130,W$5)*$R130)</f>
        <v>0</v>
      </c>
      <c r="X130" s="3">
        <f>IF(X$3=0,0,INDEX(Sheet1!RawDataCols,$C130,X$5)*$R130)</f>
        <v>0</v>
      </c>
      <c r="Y130" s="3">
        <f>IF(Y$3=0,0,INDEX(Sheet1!RawDataCols,$C130,Y$5)*$R130)</f>
        <v>0</v>
      </c>
      <c r="Z130" s="3">
        <f>IF(Z$3=0,0,INDEX(Sheet1!RawDataCols,$C130,Z$5)*$R130)</f>
        <v>0</v>
      </c>
      <c r="AA130" s="3">
        <f>IF(AA$3=0,0,INDEX(Sheet1!RawDataCols,$C130,AA$5)*$R130)</f>
        <v>0</v>
      </c>
      <c r="AB130" s="3">
        <f>IF(AB$3=0,0,INDEX(Sheet1!RawDataCols,$C130,AB$5)*$R130)</f>
        <v>0</v>
      </c>
      <c r="AC130" s="3">
        <f>IF(AC$3=0,0,INDEX(Sheet1!RawDataCols,$C130,AC$5)*$R130)</f>
        <v>0</v>
      </c>
      <c r="AD130" s="3">
        <f>IF(AD$3=0,0,INDEX(Sheet1!RawDataCols,$C130,AD$5)*$R130)</f>
        <v>0</v>
      </c>
      <c r="AE130" s="3">
        <f>IF(AE$3=0,0,INDEX(Sheet1!RawDataCols,$C130,AE$5)*$R130)</f>
        <v>0</v>
      </c>
      <c r="AF130" s="3">
        <f>IF(AF$3=0,0,INDEX(Sheet1!RawDataCols,$C130,AF$5)*$R130)</f>
        <v>0</v>
      </c>
      <c r="AG130" s="3">
        <f>IF(AG$3=0,0,INDEX(Sheet1!RawDataCols,$C130,AG$5)*$R130)</f>
        <v>0</v>
      </c>
      <c r="AH130" s="3">
        <f>IF(AH$3=0,0,INDEX(Sheet1!RawDataCols,$C130,AH$5)*$R130)</f>
        <v>0</v>
      </c>
      <c r="AI130" s="3">
        <f>IF(AI$3=0,0,INDEX(Sheet1!RawDataCols,$C130,AI$5)*$R130)</f>
        <v>0</v>
      </c>
      <c r="AJ130" s="3">
        <f>IF(AJ$3=0,0,INDEX(Sheet1!RawDataCols,$C130,AJ$5)*$R130)</f>
        <v>0</v>
      </c>
      <c r="AK130" s="3">
        <f>IF(AK$3=0,0,INDEX(Sheet1!RawDataCols,$C130,AK$5)*$R130)</f>
        <v>0</v>
      </c>
      <c r="AL130" s="3">
        <f>IF(AL$3=0,0,INDEX(Sheet1!RawDataCols,$C130,AL$5)*$R130)</f>
        <v>0</v>
      </c>
      <c r="AM130" s="3">
        <f>IF(AM$3=0,0,INDEX(Sheet1!RawDataCols,$C130,AM$5)*$R130)</f>
        <v>0</v>
      </c>
      <c r="AN130" s="3">
        <f>IF(AN$3=0,0,INDEX(Sheet1!RawDataCols,$C130,AN$5)*$R130)</f>
        <v>0</v>
      </c>
      <c r="AO130" s="3">
        <f>IF(AO$3=0,0,INDEX(Sheet1!RawDataCols,$C130,AO$5)*$R130)</f>
        <v>0</v>
      </c>
      <c r="AP130" s="3">
        <f>IF(AP$3=0,0,INDEX(Sheet1!RawDataCols,$C130,AP$5)*$R130)</f>
        <v>0</v>
      </c>
      <c r="AQ130" s="3">
        <f>IF(AQ$3=0,0,INDEX(Sheet1!RawDataCols,$C130,AQ$5)*$R130)</f>
        <v>0</v>
      </c>
      <c r="AR130" s="3">
        <f>IF(AR$3=0,0,INDEX(Sheet1!RawDataCols,$C130,AR$5)*$R130)</f>
        <v>0</v>
      </c>
      <c r="AS130" s="3">
        <f>IF(AS$3=0,0,INDEX(Sheet1!RawDataCols,$C130,AS$5)*$R130)</f>
        <v>0</v>
      </c>
      <c r="AT130" s="3">
        <f>IF(AT$3=0,0,INDEX(Sheet1!RawDataCols,$C130,AT$5)*$R130)</f>
        <v>0</v>
      </c>
      <c r="AU130" s="3">
        <f>IF(AU$3=0,0,INDEX(Sheet1!RawDataCols,$C130,AU$5)*$R130)</f>
        <v>0</v>
      </c>
      <c r="AV130" s="3">
        <f>IF(AV$3=0,0,INDEX(Sheet1!RawDataCols,$C130,AV$5)*$R130)</f>
        <v>0</v>
      </c>
      <c r="AW130" s="3">
        <f>IF(AW$3=0,0,INDEX(Sheet1!RawDataCols,$C130,AW$5)*$R130)</f>
        <v>0</v>
      </c>
      <c r="AX130" s="3">
        <f>IF(AX$3=0,0,INDEX(Sheet1!RawDataCols,$C130,AX$5)*$R130)</f>
        <v>0</v>
      </c>
      <c r="AY130" s="3">
        <f>IF(AY$3=0,0,INDEX(Sheet1!RawDataCols,$C130,AY$5)*$R130)</f>
        <v>0</v>
      </c>
      <c r="AZ130" s="3">
        <f>IF(AZ$3=0,0,INDEX(Sheet1!RawDataCols,$C130,AZ$5)*$R130)</f>
        <v>0</v>
      </c>
      <c r="BA130" s="3">
        <f>IF(BA$3=0,0,INDEX(Sheet1!RawDataCols,$C130,BA$5)*$R130)</f>
        <v>0</v>
      </c>
      <c r="BB130" s="3">
        <f>IF(BB$3=0,0,INDEX(Sheet1!RawDataCols,$C130,BB$5)*$R130)</f>
        <v>0</v>
      </c>
      <c r="BC130" s="3">
        <f>IF(BC$3=0,0,INDEX(Sheet1!RawDataCols,$C130,BC$5)*$R130)</f>
        <v>0</v>
      </c>
      <c r="BD130" s="3">
        <f>IF(BD$3=0,0,INDEX(Sheet1!RawDataCols,$C130,BD$5)*$R130)</f>
        <v>0</v>
      </c>
      <c r="BE130" s="3">
        <f>IF(BE$3=0,0,INDEX(Sheet1!RawDataCols,$C130,BE$5)*$R130)</f>
        <v>0</v>
      </c>
      <c r="BF130" s="3">
        <f>IF(BF$3=0,0,INDEX(Sheet1!RawDataCols,$C130,BF$5)*$R130)</f>
        <v>0</v>
      </c>
      <c r="BG130" s="179">
        <f>IF(BG$3=0,0,INDEX(Sheet1!RawDataCols,$C130,BG$5)*$R130)</f>
        <v>0</v>
      </c>
      <c r="BH130" s="33">
        <f t="shared" si="37"/>
        <v>0</v>
      </c>
      <c r="BI130" s="33">
        <f t="shared" si="38"/>
        <v>0</v>
      </c>
      <c r="BJ130" s="33">
        <f t="shared" si="39"/>
        <v>0</v>
      </c>
      <c r="BK130" s="3">
        <f>IF(BK$3=0,0,INDEX(Sheet1!RawDataCols,$C130,BK$5)*$R130)</f>
        <v>0</v>
      </c>
      <c r="BL130" s="3">
        <f>IF(BL$3=0,0,INDEX(Sheet1!RawDataCols,$C130,BL$5)*$R130)</f>
        <v>0</v>
      </c>
      <c r="BM130" s="3">
        <f>IF(BM$3=0,0,INDEX(Sheet1!RawDataCols,$C130,BM$5)*$R130)</f>
        <v>1533.4662499999999</v>
      </c>
      <c r="BN130" s="3">
        <f>IF(BN$3=0,0,INDEX(Sheet1!RawDataCols,$C130,BN$5)*$R130)</f>
        <v>1533.4662499999999</v>
      </c>
      <c r="BO130" s="3">
        <f>IF(BO$3=0,0,INDEX(Sheet1!RawDataCols,$C130,BO$5)*$R130)</f>
        <v>1533.4662499999999</v>
      </c>
      <c r="BP130" s="3">
        <f>IF(BP$3=0,0,INDEX(Sheet1!RawDataCols,$C130,BP$5)*$R130)</f>
        <v>0</v>
      </c>
      <c r="BQ130" s="3">
        <f t="shared" si="40"/>
        <v>0</v>
      </c>
      <c r="BR130" s="3">
        <f t="shared" si="41"/>
        <v>0</v>
      </c>
      <c r="BS130" s="3">
        <f t="shared" si="42"/>
        <v>0</v>
      </c>
      <c r="BT130" s="3">
        <f t="shared" si="43"/>
        <v>0</v>
      </c>
      <c r="BU130" s="3" t="str">
        <f>INDEX(Sheet1!$BS$2:$BS$1000,MATCH($A130,Sheet1!$A$2:$A$1000,0))</f>
        <v>22</v>
      </c>
      <c r="BV130" s="3">
        <f>INDEX(Sheet1!$BT$2:$BT$1000,MATCH($A130,Sheet1!$A$2:$A$1000,0))</f>
        <v>0</v>
      </c>
    </row>
    <row r="131" spans="1:74" x14ac:dyDescent="0.2">
      <c r="A131" s="11" t="s">
        <v>646</v>
      </c>
      <c r="B131" s="3">
        <f>MATCH($A131,Sheet1!ACCOUNTNO,0)</f>
        <v>100</v>
      </c>
      <c r="C131" s="3">
        <f t="shared" si="34"/>
        <v>100</v>
      </c>
      <c r="D131" s="3" t="str">
        <f>IF(D$3=0,0,INDEX(Sheet1!RawDataCols,$C131,D$5))</f>
        <v>61200G08</v>
      </c>
      <c r="E131" s="3" t="str">
        <f>IF(E$3=0,0,INDEX(Sheet1!RawDataCols,$C131,E$5))</f>
        <v xml:space="preserve">61200          </v>
      </c>
      <c r="F131" s="3" t="str">
        <f>IF(F$3=0,0,INDEX(Sheet1!RawDataCols,$C131,F$5))</f>
        <v xml:space="preserve">G08            </v>
      </c>
      <c r="G131" s="3" t="str">
        <f>IF(G$3=0,0,INDEX(Sheet1!RawDataCols,$C131,G$5))</f>
        <v xml:space="preserve">               </v>
      </c>
      <c r="H131" s="3" t="str">
        <f>IF(H$3=0,0,INDEX(Sheet1!RawDataCols,$C131,H$5))</f>
        <v xml:space="preserve">               </v>
      </c>
      <c r="I131" s="3" t="str">
        <f>IF(I$3=0,0,INDEX(Sheet1!RawDataCols,$C131,I$5))</f>
        <v xml:space="preserve">               </v>
      </c>
      <c r="J131" s="3" t="str">
        <f>IF(J$3=0,0,INDEX(Sheet1!RawDataCols,$C131,J$5))</f>
        <v xml:space="preserve">               </v>
      </c>
      <c r="K131" s="3" t="str">
        <f>IF(K$3=0,0,INDEX(Sheet1!RawDataCols,$C131,K$5))</f>
        <v xml:space="preserve">               </v>
      </c>
      <c r="L131" s="3" t="str">
        <f>IF(L$3=0,0,INDEX(Sheet1!RawDataCols,$C131,L$5))</f>
        <v xml:space="preserve">               </v>
      </c>
      <c r="M131" s="3" t="str">
        <f>IF(M$3=0,0,INDEX(Sheet1!RawDataCols,$C131,M$5))</f>
        <v xml:space="preserve">F008  </v>
      </c>
      <c r="N131" s="3" t="str">
        <f>IF(N$3=0,0,INDEX(Sheet1!RawDataCols,$C131,N$5))</f>
        <v>IT Equipment-RIUP</v>
      </c>
      <c r="O131" s="3">
        <f>INDEX(Sheet1!RawDataCols,$C131,O$5)</f>
        <v>24</v>
      </c>
      <c r="P131" s="3" t="str">
        <f>INDEX(Sheet1!RawDataCols,$C131,P$5)</f>
        <v>Fixed Assets</v>
      </c>
      <c r="Q131" s="3" t="str">
        <f>IF(Q$3=0,0,INDEX(Sheet1!RawDataCols,$C131,Q$5))</f>
        <v>B</v>
      </c>
      <c r="R131" s="3">
        <f t="shared" si="35"/>
        <v>1</v>
      </c>
      <c r="S131" s="3">
        <f t="shared" si="36"/>
        <v>-1</v>
      </c>
      <c r="T131" s="3">
        <f>IF(T$3=0,0,INDEX(Sheet1!RawDataCols,$C131,T$5)*$R131)</f>
        <v>167150.42000000001</v>
      </c>
      <c r="U131" s="3">
        <f>IF(U$3=0,0,INDEX(Sheet1!RawDataCols,$C131,U$5)*$R131)</f>
        <v>0</v>
      </c>
      <c r="V131" s="3">
        <f>IF(V$3=0,0,INDEX(Sheet1!RawDataCols,$C131,V$5)*$R131)</f>
        <v>0</v>
      </c>
      <c r="W131" s="3">
        <f>IF(W$3=0,0,INDEX(Sheet1!RawDataCols,$C131,W$5)*$R131)</f>
        <v>0</v>
      </c>
      <c r="X131" s="3">
        <f>IF(X$3=0,0,INDEX(Sheet1!RawDataCols,$C131,X$5)*$R131)</f>
        <v>-167150.42000000001</v>
      </c>
      <c r="Y131" s="3">
        <f>IF(Y$3=0,0,INDEX(Sheet1!RawDataCols,$C131,Y$5)*$R131)</f>
        <v>0</v>
      </c>
      <c r="Z131" s="3">
        <f>IF(Z$3=0,0,INDEX(Sheet1!RawDataCols,$C131,Z$5)*$R131)</f>
        <v>0</v>
      </c>
      <c r="AA131" s="3">
        <f>IF(AA$3=0,0,INDEX(Sheet1!RawDataCols,$C131,AA$5)*$R131)</f>
        <v>0</v>
      </c>
      <c r="AB131" s="3">
        <f>IF(AB$3=0,0,INDEX(Sheet1!RawDataCols,$C131,AB$5)*$R131)</f>
        <v>0</v>
      </c>
      <c r="AC131" s="3">
        <f>IF(AC$3=0,0,INDEX(Sheet1!RawDataCols,$C131,AC$5)*$R131)</f>
        <v>0</v>
      </c>
      <c r="AD131" s="3">
        <f>IF(AD$3=0,0,INDEX(Sheet1!RawDataCols,$C131,AD$5)*$R131)</f>
        <v>0</v>
      </c>
      <c r="AE131" s="3">
        <f>IF(AE$3=0,0,INDEX(Sheet1!RawDataCols,$C131,AE$5)*$R131)</f>
        <v>0</v>
      </c>
      <c r="AF131" s="3">
        <f>IF(AF$3=0,0,INDEX(Sheet1!RawDataCols,$C131,AF$5)*$R131)</f>
        <v>0</v>
      </c>
      <c r="AG131" s="3">
        <f>IF(AG$3=0,0,INDEX(Sheet1!RawDataCols,$C131,AG$5)*$R131)</f>
        <v>0</v>
      </c>
      <c r="AH131" s="3">
        <f>IF(AH$3=0,0,INDEX(Sheet1!RawDataCols,$C131,AH$5)*$R131)</f>
        <v>0</v>
      </c>
      <c r="AI131" s="3">
        <f>IF(AI$3=0,0,INDEX(Sheet1!RawDataCols,$C131,AI$5)*$R131)</f>
        <v>0</v>
      </c>
      <c r="AJ131" s="3">
        <f>IF(AJ$3=0,0,INDEX(Sheet1!RawDataCols,$C131,AJ$5)*$R131)</f>
        <v>0</v>
      </c>
      <c r="AK131" s="3">
        <f>IF(AK$3=0,0,INDEX(Sheet1!RawDataCols,$C131,AK$5)*$R131)</f>
        <v>0</v>
      </c>
      <c r="AL131" s="3">
        <f>IF(AL$3=0,0,INDEX(Sheet1!RawDataCols,$C131,AL$5)*$R131)</f>
        <v>0</v>
      </c>
      <c r="AM131" s="3">
        <f>IF(AM$3=0,0,INDEX(Sheet1!RawDataCols,$C131,AM$5)*$R131)</f>
        <v>0</v>
      </c>
      <c r="AN131" s="3">
        <f>IF(AN$3=0,0,INDEX(Sheet1!RawDataCols,$C131,AN$5)*$R131)</f>
        <v>0</v>
      </c>
      <c r="AO131" s="3">
        <f>IF(AO$3=0,0,INDEX(Sheet1!RawDataCols,$C131,AO$5)*$R131)</f>
        <v>0</v>
      </c>
      <c r="AP131" s="3">
        <f>IF(AP$3=0,0,INDEX(Sheet1!RawDataCols,$C131,AP$5)*$R131)</f>
        <v>0</v>
      </c>
      <c r="AQ131" s="3">
        <f>IF(AQ$3=0,0,INDEX(Sheet1!RawDataCols,$C131,AQ$5)*$R131)</f>
        <v>0</v>
      </c>
      <c r="AR131" s="3">
        <f>IF(AR$3=0,0,INDEX(Sheet1!RawDataCols,$C131,AR$5)*$R131)</f>
        <v>0</v>
      </c>
      <c r="AS131" s="3">
        <f>IF(AS$3=0,0,INDEX(Sheet1!RawDataCols,$C131,AS$5)*$R131)</f>
        <v>0</v>
      </c>
      <c r="AT131" s="3">
        <f>IF(AT$3=0,0,INDEX(Sheet1!RawDataCols,$C131,AT$5)*$R131)</f>
        <v>0</v>
      </c>
      <c r="AU131" s="3">
        <f>IF(AU$3=0,0,INDEX(Sheet1!RawDataCols,$C131,AU$5)*$R131)</f>
        <v>0</v>
      </c>
      <c r="AV131" s="3">
        <f>IF(AV$3=0,0,INDEX(Sheet1!RawDataCols,$C131,AV$5)*$R131)</f>
        <v>0</v>
      </c>
      <c r="AW131" s="3">
        <f>IF(AW$3=0,0,INDEX(Sheet1!RawDataCols,$C131,AW$5)*$R131)</f>
        <v>0</v>
      </c>
      <c r="AX131" s="3">
        <f>IF(AX$3=0,0,INDEX(Sheet1!RawDataCols,$C131,AX$5)*$R131)</f>
        <v>0</v>
      </c>
      <c r="AY131" s="3">
        <f>IF(AY$3=0,0,INDEX(Sheet1!RawDataCols,$C131,AY$5)*$R131)</f>
        <v>0</v>
      </c>
      <c r="AZ131" s="3">
        <f>IF(AZ$3=0,0,INDEX(Sheet1!RawDataCols,$C131,AZ$5)*$R131)</f>
        <v>0</v>
      </c>
      <c r="BA131" s="3">
        <f>IF(BA$3=0,0,INDEX(Sheet1!RawDataCols,$C131,BA$5)*$R131)</f>
        <v>0</v>
      </c>
      <c r="BB131" s="3">
        <f>IF(BB$3=0,0,INDEX(Sheet1!RawDataCols,$C131,BB$5)*$R131)</f>
        <v>0</v>
      </c>
      <c r="BC131" s="3">
        <f>IF(BC$3=0,0,INDEX(Sheet1!RawDataCols,$C131,BC$5)*$R131)</f>
        <v>0</v>
      </c>
      <c r="BD131" s="3">
        <f>IF(BD$3=0,0,INDEX(Sheet1!RawDataCols,$C131,BD$5)*$R131)</f>
        <v>0</v>
      </c>
      <c r="BE131" s="3">
        <f>IF(BE$3=0,0,INDEX(Sheet1!RawDataCols,$C131,BE$5)*$R131)</f>
        <v>0</v>
      </c>
      <c r="BF131" s="3">
        <f>IF(BF$3=0,0,INDEX(Sheet1!RawDataCols,$C131,BF$5)*$R131)</f>
        <v>0</v>
      </c>
      <c r="BG131" s="179">
        <f>IF(BG$3=0,0,INDEX(Sheet1!RawDataCols,$C131,BG$5)*$R131)</f>
        <v>0</v>
      </c>
      <c r="BH131" s="33">
        <f t="shared" si="37"/>
        <v>0</v>
      </c>
      <c r="BI131" s="33">
        <f t="shared" si="38"/>
        <v>0</v>
      </c>
      <c r="BJ131" s="33">
        <f t="shared" si="39"/>
        <v>167150.42000000001</v>
      </c>
      <c r="BK131" s="3">
        <f>IF(BK$3=0,0,INDEX(Sheet1!RawDataCols,$C131,BK$5)*$R131)</f>
        <v>0</v>
      </c>
      <c r="BL131" s="3">
        <f>IF(BL$3=0,0,INDEX(Sheet1!RawDataCols,$C131,BL$5)*$R131)</f>
        <v>20893.802500000002</v>
      </c>
      <c r="BM131" s="3">
        <f>IF(BM$3=0,0,INDEX(Sheet1!RawDataCols,$C131,BM$5)*$R131)</f>
        <v>20893.802500000002</v>
      </c>
      <c r="BN131" s="3">
        <f>IF(BN$3=0,0,INDEX(Sheet1!RawDataCols,$C131,BN$5)*$R131)</f>
        <v>20768.32</v>
      </c>
      <c r="BO131" s="3">
        <f>IF(BO$3=0,0,INDEX(Sheet1!RawDataCols,$C131,BO$5)*$R131)</f>
        <v>15358.081249999999</v>
      </c>
      <c r="BP131" s="3">
        <f>IF(BP$3=0,0,INDEX(Sheet1!RawDataCols,$C131,BP$5)*$R131)</f>
        <v>167150.42000000001</v>
      </c>
      <c r="BQ131" s="3">
        <f t="shared" si="40"/>
        <v>0</v>
      </c>
      <c r="BR131" s="3">
        <f t="shared" si="41"/>
        <v>0</v>
      </c>
      <c r="BS131" s="3">
        <f t="shared" si="42"/>
        <v>0</v>
      </c>
      <c r="BT131" s="3">
        <f t="shared" si="43"/>
        <v>0</v>
      </c>
      <c r="BU131" s="3" t="str">
        <f>INDEX(Sheet1!$BS$2:$BS$1000,MATCH($A131,Sheet1!$A$2:$A$1000,0))</f>
        <v>23</v>
      </c>
      <c r="BV131" s="3">
        <f>INDEX(Sheet1!$BT$2:$BT$1000,MATCH($A131,Sheet1!$A$2:$A$1000,0))</f>
        <v>0</v>
      </c>
    </row>
    <row r="132" spans="1:74" x14ac:dyDescent="0.2">
      <c r="A132" s="11" t="s">
        <v>647</v>
      </c>
      <c r="B132" s="3">
        <f>MATCH($A132,Sheet1!ACCOUNTNO,0)</f>
        <v>101</v>
      </c>
      <c r="C132" s="3">
        <f t="shared" si="34"/>
        <v>101</v>
      </c>
      <c r="D132" s="3" t="str">
        <f>IF(D$3=0,0,INDEX(Sheet1!RawDataCols,$C132,D$5))</f>
        <v>61220G08</v>
      </c>
      <c r="E132" s="3" t="str">
        <f>IF(E$3=0,0,INDEX(Sheet1!RawDataCols,$C132,E$5))</f>
        <v xml:space="preserve">61220          </v>
      </c>
      <c r="F132" s="3" t="str">
        <f>IF(F$3=0,0,INDEX(Sheet1!RawDataCols,$C132,F$5))</f>
        <v xml:space="preserve">G08            </v>
      </c>
      <c r="G132" s="3" t="str">
        <f>IF(G$3=0,0,INDEX(Sheet1!RawDataCols,$C132,G$5))</f>
        <v xml:space="preserve">               </v>
      </c>
      <c r="H132" s="3" t="str">
        <f>IF(H$3=0,0,INDEX(Sheet1!RawDataCols,$C132,H$5))</f>
        <v xml:space="preserve">               </v>
      </c>
      <c r="I132" s="3" t="str">
        <f>IF(I$3=0,0,INDEX(Sheet1!RawDataCols,$C132,I$5))</f>
        <v xml:space="preserve">               </v>
      </c>
      <c r="J132" s="3" t="str">
        <f>IF(J$3=0,0,INDEX(Sheet1!RawDataCols,$C132,J$5))</f>
        <v xml:space="preserve">               </v>
      </c>
      <c r="K132" s="3" t="str">
        <f>IF(K$3=0,0,INDEX(Sheet1!RawDataCols,$C132,K$5))</f>
        <v xml:space="preserve">               </v>
      </c>
      <c r="L132" s="3" t="str">
        <f>IF(L$3=0,0,INDEX(Sheet1!RawDataCols,$C132,L$5))</f>
        <v xml:space="preserve">               </v>
      </c>
      <c r="M132" s="3" t="str">
        <f>IF(M$3=0,0,INDEX(Sheet1!RawDataCols,$C132,M$5))</f>
        <v xml:space="preserve">F008  </v>
      </c>
      <c r="N132" s="3" t="str">
        <f>IF(N$3=0,0,INDEX(Sheet1!RawDataCols,$C132,N$5))</f>
        <v>Furniture &amp; Fittings-RIUP</v>
      </c>
      <c r="O132" s="3">
        <f>INDEX(Sheet1!RawDataCols,$C132,O$5)</f>
        <v>24</v>
      </c>
      <c r="P132" s="3" t="str">
        <f>INDEX(Sheet1!RawDataCols,$C132,P$5)</f>
        <v>Fixed Assets</v>
      </c>
      <c r="Q132" s="3" t="str">
        <f>IF(Q$3=0,0,INDEX(Sheet1!RawDataCols,$C132,Q$5))</f>
        <v>B</v>
      </c>
      <c r="R132" s="3">
        <f t="shared" si="35"/>
        <v>1</v>
      </c>
      <c r="S132" s="3">
        <f t="shared" si="36"/>
        <v>-1</v>
      </c>
      <c r="T132" s="3">
        <f>IF(T$3=0,0,INDEX(Sheet1!RawDataCols,$C132,T$5)*$R132)</f>
        <v>2031.82</v>
      </c>
      <c r="U132" s="3">
        <f>IF(U$3=0,0,INDEX(Sheet1!RawDataCols,$C132,U$5)*$R132)</f>
        <v>0</v>
      </c>
      <c r="V132" s="3">
        <f>IF(V$3=0,0,INDEX(Sheet1!RawDataCols,$C132,V$5)*$R132)</f>
        <v>0</v>
      </c>
      <c r="W132" s="3">
        <f>IF(W$3=0,0,INDEX(Sheet1!RawDataCols,$C132,W$5)*$R132)</f>
        <v>0</v>
      </c>
      <c r="X132" s="3">
        <f>IF(X$3=0,0,INDEX(Sheet1!RawDataCols,$C132,X$5)*$R132)</f>
        <v>-2031.82</v>
      </c>
      <c r="Y132" s="3">
        <f>IF(Y$3=0,0,INDEX(Sheet1!RawDataCols,$C132,Y$5)*$R132)</f>
        <v>0</v>
      </c>
      <c r="Z132" s="3">
        <f>IF(Z$3=0,0,INDEX(Sheet1!RawDataCols,$C132,Z$5)*$R132)</f>
        <v>0</v>
      </c>
      <c r="AA132" s="3">
        <f>IF(AA$3=0,0,INDEX(Sheet1!RawDataCols,$C132,AA$5)*$R132)</f>
        <v>0</v>
      </c>
      <c r="AB132" s="3">
        <f>IF(AB$3=0,0,INDEX(Sheet1!RawDataCols,$C132,AB$5)*$R132)</f>
        <v>0</v>
      </c>
      <c r="AC132" s="3">
        <f>IF(AC$3=0,0,INDEX(Sheet1!RawDataCols,$C132,AC$5)*$R132)</f>
        <v>0</v>
      </c>
      <c r="AD132" s="3">
        <f>IF(AD$3=0,0,INDEX(Sheet1!RawDataCols,$C132,AD$5)*$R132)</f>
        <v>0</v>
      </c>
      <c r="AE132" s="3">
        <f>IF(AE$3=0,0,INDEX(Sheet1!RawDataCols,$C132,AE$5)*$R132)</f>
        <v>0</v>
      </c>
      <c r="AF132" s="3">
        <f>IF(AF$3=0,0,INDEX(Sheet1!RawDataCols,$C132,AF$5)*$R132)</f>
        <v>0</v>
      </c>
      <c r="AG132" s="3">
        <f>IF(AG$3=0,0,INDEX(Sheet1!RawDataCols,$C132,AG$5)*$R132)</f>
        <v>0</v>
      </c>
      <c r="AH132" s="3">
        <f>IF(AH$3=0,0,INDEX(Sheet1!RawDataCols,$C132,AH$5)*$R132)</f>
        <v>0</v>
      </c>
      <c r="AI132" s="3">
        <f>IF(AI$3=0,0,INDEX(Sheet1!RawDataCols,$C132,AI$5)*$R132)</f>
        <v>0</v>
      </c>
      <c r="AJ132" s="3">
        <f>IF(AJ$3=0,0,INDEX(Sheet1!RawDataCols,$C132,AJ$5)*$R132)</f>
        <v>0</v>
      </c>
      <c r="AK132" s="3">
        <f>IF(AK$3=0,0,INDEX(Sheet1!RawDataCols,$C132,AK$5)*$R132)</f>
        <v>0</v>
      </c>
      <c r="AL132" s="3">
        <f>IF(AL$3=0,0,INDEX(Sheet1!RawDataCols,$C132,AL$5)*$R132)</f>
        <v>0</v>
      </c>
      <c r="AM132" s="3">
        <f>IF(AM$3=0,0,INDEX(Sheet1!RawDataCols,$C132,AM$5)*$R132)</f>
        <v>0</v>
      </c>
      <c r="AN132" s="3">
        <f>IF(AN$3=0,0,INDEX(Sheet1!RawDataCols,$C132,AN$5)*$R132)</f>
        <v>0</v>
      </c>
      <c r="AO132" s="3">
        <f>IF(AO$3=0,0,INDEX(Sheet1!RawDataCols,$C132,AO$5)*$R132)</f>
        <v>0</v>
      </c>
      <c r="AP132" s="3">
        <f>IF(AP$3=0,0,INDEX(Sheet1!RawDataCols,$C132,AP$5)*$R132)</f>
        <v>0</v>
      </c>
      <c r="AQ132" s="3">
        <f>IF(AQ$3=0,0,INDEX(Sheet1!RawDataCols,$C132,AQ$5)*$R132)</f>
        <v>0</v>
      </c>
      <c r="AR132" s="3">
        <f>IF(AR$3=0,0,INDEX(Sheet1!RawDataCols,$C132,AR$5)*$R132)</f>
        <v>0</v>
      </c>
      <c r="AS132" s="3">
        <f>IF(AS$3=0,0,INDEX(Sheet1!RawDataCols,$C132,AS$5)*$R132)</f>
        <v>0</v>
      </c>
      <c r="AT132" s="3">
        <f>IF(AT$3=0,0,INDEX(Sheet1!RawDataCols,$C132,AT$5)*$R132)</f>
        <v>0</v>
      </c>
      <c r="AU132" s="3">
        <f>IF(AU$3=0,0,INDEX(Sheet1!RawDataCols,$C132,AU$5)*$R132)</f>
        <v>0</v>
      </c>
      <c r="AV132" s="3">
        <f>IF(AV$3=0,0,INDEX(Sheet1!RawDataCols,$C132,AV$5)*$R132)</f>
        <v>0</v>
      </c>
      <c r="AW132" s="3">
        <f>IF(AW$3=0,0,INDEX(Sheet1!RawDataCols,$C132,AW$5)*$R132)</f>
        <v>0</v>
      </c>
      <c r="AX132" s="3">
        <f>IF(AX$3=0,0,INDEX(Sheet1!RawDataCols,$C132,AX$5)*$R132)</f>
        <v>0</v>
      </c>
      <c r="AY132" s="3">
        <f>IF(AY$3=0,0,INDEX(Sheet1!RawDataCols,$C132,AY$5)*$R132)</f>
        <v>0</v>
      </c>
      <c r="AZ132" s="3">
        <f>IF(AZ$3=0,0,INDEX(Sheet1!RawDataCols,$C132,AZ$5)*$R132)</f>
        <v>0</v>
      </c>
      <c r="BA132" s="3">
        <f>IF(BA$3=0,0,INDEX(Sheet1!RawDataCols,$C132,BA$5)*$R132)</f>
        <v>0</v>
      </c>
      <c r="BB132" s="3">
        <f>IF(BB$3=0,0,INDEX(Sheet1!RawDataCols,$C132,BB$5)*$R132)</f>
        <v>0</v>
      </c>
      <c r="BC132" s="3">
        <f>IF(BC$3=0,0,INDEX(Sheet1!RawDataCols,$C132,BC$5)*$R132)</f>
        <v>0</v>
      </c>
      <c r="BD132" s="3">
        <f>IF(BD$3=0,0,INDEX(Sheet1!RawDataCols,$C132,BD$5)*$R132)</f>
        <v>0</v>
      </c>
      <c r="BE132" s="3">
        <f>IF(BE$3=0,0,INDEX(Sheet1!RawDataCols,$C132,BE$5)*$R132)</f>
        <v>0</v>
      </c>
      <c r="BF132" s="3">
        <f>IF(BF$3=0,0,INDEX(Sheet1!RawDataCols,$C132,BF$5)*$R132)</f>
        <v>0</v>
      </c>
      <c r="BG132" s="179">
        <f>IF(BG$3=0,0,INDEX(Sheet1!RawDataCols,$C132,BG$5)*$R132)</f>
        <v>0</v>
      </c>
      <c r="BH132" s="33">
        <f t="shared" si="37"/>
        <v>0</v>
      </c>
      <c r="BI132" s="33">
        <f t="shared" si="38"/>
        <v>0</v>
      </c>
      <c r="BJ132" s="33">
        <f t="shared" si="39"/>
        <v>2031.82</v>
      </c>
      <c r="BK132" s="3">
        <f>IF(BK$3=0,0,INDEX(Sheet1!RawDataCols,$C132,BK$5)*$R132)</f>
        <v>0</v>
      </c>
      <c r="BL132" s="3">
        <f>IF(BL$3=0,0,INDEX(Sheet1!RawDataCols,$C132,BL$5)*$R132)</f>
        <v>253.97749999999999</v>
      </c>
      <c r="BM132" s="3">
        <f>IF(BM$3=0,0,INDEX(Sheet1!RawDataCols,$C132,BM$5)*$R132)</f>
        <v>253.97749999999999</v>
      </c>
      <c r="BN132" s="3">
        <f>IF(BN$3=0,0,INDEX(Sheet1!RawDataCols,$C132,BN$5)*$R132)</f>
        <v>253.97749999999999</v>
      </c>
      <c r="BO132" s="3">
        <f>IF(BO$3=0,0,INDEX(Sheet1!RawDataCols,$C132,BO$5)*$R132)</f>
        <v>253.97749999999999</v>
      </c>
      <c r="BP132" s="3">
        <f>IF(BP$3=0,0,INDEX(Sheet1!RawDataCols,$C132,BP$5)*$R132)</f>
        <v>2031.82</v>
      </c>
      <c r="BQ132" s="3">
        <f t="shared" si="40"/>
        <v>0</v>
      </c>
      <c r="BR132" s="3">
        <f t="shared" si="41"/>
        <v>0</v>
      </c>
      <c r="BS132" s="3">
        <f t="shared" si="42"/>
        <v>0</v>
      </c>
      <c r="BT132" s="3">
        <f t="shared" si="43"/>
        <v>0</v>
      </c>
      <c r="BU132" s="3" t="str">
        <f>INDEX(Sheet1!$BS$2:$BS$1000,MATCH($A132,Sheet1!$A$2:$A$1000,0))</f>
        <v>23</v>
      </c>
      <c r="BV132" s="3">
        <f>INDEX(Sheet1!$BT$2:$BT$1000,MATCH($A132,Sheet1!$A$2:$A$1000,0))</f>
        <v>0</v>
      </c>
    </row>
    <row r="133" spans="1:74" x14ac:dyDescent="0.2">
      <c r="A133" s="11" t="s">
        <v>648</v>
      </c>
      <c r="B133" s="3">
        <f>MATCH($A133,Sheet1!ACCOUNTNO,0)</f>
        <v>102</v>
      </c>
      <c r="C133" s="3">
        <f t="shared" si="34"/>
        <v>102</v>
      </c>
      <c r="D133" s="3" t="str">
        <f>IF(D$3=0,0,INDEX(Sheet1!RawDataCols,$C133,D$5))</f>
        <v>61260G08</v>
      </c>
      <c r="E133" s="3" t="str">
        <f>IF(E$3=0,0,INDEX(Sheet1!RawDataCols,$C133,E$5))</f>
        <v xml:space="preserve">61260          </v>
      </c>
      <c r="F133" s="3" t="str">
        <f>IF(F$3=0,0,INDEX(Sheet1!RawDataCols,$C133,F$5))</f>
        <v xml:space="preserve">G08            </v>
      </c>
      <c r="G133" s="3" t="str">
        <f>IF(G$3=0,0,INDEX(Sheet1!RawDataCols,$C133,G$5))</f>
        <v xml:space="preserve">               </v>
      </c>
      <c r="H133" s="3" t="str">
        <f>IF(H$3=0,0,INDEX(Sheet1!RawDataCols,$C133,H$5))</f>
        <v xml:space="preserve">               </v>
      </c>
      <c r="I133" s="3" t="str">
        <f>IF(I$3=0,0,INDEX(Sheet1!RawDataCols,$C133,I$5))</f>
        <v xml:space="preserve">               </v>
      </c>
      <c r="J133" s="3" t="str">
        <f>IF(J$3=0,0,INDEX(Sheet1!RawDataCols,$C133,J$5))</f>
        <v xml:space="preserve">               </v>
      </c>
      <c r="K133" s="3" t="str">
        <f>IF(K$3=0,0,INDEX(Sheet1!RawDataCols,$C133,K$5))</f>
        <v xml:space="preserve">               </v>
      </c>
      <c r="L133" s="3" t="str">
        <f>IF(L$3=0,0,INDEX(Sheet1!RawDataCols,$C133,L$5))</f>
        <v xml:space="preserve">               </v>
      </c>
      <c r="M133" s="3" t="str">
        <f>IF(M$3=0,0,INDEX(Sheet1!RawDataCols,$C133,M$5))</f>
        <v xml:space="preserve">F008  </v>
      </c>
      <c r="N133" s="3" t="str">
        <f>IF(N$3=0,0,INDEX(Sheet1!RawDataCols,$C133,N$5))</f>
        <v>Office Furniture-RIUP</v>
      </c>
      <c r="O133" s="3">
        <f>INDEX(Sheet1!RawDataCols,$C133,O$5)</f>
        <v>24</v>
      </c>
      <c r="P133" s="3" t="str">
        <f>INDEX(Sheet1!RawDataCols,$C133,P$5)</f>
        <v>Fixed Assets</v>
      </c>
      <c r="Q133" s="3" t="str">
        <f>IF(Q$3=0,0,INDEX(Sheet1!RawDataCols,$C133,Q$5))</f>
        <v>B</v>
      </c>
      <c r="R133" s="3">
        <f t="shared" si="35"/>
        <v>1</v>
      </c>
      <c r="S133" s="3">
        <f t="shared" si="36"/>
        <v>-1</v>
      </c>
      <c r="T133" s="3">
        <f>IF(T$3=0,0,INDEX(Sheet1!RawDataCols,$C133,T$5)*$R133)</f>
        <v>31088.12</v>
      </c>
      <c r="U133" s="3">
        <f>IF(U$3=0,0,INDEX(Sheet1!RawDataCols,$C133,U$5)*$R133)</f>
        <v>0</v>
      </c>
      <c r="V133" s="3">
        <f>IF(V$3=0,0,INDEX(Sheet1!RawDataCols,$C133,V$5)*$R133)</f>
        <v>0</v>
      </c>
      <c r="W133" s="3">
        <f>IF(W$3=0,0,INDEX(Sheet1!RawDataCols,$C133,W$5)*$R133)</f>
        <v>0</v>
      </c>
      <c r="X133" s="3">
        <f>IF(X$3=0,0,INDEX(Sheet1!RawDataCols,$C133,X$5)*$R133)</f>
        <v>-31088.12</v>
      </c>
      <c r="Y133" s="3">
        <f>IF(Y$3=0,0,INDEX(Sheet1!RawDataCols,$C133,Y$5)*$R133)</f>
        <v>0</v>
      </c>
      <c r="Z133" s="3">
        <f>IF(Z$3=0,0,INDEX(Sheet1!RawDataCols,$C133,Z$5)*$R133)</f>
        <v>0</v>
      </c>
      <c r="AA133" s="3">
        <f>IF(AA$3=0,0,INDEX(Sheet1!RawDataCols,$C133,AA$5)*$R133)</f>
        <v>0</v>
      </c>
      <c r="AB133" s="3">
        <f>IF(AB$3=0,0,INDEX(Sheet1!RawDataCols,$C133,AB$5)*$R133)</f>
        <v>0</v>
      </c>
      <c r="AC133" s="3">
        <f>IF(AC$3=0,0,INDEX(Sheet1!RawDataCols,$C133,AC$5)*$R133)</f>
        <v>0</v>
      </c>
      <c r="AD133" s="3">
        <f>IF(AD$3=0,0,INDEX(Sheet1!RawDataCols,$C133,AD$5)*$R133)</f>
        <v>0</v>
      </c>
      <c r="AE133" s="3">
        <f>IF(AE$3=0,0,INDEX(Sheet1!RawDataCols,$C133,AE$5)*$R133)</f>
        <v>0</v>
      </c>
      <c r="AF133" s="3">
        <f>IF(AF$3=0,0,INDEX(Sheet1!RawDataCols,$C133,AF$5)*$R133)</f>
        <v>0</v>
      </c>
      <c r="AG133" s="3">
        <f>IF(AG$3=0,0,INDEX(Sheet1!RawDataCols,$C133,AG$5)*$R133)</f>
        <v>0</v>
      </c>
      <c r="AH133" s="3">
        <f>IF(AH$3=0,0,INDEX(Sheet1!RawDataCols,$C133,AH$5)*$R133)</f>
        <v>0</v>
      </c>
      <c r="AI133" s="3">
        <f>IF(AI$3=0,0,INDEX(Sheet1!RawDataCols,$C133,AI$5)*$R133)</f>
        <v>0</v>
      </c>
      <c r="AJ133" s="3">
        <f>IF(AJ$3=0,0,INDEX(Sheet1!RawDataCols,$C133,AJ$5)*$R133)</f>
        <v>0</v>
      </c>
      <c r="AK133" s="3">
        <f>IF(AK$3=0,0,INDEX(Sheet1!RawDataCols,$C133,AK$5)*$R133)</f>
        <v>0</v>
      </c>
      <c r="AL133" s="3">
        <f>IF(AL$3=0,0,INDEX(Sheet1!RawDataCols,$C133,AL$5)*$R133)</f>
        <v>0</v>
      </c>
      <c r="AM133" s="3">
        <f>IF(AM$3=0,0,INDEX(Sheet1!RawDataCols,$C133,AM$5)*$R133)</f>
        <v>0</v>
      </c>
      <c r="AN133" s="3">
        <f>IF(AN$3=0,0,INDEX(Sheet1!RawDataCols,$C133,AN$5)*$R133)</f>
        <v>0</v>
      </c>
      <c r="AO133" s="3">
        <f>IF(AO$3=0,0,INDEX(Sheet1!RawDataCols,$C133,AO$5)*$R133)</f>
        <v>0</v>
      </c>
      <c r="AP133" s="3">
        <f>IF(AP$3=0,0,INDEX(Sheet1!RawDataCols,$C133,AP$5)*$R133)</f>
        <v>0</v>
      </c>
      <c r="AQ133" s="3">
        <f>IF(AQ$3=0,0,INDEX(Sheet1!RawDataCols,$C133,AQ$5)*$R133)</f>
        <v>0</v>
      </c>
      <c r="AR133" s="3">
        <f>IF(AR$3=0,0,INDEX(Sheet1!RawDataCols,$C133,AR$5)*$R133)</f>
        <v>0</v>
      </c>
      <c r="AS133" s="3">
        <f>IF(AS$3=0,0,INDEX(Sheet1!RawDataCols,$C133,AS$5)*$R133)</f>
        <v>0</v>
      </c>
      <c r="AT133" s="3">
        <f>IF(AT$3=0,0,INDEX(Sheet1!RawDataCols,$C133,AT$5)*$R133)</f>
        <v>0</v>
      </c>
      <c r="AU133" s="3">
        <f>IF(AU$3=0,0,INDEX(Sheet1!RawDataCols,$C133,AU$5)*$R133)</f>
        <v>0</v>
      </c>
      <c r="AV133" s="3">
        <f>IF(AV$3=0,0,INDEX(Sheet1!RawDataCols,$C133,AV$5)*$R133)</f>
        <v>0</v>
      </c>
      <c r="AW133" s="3">
        <f>IF(AW$3=0,0,INDEX(Sheet1!RawDataCols,$C133,AW$5)*$R133)</f>
        <v>0</v>
      </c>
      <c r="AX133" s="3">
        <f>IF(AX$3=0,0,INDEX(Sheet1!RawDataCols,$C133,AX$5)*$R133)</f>
        <v>0</v>
      </c>
      <c r="AY133" s="3">
        <f>IF(AY$3=0,0,INDEX(Sheet1!RawDataCols,$C133,AY$5)*$R133)</f>
        <v>0</v>
      </c>
      <c r="AZ133" s="3">
        <f>IF(AZ$3=0,0,INDEX(Sheet1!RawDataCols,$C133,AZ$5)*$R133)</f>
        <v>0</v>
      </c>
      <c r="BA133" s="3">
        <f>IF(BA$3=0,0,INDEX(Sheet1!RawDataCols,$C133,BA$5)*$R133)</f>
        <v>0</v>
      </c>
      <c r="BB133" s="3">
        <f>IF(BB$3=0,0,INDEX(Sheet1!RawDataCols,$C133,BB$5)*$R133)</f>
        <v>0</v>
      </c>
      <c r="BC133" s="3">
        <f>IF(BC$3=0,0,INDEX(Sheet1!RawDataCols,$C133,BC$5)*$R133)</f>
        <v>0</v>
      </c>
      <c r="BD133" s="3">
        <f>IF(BD$3=0,0,INDEX(Sheet1!RawDataCols,$C133,BD$5)*$R133)</f>
        <v>0</v>
      </c>
      <c r="BE133" s="3">
        <f>IF(BE$3=0,0,INDEX(Sheet1!RawDataCols,$C133,BE$5)*$R133)</f>
        <v>0</v>
      </c>
      <c r="BF133" s="3">
        <f>IF(BF$3=0,0,INDEX(Sheet1!RawDataCols,$C133,BF$5)*$R133)</f>
        <v>0</v>
      </c>
      <c r="BG133" s="179">
        <f>IF(BG$3=0,0,INDEX(Sheet1!RawDataCols,$C133,BG$5)*$R133)</f>
        <v>0</v>
      </c>
      <c r="BH133" s="33">
        <f t="shared" si="37"/>
        <v>0</v>
      </c>
      <c r="BI133" s="33">
        <f t="shared" si="38"/>
        <v>0</v>
      </c>
      <c r="BJ133" s="33">
        <f t="shared" si="39"/>
        <v>31088.12</v>
      </c>
      <c r="BK133" s="3">
        <f>IF(BK$3=0,0,INDEX(Sheet1!RawDataCols,$C133,BK$5)*$R133)</f>
        <v>0</v>
      </c>
      <c r="BL133" s="3">
        <f>IF(BL$3=0,0,INDEX(Sheet1!RawDataCols,$C133,BL$5)*$R133)</f>
        <v>3886.0149999999999</v>
      </c>
      <c r="BM133" s="3">
        <f>IF(BM$3=0,0,INDEX(Sheet1!RawDataCols,$C133,BM$5)*$R133)</f>
        <v>3886.0149999999999</v>
      </c>
      <c r="BN133" s="3">
        <f>IF(BN$3=0,0,INDEX(Sheet1!RawDataCols,$C133,BN$5)*$R133)</f>
        <v>3886.0149999999999</v>
      </c>
      <c r="BO133" s="3">
        <f>IF(BO$3=0,0,INDEX(Sheet1!RawDataCols,$C133,BO$5)*$R133)</f>
        <v>3886.0149999999999</v>
      </c>
      <c r="BP133" s="3">
        <f>IF(BP$3=0,0,INDEX(Sheet1!RawDataCols,$C133,BP$5)*$R133)</f>
        <v>31088.12</v>
      </c>
      <c r="BQ133" s="3">
        <f t="shared" si="40"/>
        <v>0</v>
      </c>
      <c r="BR133" s="3">
        <f t="shared" si="41"/>
        <v>0</v>
      </c>
      <c r="BS133" s="3">
        <f t="shared" si="42"/>
        <v>0</v>
      </c>
      <c r="BT133" s="3">
        <f t="shared" si="43"/>
        <v>0</v>
      </c>
      <c r="BU133" s="3" t="str">
        <f>INDEX(Sheet1!$BS$2:$BS$1000,MATCH($A133,Sheet1!$A$2:$A$1000,0))</f>
        <v>23</v>
      </c>
      <c r="BV133" s="3">
        <f>INDEX(Sheet1!$BT$2:$BT$1000,MATCH($A133,Sheet1!$A$2:$A$1000,0))</f>
        <v>0</v>
      </c>
    </row>
    <row r="134" spans="1:74" x14ac:dyDescent="0.2">
      <c r="A134" s="11" t="s">
        <v>649</v>
      </c>
      <c r="B134" s="3">
        <f>MATCH($A134,Sheet1!ACCOUNTNO,0)</f>
        <v>104</v>
      </c>
      <c r="C134" s="3">
        <f t="shared" si="34"/>
        <v>104</v>
      </c>
      <c r="D134" s="3" t="str">
        <f>IF(D$3=0,0,INDEX(Sheet1!RawDataCols,$C134,D$5))</f>
        <v>61340G08</v>
      </c>
      <c r="E134" s="3" t="str">
        <f>IF(E$3=0,0,INDEX(Sheet1!RawDataCols,$C134,E$5))</f>
        <v xml:space="preserve">61340          </v>
      </c>
      <c r="F134" s="3" t="str">
        <f>IF(F$3=0,0,INDEX(Sheet1!RawDataCols,$C134,F$5))</f>
        <v xml:space="preserve">G08            </v>
      </c>
      <c r="G134" s="3" t="str">
        <f>IF(G$3=0,0,INDEX(Sheet1!RawDataCols,$C134,G$5))</f>
        <v xml:space="preserve">               </v>
      </c>
      <c r="H134" s="3" t="str">
        <f>IF(H$3=0,0,INDEX(Sheet1!RawDataCols,$C134,H$5))</f>
        <v xml:space="preserve">               </v>
      </c>
      <c r="I134" s="3" t="str">
        <f>IF(I$3=0,0,INDEX(Sheet1!RawDataCols,$C134,I$5))</f>
        <v xml:space="preserve">               </v>
      </c>
      <c r="J134" s="3" t="str">
        <f>IF(J$3=0,0,INDEX(Sheet1!RawDataCols,$C134,J$5))</f>
        <v xml:space="preserve">               </v>
      </c>
      <c r="K134" s="3" t="str">
        <f>IF(K$3=0,0,INDEX(Sheet1!RawDataCols,$C134,K$5))</f>
        <v xml:space="preserve">               </v>
      </c>
      <c r="L134" s="3" t="str">
        <f>IF(L$3=0,0,INDEX(Sheet1!RawDataCols,$C134,L$5))</f>
        <v xml:space="preserve">               </v>
      </c>
      <c r="M134" s="3" t="str">
        <f>IF(M$3=0,0,INDEX(Sheet1!RawDataCols,$C134,M$5))</f>
        <v xml:space="preserve">F008  </v>
      </c>
      <c r="N134" s="3" t="str">
        <f>IF(N$3=0,0,INDEX(Sheet1!RawDataCols,$C134,N$5))</f>
        <v>Less Accum Depreciation-RIUP</v>
      </c>
      <c r="O134" s="3">
        <f>INDEX(Sheet1!RawDataCols,$C134,O$5)</f>
        <v>24</v>
      </c>
      <c r="P134" s="3" t="str">
        <f>INDEX(Sheet1!RawDataCols,$C134,P$5)</f>
        <v>Fixed Assets</v>
      </c>
      <c r="Q134" s="3" t="str">
        <f>IF(Q$3=0,0,INDEX(Sheet1!RawDataCols,$C134,Q$5))</f>
        <v>B</v>
      </c>
      <c r="R134" s="3">
        <f t="shared" si="35"/>
        <v>1</v>
      </c>
      <c r="S134" s="3">
        <f t="shared" si="36"/>
        <v>-1</v>
      </c>
      <c r="T134" s="3">
        <f>IF(T$3=0,0,INDEX(Sheet1!RawDataCols,$C134,T$5)*$R134)</f>
        <v>-35417.370000000003</v>
      </c>
      <c r="U134" s="3">
        <f>IF(U$3=0,0,INDEX(Sheet1!RawDataCols,$C134,U$5)*$R134)</f>
        <v>0</v>
      </c>
      <c r="V134" s="3">
        <f>IF(V$3=0,0,INDEX(Sheet1!RawDataCols,$C134,V$5)*$R134)</f>
        <v>0</v>
      </c>
      <c r="W134" s="3">
        <f>IF(W$3=0,0,INDEX(Sheet1!RawDataCols,$C134,W$5)*$R134)</f>
        <v>0</v>
      </c>
      <c r="X134" s="3">
        <f>IF(X$3=0,0,INDEX(Sheet1!RawDataCols,$C134,X$5)*$R134)</f>
        <v>35417.370000000003</v>
      </c>
      <c r="Y134" s="3">
        <f>IF(Y$3=0,0,INDEX(Sheet1!RawDataCols,$C134,Y$5)*$R134)</f>
        <v>0</v>
      </c>
      <c r="Z134" s="3">
        <f>IF(Z$3=0,0,INDEX(Sheet1!RawDataCols,$C134,Z$5)*$R134)</f>
        <v>0</v>
      </c>
      <c r="AA134" s="3">
        <f>IF(AA$3=0,0,INDEX(Sheet1!RawDataCols,$C134,AA$5)*$R134)</f>
        <v>0</v>
      </c>
      <c r="AB134" s="3">
        <f>IF(AB$3=0,0,INDEX(Sheet1!RawDataCols,$C134,AB$5)*$R134)</f>
        <v>0</v>
      </c>
      <c r="AC134" s="3">
        <f>IF(AC$3=0,0,INDEX(Sheet1!RawDataCols,$C134,AC$5)*$R134)</f>
        <v>0</v>
      </c>
      <c r="AD134" s="3">
        <f>IF(AD$3=0,0,INDEX(Sheet1!RawDataCols,$C134,AD$5)*$R134)</f>
        <v>0</v>
      </c>
      <c r="AE134" s="3">
        <f>IF(AE$3=0,0,INDEX(Sheet1!RawDataCols,$C134,AE$5)*$R134)</f>
        <v>0</v>
      </c>
      <c r="AF134" s="3">
        <f>IF(AF$3=0,0,INDEX(Sheet1!RawDataCols,$C134,AF$5)*$R134)</f>
        <v>0</v>
      </c>
      <c r="AG134" s="3">
        <f>IF(AG$3=0,0,INDEX(Sheet1!RawDataCols,$C134,AG$5)*$R134)</f>
        <v>0</v>
      </c>
      <c r="AH134" s="3">
        <f>IF(AH$3=0,0,INDEX(Sheet1!RawDataCols,$C134,AH$5)*$R134)</f>
        <v>0</v>
      </c>
      <c r="AI134" s="3">
        <f>IF(AI$3=0,0,INDEX(Sheet1!RawDataCols,$C134,AI$5)*$R134)</f>
        <v>0</v>
      </c>
      <c r="AJ134" s="3">
        <f>IF(AJ$3=0,0,INDEX(Sheet1!RawDataCols,$C134,AJ$5)*$R134)</f>
        <v>0</v>
      </c>
      <c r="AK134" s="3">
        <f>IF(AK$3=0,0,INDEX(Sheet1!RawDataCols,$C134,AK$5)*$R134)</f>
        <v>0</v>
      </c>
      <c r="AL134" s="3">
        <f>IF(AL$3=0,0,INDEX(Sheet1!RawDataCols,$C134,AL$5)*$R134)</f>
        <v>0</v>
      </c>
      <c r="AM134" s="3">
        <f>IF(AM$3=0,0,INDEX(Sheet1!RawDataCols,$C134,AM$5)*$R134)</f>
        <v>0</v>
      </c>
      <c r="AN134" s="3">
        <f>IF(AN$3=0,0,INDEX(Sheet1!RawDataCols,$C134,AN$5)*$R134)</f>
        <v>0</v>
      </c>
      <c r="AO134" s="3">
        <f>IF(AO$3=0,0,INDEX(Sheet1!RawDataCols,$C134,AO$5)*$R134)</f>
        <v>0</v>
      </c>
      <c r="AP134" s="3">
        <f>IF(AP$3=0,0,INDEX(Sheet1!RawDataCols,$C134,AP$5)*$R134)</f>
        <v>0</v>
      </c>
      <c r="AQ134" s="3">
        <f>IF(AQ$3=0,0,INDEX(Sheet1!RawDataCols,$C134,AQ$5)*$R134)</f>
        <v>0</v>
      </c>
      <c r="AR134" s="3">
        <f>IF(AR$3=0,0,INDEX(Sheet1!RawDataCols,$C134,AR$5)*$R134)</f>
        <v>0</v>
      </c>
      <c r="AS134" s="3">
        <f>IF(AS$3=0,0,INDEX(Sheet1!RawDataCols,$C134,AS$5)*$R134)</f>
        <v>0</v>
      </c>
      <c r="AT134" s="3">
        <f>IF(AT$3=0,0,INDEX(Sheet1!RawDataCols,$C134,AT$5)*$R134)</f>
        <v>0</v>
      </c>
      <c r="AU134" s="3">
        <f>IF(AU$3=0,0,INDEX(Sheet1!RawDataCols,$C134,AU$5)*$R134)</f>
        <v>0</v>
      </c>
      <c r="AV134" s="3">
        <f>IF(AV$3=0,0,INDEX(Sheet1!RawDataCols,$C134,AV$5)*$R134)</f>
        <v>0</v>
      </c>
      <c r="AW134" s="3">
        <f>IF(AW$3=0,0,INDEX(Sheet1!RawDataCols,$C134,AW$5)*$R134)</f>
        <v>0</v>
      </c>
      <c r="AX134" s="3">
        <f>IF(AX$3=0,0,INDEX(Sheet1!RawDataCols,$C134,AX$5)*$R134)</f>
        <v>0</v>
      </c>
      <c r="AY134" s="3">
        <f>IF(AY$3=0,0,INDEX(Sheet1!RawDataCols,$C134,AY$5)*$R134)</f>
        <v>0</v>
      </c>
      <c r="AZ134" s="3">
        <f>IF(AZ$3=0,0,INDEX(Sheet1!RawDataCols,$C134,AZ$5)*$R134)</f>
        <v>0</v>
      </c>
      <c r="BA134" s="3">
        <f>IF(BA$3=0,0,INDEX(Sheet1!RawDataCols,$C134,BA$5)*$R134)</f>
        <v>0</v>
      </c>
      <c r="BB134" s="3">
        <f>IF(BB$3=0,0,INDEX(Sheet1!RawDataCols,$C134,BB$5)*$R134)</f>
        <v>0</v>
      </c>
      <c r="BC134" s="3">
        <f>IF(BC$3=0,0,INDEX(Sheet1!RawDataCols,$C134,BC$5)*$R134)</f>
        <v>0</v>
      </c>
      <c r="BD134" s="3">
        <f>IF(BD$3=0,0,INDEX(Sheet1!RawDataCols,$C134,BD$5)*$R134)</f>
        <v>0</v>
      </c>
      <c r="BE134" s="3">
        <f>IF(BE$3=0,0,INDEX(Sheet1!RawDataCols,$C134,BE$5)*$R134)</f>
        <v>0</v>
      </c>
      <c r="BF134" s="3">
        <f>IF(BF$3=0,0,INDEX(Sheet1!RawDataCols,$C134,BF$5)*$R134)</f>
        <v>0</v>
      </c>
      <c r="BG134" s="179">
        <f>IF(BG$3=0,0,INDEX(Sheet1!RawDataCols,$C134,BG$5)*$R134)</f>
        <v>0</v>
      </c>
      <c r="BH134" s="33">
        <f t="shared" si="37"/>
        <v>0</v>
      </c>
      <c r="BI134" s="33">
        <f t="shared" si="38"/>
        <v>0</v>
      </c>
      <c r="BJ134" s="33">
        <f t="shared" si="39"/>
        <v>-35417.370000000003</v>
      </c>
      <c r="BK134" s="3">
        <f>IF(BK$3=0,0,INDEX(Sheet1!RawDataCols,$C134,BK$5)*$R134)</f>
        <v>0</v>
      </c>
      <c r="BL134" s="3">
        <f>IF(BL$3=0,0,INDEX(Sheet1!RawDataCols,$C134,BL$5)*$R134)</f>
        <v>-4427.1712500000003</v>
      </c>
      <c r="BM134" s="3">
        <f>IF(BM$3=0,0,INDEX(Sheet1!RawDataCols,$C134,BM$5)*$R134)</f>
        <v>-4427.1712500000003</v>
      </c>
      <c r="BN134" s="3">
        <f>IF(BN$3=0,0,INDEX(Sheet1!RawDataCols,$C134,BN$5)*$R134)</f>
        <v>-4427.1712500000003</v>
      </c>
      <c r="BO134" s="3">
        <f>IF(BO$3=0,0,INDEX(Sheet1!RawDataCols,$C134,BO$5)*$R134)</f>
        <v>-4427.1712500000003</v>
      </c>
      <c r="BP134" s="3">
        <f>IF(BP$3=0,0,INDEX(Sheet1!RawDataCols,$C134,BP$5)*$R134)</f>
        <v>-35417.370000000003</v>
      </c>
      <c r="BQ134" s="3">
        <f t="shared" si="40"/>
        <v>0</v>
      </c>
      <c r="BR134" s="3">
        <f t="shared" si="41"/>
        <v>0</v>
      </c>
      <c r="BS134" s="3">
        <f t="shared" si="42"/>
        <v>0</v>
      </c>
      <c r="BT134" s="3">
        <f t="shared" si="43"/>
        <v>0</v>
      </c>
      <c r="BU134" s="3" t="str">
        <f>INDEX(Sheet1!$BS$2:$BS$1000,MATCH($A134,Sheet1!$A$2:$A$1000,0))</f>
        <v>23</v>
      </c>
      <c r="BV134" s="3">
        <f>INDEX(Sheet1!$BT$2:$BT$1000,MATCH($A134,Sheet1!$A$2:$A$1000,0))</f>
        <v>0</v>
      </c>
    </row>
    <row r="135" spans="1:74" x14ac:dyDescent="0.2">
      <c r="A135" s="11" t="s">
        <v>650</v>
      </c>
      <c r="B135" s="3">
        <f>MATCH($A135,Sheet1!ACCOUNTNO,0)</f>
        <v>105</v>
      </c>
      <c r="C135" s="3">
        <f t="shared" si="34"/>
        <v>105</v>
      </c>
      <c r="D135" s="3" t="str">
        <f>IF(D$3=0,0,INDEX(Sheet1!RawDataCols,$C135,D$5))</f>
        <v>61460G08</v>
      </c>
      <c r="E135" s="3" t="str">
        <f>IF(E$3=0,0,INDEX(Sheet1!RawDataCols,$C135,E$5))</f>
        <v xml:space="preserve">61460          </v>
      </c>
      <c r="F135" s="3" t="str">
        <f>IF(F$3=0,0,INDEX(Sheet1!RawDataCols,$C135,F$5))</f>
        <v xml:space="preserve">G08            </v>
      </c>
      <c r="G135" s="3" t="str">
        <f>IF(G$3=0,0,INDEX(Sheet1!RawDataCols,$C135,G$5))</f>
        <v xml:space="preserve">               </v>
      </c>
      <c r="H135" s="3" t="str">
        <f>IF(H$3=0,0,INDEX(Sheet1!RawDataCols,$C135,H$5))</f>
        <v xml:space="preserve">               </v>
      </c>
      <c r="I135" s="3" t="str">
        <f>IF(I$3=0,0,INDEX(Sheet1!RawDataCols,$C135,I$5))</f>
        <v xml:space="preserve">               </v>
      </c>
      <c r="J135" s="3" t="str">
        <f>IF(J$3=0,0,INDEX(Sheet1!RawDataCols,$C135,J$5))</f>
        <v xml:space="preserve">               </v>
      </c>
      <c r="K135" s="3" t="str">
        <f>IF(K$3=0,0,INDEX(Sheet1!RawDataCols,$C135,K$5))</f>
        <v xml:space="preserve">               </v>
      </c>
      <c r="L135" s="3" t="str">
        <f>IF(L$3=0,0,INDEX(Sheet1!RawDataCols,$C135,L$5))</f>
        <v xml:space="preserve">               </v>
      </c>
      <c r="M135" s="3" t="str">
        <f>IF(M$3=0,0,INDEX(Sheet1!RawDataCols,$C135,M$5))</f>
        <v xml:space="preserve">F008  </v>
      </c>
      <c r="N135" s="3" t="str">
        <f>IF(N$3=0,0,INDEX(Sheet1!RawDataCols,$C135,N$5))</f>
        <v>Less Accum Depn - IT Equipment-RIUP</v>
      </c>
      <c r="O135" s="3">
        <f>INDEX(Sheet1!RawDataCols,$C135,O$5)</f>
        <v>24</v>
      </c>
      <c r="P135" s="3" t="str">
        <f>INDEX(Sheet1!RawDataCols,$C135,P$5)</f>
        <v>Fixed Assets</v>
      </c>
      <c r="Q135" s="3" t="str">
        <f>IF(Q$3=0,0,INDEX(Sheet1!RawDataCols,$C135,Q$5))</f>
        <v>B</v>
      </c>
      <c r="R135" s="3">
        <f t="shared" si="35"/>
        <v>1</v>
      </c>
      <c r="S135" s="3">
        <f t="shared" si="36"/>
        <v>-1</v>
      </c>
      <c r="T135" s="3">
        <f>IF(T$3=0,0,INDEX(Sheet1!RawDataCols,$C135,T$5)*$R135)</f>
        <v>-149645.42000000001</v>
      </c>
      <c r="U135" s="3">
        <f>IF(U$3=0,0,INDEX(Sheet1!RawDataCols,$C135,U$5)*$R135)</f>
        <v>0</v>
      </c>
      <c r="V135" s="3">
        <f>IF(V$3=0,0,INDEX(Sheet1!RawDataCols,$C135,V$5)*$R135)</f>
        <v>0</v>
      </c>
      <c r="W135" s="3">
        <f>IF(W$3=0,0,INDEX(Sheet1!RawDataCols,$C135,W$5)*$R135)</f>
        <v>0</v>
      </c>
      <c r="X135" s="3">
        <f>IF(X$3=0,0,INDEX(Sheet1!RawDataCols,$C135,X$5)*$R135)</f>
        <v>149645.42000000001</v>
      </c>
      <c r="Y135" s="3">
        <f>IF(Y$3=0,0,INDEX(Sheet1!RawDataCols,$C135,Y$5)*$R135)</f>
        <v>0</v>
      </c>
      <c r="Z135" s="3">
        <f>IF(Z$3=0,0,INDEX(Sheet1!RawDataCols,$C135,Z$5)*$R135)</f>
        <v>0</v>
      </c>
      <c r="AA135" s="3">
        <f>IF(AA$3=0,0,INDEX(Sheet1!RawDataCols,$C135,AA$5)*$R135)</f>
        <v>0</v>
      </c>
      <c r="AB135" s="3">
        <f>IF(AB$3=0,0,INDEX(Sheet1!RawDataCols,$C135,AB$5)*$R135)</f>
        <v>0</v>
      </c>
      <c r="AC135" s="3">
        <f>IF(AC$3=0,0,INDEX(Sheet1!RawDataCols,$C135,AC$5)*$R135)</f>
        <v>0</v>
      </c>
      <c r="AD135" s="3">
        <f>IF(AD$3=0,0,INDEX(Sheet1!RawDataCols,$C135,AD$5)*$R135)</f>
        <v>0</v>
      </c>
      <c r="AE135" s="3">
        <f>IF(AE$3=0,0,INDEX(Sheet1!RawDataCols,$C135,AE$5)*$R135)</f>
        <v>0</v>
      </c>
      <c r="AF135" s="3">
        <f>IF(AF$3=0,0,INDEX(Sheet1!RawDataCols,$C135,AF$5)*$R135)</f>
        <v>0</v>
      </c>
      <c r="AG135" s="3">
        <f>IF(AG$3=0,0,INDEX(Sheet1!RawDataCols,$C135,AG$5)*$R135)</f>
        <v>0</v>
      </c>
      <c r="AH135" s="3">
        <f>IF(AH$3=0,0,INDEX(Sheet1!RawDataCols,$C135,AH$5)*$R135)</f>
        <v>0</v>
      </c>
      <c r="AI135" s="3">
        <f>IF(AI$3=0,0,INDEX(Sheet1!RawDataCols,$C135,AI$5)*$R135)</f>
        <v>0</v>
      </c>
      <c r="AJ135" s="3">
        <f>IF(AJ$3=0,0,INDEX(Sheet1!RawDataCols,$C135,AJ$5)*$R135)</f>
        <v>0</v>
      </c>
      <c r="AK135" s="3">
        <f>IF(AK$3=0,0,INDEX(Sheet1!RawDataCols,$C135,AK$5)*$R135)</f>
        <v>0</v>
      </c>
      <c r="AL135" s="3">
        <f>IF(AL$3=0,0,INDEX(Sheet1!RawDataCols,$C135,AL$5)*$R135)</f>
        <v>0</v>
      </c>
      <c r="AM135" s="3">
        <f>IF(AM$3=0,0,INDEX(Sheet1!RawDataCols,$C135,AM$5)*$R135)</f>
        <v>0</v>
      </c>
      <c r="AN135" s="3">
        <f>IF(AN$3=0,0,INDEX(Sheet1!RawDataCols,$C135,AN$5)*$R135)</f>
        <v>0</v>
      </c>
      <c r="AO135" s="3">
        <f>IF(AO$3=0,0,INDEX(Sheet1!RawDataCols,$C135,AO$5)*$R135)</f>
        <v>0</v>
      </c>
      <c r="AP135" s="3">
        <f>IF(AP$3=0,0,INDEX(Sheet1!RawDataCols,$C135,AP$5)*$R135)</f>
        <v>0</v>
      </c>
      <c r="AQ135" s="3">
        <f>IF(AQ$3=0,0,INDEX(Sheet1!RawDataCols,$C135,AQ$5)*$R135)</f>
        <v>0</v>
      </c>
      <c r="AR135" s="3">
        <f>IF(AR$3=0,0,INDEX(Sheet1!RawDataCols,$C135,AR$5)*$R135)</f>
        <v>0</v>
      </c>
      <c r="AS135" s="3">
        <f>IF(AS$3=0,0,INDEX(Sheet1!RawDataCols,$C135,AS$5)*$R135)</f>
        <v>0</v>
      </c>
      <c r="AT135" s="3">
        <f>IF(AT$3=0,0,INDEX(Sheet1!RawDataCols,$C135,AT$5)*$R135)</f>
        <v>0</v>
      </c>
      <c r="AU135" s="3">
        <f>IF(AU$3=0,0,INDEX(Sheet1!RawDataCols,$C135,AU$5)*$R135)</f>
        <v>0</v>
      </c>
      <c r="AV135" s="3">
        <f>IF(AV$3=0,0,INDEX(Sheet1!RawDataCols,$C135,AV$5)*$R135)</f>
        <v>0</v>
      </c>
      <c r="AW135" s="3">
        <f>IF(AW$3=0,0,INDEX(Sheet1!RawDataCols,$C135,AW$5)*$R135)</f>
        <v>0</v>
      </c>
      <c r="AX135" s="3">
        <f>IF(AX$3=0,0,INDEX(Sheet1!RawDataCols,$C135,AX$5)*$R135)</f>
        <v>0</v>
      </c>
      <c r="AY135" s="3">
        <f>IF(AY$3=0,0,INDEX(Sheet1!RawDataCols,$C135,AY$5)*$R135)</f>
        <v>0</v>
      </c>
      <c r="AZ135" s="3">
        <f>IF(AZ$3=0,0,INDEX(Sheet1!RawDataCols,$C135,AZ$5)*$R135)</f>
        <v>0</v>
      </c>
      <c r="BA135" s="3">
        <f>IF(BA$3=0,0,INDEX(Sheet1!RawDataCols,$C135,BA$5)*$R135)</f>
        <v>0</v>
      </c>
      <c r="BB135" s="3">
        <f>IF(BB$3=0,0,INDEX(Sheet1!RawDataCols,$C135,BB$5)*$R135)</f>
        <v>0</v>
      </c>
      <c r="BC135" s="3">
        <f>IF(BC$3=0,0,INDEX(Sheet1!RawDataCols,$C135,BC$5)*$R135)</f>
        <v>0</v>
      </c>
      <c r="BD135" s="3">
        <f>IF(BD$3=0,0,INDEX(Sheet1!RawDataCols,$C135,BD$5)*$R135)</f>
        <v>0</v>
      </c>
      <c r="BE135" s="3">
        <f>IF(BE$3=0,0,INDEX(Sheet1!RawDataCols,$C135,BE$5)*$R135)</f>
        <v>0</v>
      </c>
      <c r="BF135" s="3">
        <f>IF(BF$3=0,0,INDEX(Sheet1!RawDataCols,$C135,BF$5)*$R135)</f>
        <v>0</v>
      </c>
      <c r="BG135" s="179">
        <f>IF(BG$3=0,0,INDEX(Sheet1!RawDataCols,$C135,BG$5)*$R135)</f>
        <v>0</v>
      </c>
      <c r="BH135" s="33">
        <f t="shared" si="37"/>
        <v>0</v>
      </c>
      <c r="BI135" s="33">
        <f t="shared" si="38"/>
        <v>0</v>
      </c>
      <c r="BJ135" s="33">
        <f t="shared" si="39"/>
        <v>-149645.42000000001</v>
      </c>
      <c r="BK135" s="3">
        <f>IF(BK$3=0,0,INDEX(Sheet1!RawDataCols,$C135,BK$5)*$R135)</f>
        <v>0</v>
      </c>
      <c r="BL135" s="3">
        <f>IF(BL$3=0,0,INDEX(Sheet1!RawDataCols,$C135,BL$5)*$R135)</f>
        <v>-18705.677500000002</v>
      </c>
      <c r="BM135" s="3">
        <f>IF(BM$3=0,0,INDEX(Sheet1!RawDataCols,$C135,BM$5)*$R135)</f>
        <v>-16384.666249999998</v>
      </c>
      <c r="BN135" s="3">
        <f>IF(BN$3=0,0,INDEX(Sheet1!RawDataCols,$C135,BN$5)*$R135)</f>
        <v>-12938.991249999999</v>
      </c>
      <c r="BO135" s="3">
        <f>IF(BO$3=0,0,INDEX(Sheet1!RawDataCols,$C135,BO$5)*$R135)</f>
        <v>-10367.768749999999</v>
      </c>
      <c r="BP135" s="3">
        <f>IF(BP$3=0,0,INDEX(Sheet1!RawDataCols,$C135,BP$5)*$R135)</f>
        <v>-149645.42000000001</v>
      </c>
      <c r="BQ135" s="3">
        <f t="shared" si="40"/>
        <v>0</v>
      </c>
      <c r="BR135" s="3">
        <f t="shared" si="41"/>
        <v>0</v>
      </c>
      <c r="BS135" s="3">
        <f t="shared" si="42"/>
        <v>0</v>
      </c>
      <c r="BT135" s="3">
        <f t="shared" si="43"/>
        <v>0</v>
      </c>
      <c r="BU135" s="3" t="str">
        <f>INDEX(Sheet1!$BS$2:$BS$1000,MATCH($A135,Sheet1!$A$2:$A$1000,0))</f>
        <v>23</v>
      </c>
      <c r="BV135" s="3">
        <f>INDEX(Sheet1!$BT$2:$BT$1000,MATCH($A135,Sheet1!$A$2:$A$1000,0))</f>
        <v>0</v>
      </c>
    </row>
    <row r="136" spans="1:74" x14ac:dyDescent="0.2">
      <c r="A136" s="11" t="s">
        <v>651</v>
      </c>
      <c r="B136" s="3">
        <f>MATCH($A136,Sheet1!ACCOUNTNO,0)</f>
        <v>106</v>
      </c>
      <c r="C136" s="3">
        <f t="shared" si="34"/>
        <v>106</v>
      </c>
      <c r="D136" s="3" t="str">
        <f>IF(D$3=0,0,INDEX(Sheet1!RawDataCols,$C136,D$5))</f>
        <v>61540G08</v>
      </c>
      <c r="E136" s="3" t="str">
        <f>IF(E$3=0,0,INDEX(Sheet1!RawDataCols,$C136,E$5))</f>
        <v xml:space="preserve">61540          </v>
      </c>
      <c r="F136" s="3" t="str">
        <f>IF(F$3=0,0,INDEX(Sheet1!RawDataCols,$C136,F$5))</f>
        <v xml:space="preserve">G08            </v>
      </c>
      <c r="G136" s="3" t="str">
        <f>IF(G$3=0,0,INDEX(Sheet1!RawDataCols,$C136,G$5))</f>
        <v xml:space="preserve">               </v>
      </c>
      <c r="H136" s="3" t="str">
        <f>IF(H$3=0,0,INDEX(Sheet1!RawDataCols,$C136,H$5))</f>
        <v xml:space="preserve">               </v>
      </c>
      <c r="I136" s="3" t="str">
        <f>IF(I$3=0,0,INDEX(Sheet1!RawDataCols,$C136,I$5))</f>
        <v xml:space="preserve">               </v>
      </c>
      <c r="J136" s="3" t="str">
        <f>IF(J$3=0,0,INDEX(Sheet1!RawDataCols,$C136,J$5))</f>
        <v xml:space="preserve">               </v>
      </c>
      <c r="K136" s="3" t="str">
        <f>IF(K$3=0,0,INDEX(Sheet1!RawDataCols,$C136,K$5))</f>
        <v xml:space="preserve">               </v>
      </c>
      <c r="L136" s="3" t="str">
        <f>IF(L$3=0,0,INDEX(Sheet1!RawDataCols,$C136,L$5))</f>
        <v xml:space="preserve">               </v>
      </c>
      <c r="M136" s="3" t="str">
        <f>IF(M$3=0,0,INDEX(Sheet1!RawDataCols,$C136,M$5))</f>
        <v xml:space="preserve">F008  </v>
      </c>
      <c r="N136" s="3" t="str">
        <f>IF(N$3=0,0,INDEX(Sheet1!RawDataCols,$C136,N$5))</f>
        <v>Less Accum Depn - Plant &amp; Equip-RIUP</v>
      </c>
      <c r="O136" s="3">
        <f>INDEX(Sheet1!RawDataCols,$C136,O$5)</f>
        <v>24</v>
      </c>
      <c r="P136" s="3" t="str">
        <f>INDEX(Sheet1!RawDataCols,$C136,P$5)</f>
        <v>Fixed Assets</v>
      </c>
      <c r="Q136" s="3" t="str">
        <f>IF(Q$3=0,0,INDEX(Sheet1!RawDataCols,$C136,Q$5))</f>
        <v>B</v>
      </c>
      <c r="R136" s="3">
        <f t="shared" si="35"/>
        <v>1</v>
      </c>
      <c r="S136" s="3">
        <f t="shared" si="36"/>
        <v>-1</v>
      </c>
      <c r="T136" s="3">
        <f>IF(T$3=0,0,INDEX(Sheet1!RawDataCols,$C136,T$5)*$R136)</f>
        <v>-7876.78</v>
      </c>
      <c r="U136" s="3">
        <f>IF(U$3=0,0,INDEX(Sheet1!RawDataCols,$C136,U$5)*$R136)</f>
        <v>0</v>
      </c>
      <c r="V136" s="3">
        <f>IF(V$3=0,0,INDEX(Sheet1!RawDataCols,$C136,V$5)*$R136)</f>
        <v>0</v>
      </c>
      <c r="W136" s="3">
        <f>IF(W$3=0,0,INDEX(Sheet1!RawDataCols,$C136,W$5)*$R136)</f>
        <v>0</v>
      </c>
      <c r="X136" s="3">
        <f>IF(X$3=0,0,INDEX(Sheet1!RawDataCols,$C136,X$5)*$R136)</f>
        <v>7876.78</v>
      </c>
      <c r="Y136" s="3">
        <f>IF(Y$3=0,0,INDEX(Sheet1!RawDataCols,$C136,Y$5)*$R136)</f>
        <v>0</v>
      </c>
      <c r="Z136" s="3">
        <f>IF(Z$3=0,0,INDEX(Sheet1!RawDataCols,$C136,Z$5)*$R136)</f>
        <v>0</v>
      </c>
      <c r="AA136" s="3">
        <f>IF(AA$3=0,0,INDEX(Sheet1!RawDataCols,$C136,AA$5)*$R136)</f>
        <v>0</v>
      </c>
      <c r="AB136" s="3">
        <f>IF(AB$3=0,0,INDEX(Sheet1!RawDataCols,$C136,AB$5)*$R136)</f>
        <v>0</v>
      </c>
      <c r="AC136" s="3">
        <f>IF(AC$3=0,0,INDEX(Sheet1!RawDataCols,$C136,AC$5)*$R136)</f>
        <v>0</v>
      </c>
      <c r="AD136" s="3">
        <f>IF(AD$3=0,0,INDEX(Sheet1!RawDataCols,$C136,AD$5)*$R136)</f>
        <v>0</v>
      </c>
      <c r="AE136" s="3">
        <f>IF(AE$3=0,0,INDEX(Sheet1!RawDataCols,$C136,AE$5)*$R136)</f>
        <v>0</v>
      </c>
      <c r="AF136" s="3">
        <f>IF(AF$3=0,0,INDEX(Sheet1!RawDataCols,$C136,AF$5)*$R136)</f>
        <v>0</v>
      </c>
      <c r="AG136" s="3">
        <f>IF(AG$3=0,0,INDEX(Sheet1!RawDataCols,$C136,AG$5)*$R136)</f>
        <v>0</v>
      </c>
      <c r="AH136" s="3">
        <f>IF(AH$3=0,0,INDEX(Sheet1!RawDataCols,$C136,AH$5)*$R136)</f>
        <v>0</v>
      </c>
      <c r="AI136" s="3">
        <f>IF(AI$3=0,0,INDEX(Sheet1!RawDataCols,$C136,AI$5)*$R136)</f>
        <v>0</v>
      </c>
      <c r="AJ136" s="3">
        <f>IF(AJ$3=0,0,INDEX(Sheet1!RawDataCols,$C136,AJ$5)*$R136)</f>
        <v>0</v>
      </c>
      <c r="AK136" s="3">
        <f>IF(AK$3=0,0,INDEX(Sheet1!RawDataCols,$C136,AK$5)*$R136)</f>
        <v>0</v>
      </c>
      <c r="AL136" s="3">
        <f>IF(AL$3=0,0,INDEX(Sheet1!RawDataCols,$C136,AL$5)*$R136)</f>
        <v>0</v>
      </c>
      <c r="AM136" s="3">
        <f>IF(AM$3=0,0,INDEX(Sheet1!RawDataCols,$C136,AM$5)*$R136)</f>
        <v>0</v>
      </c>
      <c r="AN136" s="3">
        <f>IF(AN$3=0,0,INDEX(Sheet1!RawDataCols,$C136,AN$5)*$R136)</f>
        <v>0</v>
      </c>
      <c r="AO136" s="3">
        <f>IF(AO$3=0,0,INDEX(Sheet1!RawDataCols,$C136,AO$5)*$R136)</f>
        <v>0</v>
      </c>
      <c r="AP136" s="3">
        <f>IF(AP$3=0,0,INDEX(Sheet1!RawDataCols,$C136,AP$5)*$R136)</f>
        <v>0</v>
      </c>
      <c r="AQ136" s="3">
        <f>IF(AQ$3=0,0,INDEX(Sheet1!RawDataCols,$C136,AQ$5)*$R136)</f>
        <v>0</v>
      </c>
      <c r="AR136" s="3">
        <f>IF(AR$3=0,0,INDEX(Sheet1!RawDataCols,$C136,AR$5)*$R136)</f>
        <v>0</v>
      </c>
      <c r="AS136" s="3">
        <f>IF(AS$3=0,0,INDEX(Sheet1!RawDataCols,$C136,AS$5)*$R136)</f>
        <v>0</v>
      </c>
      <c r="AT136" s="3">
        <f>IF(AT$3=0,0,INDEX(Sheet1!RawDataCols,$C136,AT$5)*$R136)</f>
        <v>0</v>
      </c>
      <c r="AU136" s="3">
        <f>IF(AU$3=0,0,INDEX(Sheet1!RawDataCols,$C136,AU$5)*$R136)</f>
        <v>0</v>
      </c>
      <c r="AV136" s="3">
        <f>IF(AV$3=0,0,INDEX(Sheet1!RawDataCols,$C136,AV$5)*$R136)</f>
        <v>0</v>
      </c>
      <c r="AW136" s="3">
        <f>IF(AW$3=0,0,INDEX(Sheet1!RawDataCols,$C136,AW$5)*$R136)</f>
        <v>0</v>
      </c>
      <c r="AX136" s="3">
        <f>IF(AX$3=0,0,INDEX(Sheet1!RawDataCols,$C136,AX$5)*$R136)</f>
        <v>0</v>
      </c>
      <c r="AY136" s="3">
        <f>IF(AY$3=0,0,INDEX(Sheet1!RawDataCols,$C136,AY$5)*$R136)</f>
        <v>0</v>
      </c>
      <c r="AZ136" s="3">
        <f>IF(AZ$3=0,0,INDEX(Sheet1!RawDataCols,$C136,AZ$5)*$R136)</f>
        <v>0</v>
      </c>
      <c r="BA136" s="3">
        <f>IF(BA$3=0,0,INDEX(Sheet1!RawDataCols,$C136,BA$5)*$R136)</f>
        <v>0</v>
      </c>
      <c r="BB136" s="3">
        <f>IF(BB$3=0,0,INDEX(Sheet1!RawDataCols,$C136,BB$5)*$R136)</f>
        <v>0</v>
      </c>
      <c r="BC136" s="3">
        <f>IF(BC$3=0,0,INDEX(Sheet1!RawDataCols,$C136,BC$5)*$R136)</f>
        <v>0</v>
      </c>
      <c r="BD136" s="3">
        <f>IF(BD$3=0,0,INDEX(Sheet1!RawDataCols,$C136,BD$5)*$R136)</f>
        <v>0</v>
      </c>
      <c r="BE136" s="3">
        <f>IF(BE$3=0,0,INDEX(Sheet1!RawDataCols,$C136,BE$5)*$R136)</f>
        <v>0</v>
      </c>
      <c r="BF136" s="3">
        <f>IF(BF$3=0,0,INDEX(Sheet1!RawDataCols,$C136,BF$5)*$R136)</f>
        <v>0</v>
      </c>
      <c r="BG136" s="179">
        <f>IF(BG$3=0,0,INDEX(Sheet1!RawDataCols,$C136,BG$5)*$R136)</f>
        <v>0</v>
      </c>
      <c r="BH136" s="33">
        <f t="shared" si="37"/>
        <v>0</v>
      </c>
      <c r="BI136" s="33">
        <f t="shared" si="38"/>
        <v>0</v>
      </c>
      <c r="BJ136" s="33">
        <f t="shared" si="39"/>
        <v>-7876.78</v>
      </c>
      <c r="BK136" s="3">
        <f>IF(BK$3=0,0,INDEX(Sheet1!RawDataCols,$C136,BK$5)*$R136)</f>
        <v>0</v>
      </c>
      <c r="BL136" s="3">
        <f>IF(BL$3=0,0,INDEX(Sheet1!RawDataCols,$C136,BL$5)*$R136)</f>
        <v>-984.59749999999997</v>
      </c>
      <c r="BM136" s="3">
        <f>IF(BM$3=0,0,INDEX(Sheet1!RawDataCols,$C136,BM$5)*$R136)</f>
        <v>-904.35249999999996</v>
      </c>
      <c r="BN136" s="3">
        <f>IF(BN$3=0,0,INDEX(Sheet1!RawDataCols,$C136,BN$5)*$R136)</f>
        <v>-818.15374999999995</v>
      </c>
      <c r="BO136" s="3">
        <f>IF(BO$3=0,0,INDEX(Sheet1!RawDataCols,$C136,BO$5)*$R136)</f>
        <v>-719.31124999999997</v>
      </c>
      <c r="BP136" s="3">
        <f>IF(BP$3=0,0,INDEX(Sheet1!RawDataCols,$C136,BP$5)*$R136)</f>
        <v>-7876.78</v>
      </c>
      <c r="BQ136" s="3">
        <f t="shared" si="40"/>
        <v>0</v>
      </c>
      <c r="BR136" s="3">
        <f t="shared" si="41"/>
        <v>0</v>
      </c>
      <c r="BS136" s="3">
        <f t="shared" si="42"/>
        <v>0</v>
      </c>
      <c r="BT136" s="3">
        <f t="shared" si="43"/>
        <v>0</v>
      </c>
      <c r="BU136" s="3" t="str">
        <f>INDEX(Sheet1!$BS$2:$BS$1000,MATCH($A136,Sheet1!$A$2:$A$1000,0))</f>
        <v>23</v>
      </c>
      <c r="BV136" s="3">
        <f>INDEX(Sheet1!$BT$2:$BT$1000,MATCH($A136,Sheet1!$A$2:$A$1000,0))</f>
        <v>0</v>
      </c>
    </row>
    <row r="137" spans="1:74" x14ac:dyDescent="0.2">
      <c r="A137" s="11" t="s">
        <v>652</v>
      </c>
      <c r="B137" s="3">
        <f>MATCH($A137,Sheet1!ACCOUNTNO,0)</f>
        <v>107</v>
      </c>
      <c r="C137" s="3">
        <f t="shared" ref="C137:C167" si="44">IF(ISNA($B137),65000,$B137)</f>
        <v>107</v>
      </c>
      <c r="D137" s="3" t="str">
        <f>IF(D$3=0,0,INDEX(Sheet1!RawDataCols,$C137,D$5))</f>
        <v>61560G08</v>
      </c>
      <c r="E137" s="3" t="str">
        <f>IF(E$3=0,0,INDEX(Sheet1!RawDataCols,$C137,E$5))</f>
        <v xml:space="preserve">61560          </v>
      </c>
      <c r="F137" s="3" t="str">
        <f>IF(F$3=0,0,INDEX(Sheet1!RawDataCols,$C137,F$5))</f>
        <v xml:space="preserve">G08            </v>
      </c>
      <c r="G137" s="3" t="str">
        <f>IF(G$3=0,0,INDEX(Sheet1!RawDataCols,$C137,G$5))</f>
        <v xml:space="preserve">               </v>
      </c>
      <c r="H137" s="3" t="str">
        <f>IF(H$3=0,0,INDEX(Sheet1!RawDataCols,$C137,H$5))</f>
        <v xml:space="preserve">               </v>
      </c>
      <c r="I137" s="3" t="str">
        <f>IF(I$3=0,0,INDEX(Sheet1!RawDataCols,$C137,I$5))</f>
        <v xml:space="preserve">               </v>
      </c>
      <c r="J137" s="3" t="str">
        <f>IF(J$3=0,0,INDEX(Sheet1!RawDataCols,$C137,J$5))</f>
        <v xml:space="preserve">               </v>
      </c>
      <c r="K137" s="3" t="str">
        <f>IF(K$3=0,0,INDEX(Sheet1!RawDataCols,$C137,K$5))</f>
        <v xml:space="preserve">               </v>
      </c>
      <c r="L137" s="3" t="str">
        <f>IF(L$3=0,0,INDEX(Sheet1!RawDataCols,$C137,L$5))</f>
        <v xml:space="preserve">               </v>
      </c>
      <c r="M137" s="3" t="str">
        <f>IF(M$3=0,0,INDEX(Sheet1!RawDataCols,$C137,M$5))</f>
        <v xml:space="preserve">F008  </v>
      </c>
      <c r="N137" s="3" t="str">
        <f>IF(N$3=0,0,INDEX(Sheet1!RawDataCols,$C137,N$5))</f>
        <v>Less Accum Dep - Low Value Pool-RIUP</v>
      </c>
      <c r="O137" s="3">
        <f>INDEX(Sheet1!RawDataCols,$C137,O$5)</f>
        <v>24</v>
      </c>
      <c r="P137" s="3" t="str">
        <f>INDEX(Sheet1!RawDataCols,$C137,P$5)</f>
        <v>Fixed Assets</v>
      </c>
      <c r="Q137" s="3" t="str">
        <f>IF(Q$3=0,0,INDEX(Sheet1!RawDataCols,$C137,Q$5))</f>
        <v>B</v>
      </c>
      <c r="R137" s="3">
        <f t="shared" ref="R137:R167" si="45">IF(OR(GL_Cat_Code=8,GL_Cat_Code=12,GL_Cat_Code=28,GL_Cat_Code=32,GL_Cat_Code=36,GL_Cat_Code=40),-1,1)</f>
        <v>1</v>
      </c>
      <c r="S137" s="3">
        <f t="shared" ref="S137:S167" si="46">IF(OR(GL_Cat_Code=8,GL_Cat_Code=12,GL_Cat_Code=28,GL_Cat_Code=32,GL_Cat_Code=36,GL_Cat_Code=40),1,-1)</f>
        <v>-1</v>
      </c>
      <c r="T137" s="3">
        <f>IF(T$3=0,0,INDEX(Sheet1!RawDataCols,$C137,T$5)*$R137)</f>
        <v>-8344.43</v>
      </c>
      <c r="U137" s="3">
        <f>IF(U$3=0,0,INDEX(Sheet1!RawDataCols,$C137,U$5)*$R137)</f>
        <v>0</v>
      </c>
      <c r="V137" s="3">
        <f>IF(V$3=0,0,INDEX(Sheet1!RawDataCols,$C137,V$5)*$R137)</f>
        <v>0</v>
      </c>
      <c r="W137" s="3">
        <f>IF(W$3=0,0,INDEX(Sheet1!RawDataCols,$C137,W$5)*$R137)</f>
        <v>0</v>
      </c>
      <c r="X137" s="3">
        <f>IF(X$3=0,0,INDEX(Sheet1!RawDataCols,$C137,X$5)*$R137)</f>
        <v>8344.43</v>
      </c>
      <c r="Y137" s="3">
        <f>IF(Y$3=0,0,INDEX(Sheet1!RawDataCols,$C137,Y$5)*$R137)</f>
        <v>0</v>
      </c>
      <c r="Z137" s="3">
        <f>IF(Z$3=0,0,INDEX(Sheet1!RawDataCols,$C137,Z$5)*$R137)</f>
        <v>0</v>
      </c>
      <c r="AA137" s="3">
        <f>IF(AA$3=0,0,INDEX(Sheet1!RawDataCols,$C137,AA$5)*$R137)</f>
        <v>0</v>
      </c>
      <c r="AB137" s="3">
        <f>IF(AB$3=0,0,INDEX(Sheet1!RawDataCols,$C137,AB$5)*$R137)</f>
        <v>0</v>
      </c>
      <c r="AC137" s="3">
        <f>IF(AC$3=0,0,INDEX(Sheet1!RawDataCols,$C137,AC$5)*$R137)</f>
        <v>0</v>
      </c>
      <c r="AD137" s="3">
        <f>IF(AD$3=0,0,INDEX(Sheet1!RawDataCols,$C137,AD$5)*$R137)</f>
        <v>0</v>
      </c>
      <c r="AE137" s="3">
        <f>IF(AE$3=0,0,INDEX(Sheet1!RawDataCols,$C137,AE$5)*$R137)</f>
        <v>0</v>
      </c>
      <c r="AF137" s="3">
        <f>IF(AF$3=0,0,INDEX(Sheet1!RawDataCols,$C137,AF$5)*$R137)</f>
        <v>0</v>
      </c>
      <c r="AG137" s="3">
        <f>IF(AG$3=0,0,INDEX(Sheet1!RawDataCols,$C137,AG$5)*$R137)</f>
        <v>0</v>
      </c>
      <c r="AH137" s="3">
        <f>IF(AH$3=0,0,INDEX(Sheet1!RawDataCols,$C137,AH$5)*$R137)</f>
        <v>0</v>
      </c>
      <c r="AI137" s="3">
        <f>IF(AI$3=0,0,INDEX(Sheet1!RawDataCols,$C137,AI$5)*$R137)</f>
        <v>0</v>
      </c>
      <c r="AJ137" s="3">
        <f>IF(AJ$3=0,0,INDEX(Sheet1!RawDataCols,$C137,AJ$5)*$R137)</f>
        <v>0</v>
      </c>
      <c r="AK137" s="3">
        <f>IF(AK$3=0,0,INDEX(Sheet1!RawDataCols,$C137,AK$5)*$R137)</f>
        <v>0</v>
      </c>
      <c r="AL137" s="3">
        <f>IF(AL$3=0,0,INDEX(Sheet1!RawDataCols,$C137,AL$5)*$R137)</f>
        <v>0</v>
      </c>
      <c r="AM137" s="3">
        <f>IF(AM$3=0,0,INDEX(Sheet1!RawDataCols,$C137,AM$5)*$R137)</f>
        <v>0</v>
      </c>
      <c r="AN137" s="3">
        <f>IF(AN$3=0,0,INDEX(Sheet1!RawDataCols,$C137,AN$5)*$R137)</f>
        <v>0</v>
      </c>
      <c r="AO137" s="3">
        <f>IF(AO$3=0,0,INDEX(Sheet1!RawDataCols,$C137,AO$5)*$R137)</f>
        <v>0</v>
      </c>
      <c r="AP137" s="3">
        <f>IF(AP$3=0,0,INDEX(Sheet1!RawDataCols,$C137,AP$5)*$R137)</f>
        <v>0</v>
      </c>
      <c r="AQ137" s="3">
        <f>IF(AQ$3=0,0,INDEX(Sheet1!RawDataCols,$C137,AQ$5)*$R137)</f>
        <v>0</v>
      </c>
      <c r="AR137" s="3">
        <f>IF(AR$3=0,0,INDEX(Sheet1!RawDataCols,$C137,AR$5)*$R137)</f>
        <v>0</v>
      </c>
      <c r="AS137" s="3">
        <f>IF(AS$3=0,0,INDEX(Sheet1!RawDataCols,$C137,AS$5)*$R137)</f>
        <v>0</v>
      </c>
      <c r="AT137" s="3">
        <f>IF(AT$3=0,0,INDEX(Sheet1!RawDataCols,$C137,AT$5)*$R137)</f>
        <v>0</v>
      </c>
      <c r="AU137" s="3">
        <f>IF(AU$3=0,0,INDEX(Sheet1!RawDataCols,$C137,AU$5)*$R137)</f>
        <v>0</v>
      </c>
      <c r="AV137" s="3">
        <f>IF(AV$3=0,0,INDEX(Sheet1!RawDataCols,$C137,AV$5)*$R137)</f>
        <v>0</v>
      </c>
      <c r="AW137" s="3">
        <f>IF(AW$3=0,0,INDEX(Sheet1!RawDataCols,$C137,AW$5)*$R137)</f>
        <v>0</v>
      </c>
      <c r="AX137" s="3">
        <f>IF(AX$3=0,0,INDEX(Sheet1!RawDataCols,$C137,AX$5)*$R137)</f>
        <v>0</v>
      </c>
      <c r="AY137" s="3">
        <f>IF(AY$3=0,0,INDEX(Sheet1!RawDataCols,$C137,AY$5)*$R137)</f>
        <v>0</v>
      </c>
      <c r="AZ137" s="3">
        <f>IF(AZ$3=0,0,INDEX(Sheet1!RawDataCols,$C137,AZ$5)*$R137)</f>
        <v>0</v>
      </c>
      <c r="BA137" s="3">
        <f>IF(BA$3=0,0,INDEX(Sheet1!RawDataCols,$C137,BA$5)*$R137)</f>
        <v>0</v>
      </c>
      <c r="BB137" s="3">
        <f>IF(BB$3=0,0,INDEX(Sheet1!RawDataCols,$C137,BB$5)*$R137)</f>
        <v>0</v>
      </c>
      <c r="BC137" s="3">
        <f>IF(BC$3=0,0,INDEX(Sheet1!RawDataCols,$C137,BC$5)*$R137)</f>
        <v>0</v>
      </c>
      <c r="BD137" s="3">
        <f>IF(BD$3=0,0,INDEX(Sheet1!RawDataCols,$C137,BD$5)*$R137)</f>
        <v>0</v>
      </c>
      <c r="BE137" s="3">
        <f>IF(BE$3=0,0,INDEX(Sheet1!RawDataCols,$C137,BE$5)*$R137)</f>
        <v>0</v>
      </c>
      <c r="BF137" s="3">
        <f>IF(BF$3=0,0,INDEX(Sheet1!RawDataCols,$C137,BF$5)*$R137)</f>
        <v>0</v>
      </c>
      <c r="BG137" s="179">
        <f>IF(BG$3=0,0,INDEX(Sheet1!RawDataCols,$C137,BG$5)*$R137)</f>
        <v>0</v>
      </c>
      <c r="BH137" s="33">
        <f t="shared" ref="BH137:BH167" si="47">SUM(T137,U137,X137,AA137,AD137,AG137,AJ137,AM137,AP137,AS137,AV137,AY137,BB137)</f>
        <v>0</v>
      </c>
      <c r="BI137" s="33">
        <f t="shared" ref="BI137:BI167" si="48">SUM(V137,Y137,AB137,AE137,AH137,AK137,AN137,AQ137,AT137,AW137,AZ137,BC137)</f>
        <v>0</v>
      </c>
      <c r="BJ137" s="33">
        <f t="shared" ref="BJ137:BJ167" si="49">SUM(W137,Z137,AC137,AF137,AI137,AL137,AO137,AR137,AU137,AX137,BA137,BD137)+IF(Q137&lt;&gt;"I",BP137,0)</f>
        <v>-8344.43</v>
      </c>
      <c r="BK137" s="3">
        <f>IF(BK$3=0,0,INDEX(Sheet1!RawDataCols,$C137,BK$5)*$R137)</f>
        <v>0</v>
      </c>
      <c r="BL137" s="3">
        <f>IF(BL$3=0,0,INDEX(Sheet1!RawDataCols,$C137,BL$5)*$R137)</f>
        <v>-1043.05375</v>
      </c>
      <c r="BM137" s="3">
        <f>IF(BM$3=0,0,INDEX(Sheet1!RawDataCols,$C137,BM$5)*$R137)</f>
        <v>-1043.05375</v>
      </c>
      <c r="BN137" s="3">
        <f>IF(BN$3=0,0,INDEX(Sheet1!RawDataCols,$C137,BN$5)*$R137)</f>
        <v>-1043.05375</v>
      </c>
      <c r="BO137" s="3">
        <f>IF(BO$3=0,0,INDEX(Sheet1!RawDataCols,$C137,BO$5)*$R137)</f>
        <v>-1043.05375</v>
      </c>
      <c r="BP137" s="3">
        <f>IF(BP$3=0,0,INDEX(Sheet1!RawDataCols,$C137,BP$5)*$R137)</f>
        <v>-8344.43</v>
      </c>
      <c r="BQ137" s="3">
        <f t="shared" ref="BQ137:BQ167" si="50">IF($Q137="I",SUM(U137,X137,AA137),SUM(T137,U137,X137,AA137))</f>
        <v>0</v>
      </c>
      <c r="BR137" s="3">
        <f t="shared" ref="BR137:BR167" si="51">IF($Q137="I",SUM(AD137,AG137,AJ137),SUM(AD137,AG137,AJ137,BQ137))</f>
        <v>0</v>
      </c>
      <c r="BS137" s="3">
        <f t="shared" ref="BS137:BS167" si="52">IF($Q137="I",SUM(AM137,AP137,AS137),SUM(AM137,AP137,AS137,BR137))</f>
        <v>0</v>
      </c>
      <c r="BT137" s="3">
        <f t="shared" ref="BT137:BT167" si="53">IF($I137="I",SUM(AV137,AY137,BB137),SUM(AV137,AY137,BB137,BS137))</f>
        <v>0</v>
      </c>
      <c r="BU137" s="3" t="str">
        <f>INDEX(Sheet1!$BS$2:$BS$1000,MATCH($A137,Sheet1!$A$2:$A$1000,0))</f>
        <v>23</v>
      </c>
      <c r="BV137" s="3">
        <f>INDEX(Sheet1!$BT$2:$BT$1000,MATCH($A137,Sheet1!$A$2:$A$1000,0))</f>
        <v>0</v>
      </c>
    </row>
    <row r="138" spans="1:74" x14ac:dyDescent="0.2">
      <c r="A138" s="11" t="s">
        <v>486</v>
      </c>
      <c r="B138" s="3">
        <f>MATCH($A138,Sheet1!ACCOUNTNO,0)</f>
        <v>108</v>
      </c>
      <c r="C138" s="3">
        <f t="shared" si="44"/>
        <v>108</v>
      </c>
      <c r="D138" s="3" t="str">
        <f>IF(D$3=0,0,INDEX(Sheet1!RawDataCols,$C138,D$5))</f>
        <v>62100G03</v>
      </c>
      <c r="E138" s="3" t="str">
        <f>IF(E$3=0,0,INDEX(Sheet1!RawDataCols,$C138,E$5))</f>
        <v xml:space="preserve">62100          </v>
      </c>
      <c r="F138" s="3" t="str">
        <f>IF(F$3=0,0,INDEX(Sheet1!RawDataCols,$C138,F$5))</f>
        <v xml:space="preserve">G03            </v>
      </c>
      <c r="G138" s="3" t="str">
        <f>IF(G$3=0,0,INDEX(Sheet1!RawDataCols,$C138,G$5))</f>
        <v xml:space="preserve">               </v>
      </c>
      <c r="H138" s="3" t="str">
        <f>IF(H$3=0,0,INDEX(Sheet1!RawDataCols,$C138,H$5))</f>
        <v xml:space="preserve">               </v>
      </c>
      <c r="I138" s="3" t="str">
        <f>IF(I$3=0,0,INDEX(Sheet1!RawDataCols,$C138,I$5))</f>
        <v xml:space="preserve">               </v>
      </c>
      <c r="J138" s="3" t="str">
        <f>IF(J$3=0,0,INDEX(Sheet1!RawDataCols,$C138,J$5))</f>
        <v xml:space="preserve">               </v>
      </c>
      <c r="K138" s="3" t="str">
        <f>IF(K$3=0,0,INDEX(Sheet1!RawDataCols,$C138,K$5))</f>
        <v xml:space="preserve">               </v>
      </c>
      <c r="L138" s="3" t="str">
        <f>IF(L$3=0,0,INDEX(Sheet1!RawDataCols,$C138,L$5))</f>
        <v xml:space="preserve">               </v>
      </c>
      <c r="M138" s="3" t="str">
        <f>IF(M$3=0,0,INDEX(Sheet1!RawDataCols,$C138,M$5))</f>
        <v xml:space="preserve">F008  </v>
      </c>
      <c r="N138" s="3" t="str">
        <f>IF(N$3=0,0,INDEX(Sheet1!RawDataCols,$C138,N$5))</f>
        <v>Intercompany-EPI</v>
      </c>
      <c r="O138" s="3">
        <f>INDEX(Sheet1!RawDataCols,$C138,O$5)</f>
        <v>26</v>
      </c>
      <c r="P138" s="3" t="str">
        <f>INDEX(Sheet1!RawDataCols,$C138,P$5)</f>
        <v>Other Assets</v>
      </c>
      <c r="Q138" s="3" t="str">
        <f>IF(Q$3=0,0,INDEX(Sheet1!RawDataCols,$C138,Q$5))</f>
        <v>B</v>
      </c>
      <c r="R138" s="3">
        <f t="shared" si="45"/>
        <v>1</v>
      </c>
      <c r="S138" s="3">
        <f t="shared" si="46"/>
        <v>-1</v>
      </c>
      <c r="T138" s="3">
        <f>IF(T$3=0,0,INDEX(Sheet1!RawDataCols,$C138,T$5)*$R138)</f>
        <v>0</v>
      </c>
      <c r="U138" s="3">
        <f>IF(U$3=0,0,INDEX(Sheet1!RawDataCols,$C138,U$5)*$R138)</f>
        <v>0</v>
      </c>
      <c r="V138" s="3">
        <f>IF(V$3=0,0,INDEX(Sheet1!RawDataCols,$C138,V$5)*$R138)</f>
        <v>0</v>
      </c>
      <c r="W138" s="3">
        <f>IF(W$3=0,0,INDEX(Sheet1!RawDataCols,$C138,W$5)*$R138)</f>
        <v>0</v>
      </c>
      <c r="X138" s="3">
        <f>IF(X$3=0,0,INDEX(Sheet1!RawDataCols,$C138,X$5)*$R138)</f>
        <v>0</v>
      </c>
      <c r="Y138" s="3">
        <f>IF(Y$3=0,0,INDEX(Sheet1!RawDataCols,$C138,Y$5)*$R138)</f>
        <v>0</v>
      </c>
      <c r="Z138" s="3">
        <f>IF(Z$3=0,0,INDEX(Sheet1!RawDataCols,$C138,Z$5)*$R138)</f>
        <v>0</v>
      </c>
      <c r="AA138" s="3">
        <f>IF(AA$3=0,0,INDEX(Sheet1!RawDataCols,$C138,AA$5)*$R138)</f>
        <v>0</v>
      </c>
      <c r="AB138" s="3">
        <f>IF(AB$3=0,0,INDEX(Sheet1!RawDataCols,$C138,AB$5)*$R138)</f>
        <v>0</v>
      </c>
      <c r="AC138" s="3">
        <f>IF(AC$3=0,0,INDEX(Sheet1!RawDataCols,$C138,AC$5)*$R138)</f>
        <v>0</v>
      </c>
      <c r="AD138" s="3">
        <f>IF(AD$3=0,0,INDEX(Sheet1!RawDataCols,$C138,AD$5)*$R138)</f>
        <v>0</v>
      </c>
      <c r="AE138" s="3">
        <f>IF(AE$3=0,0,INDEX(Sheet1!RawDataCols,$C138,AE$5)*$R138)</f>
        <v>0</v>
      </c>
      <c r="AF138" s="3">
        <f>IF(AF$3=0,0,INDEX(Sheet1!RawDataCols,$C138,AF$5)*$R138)</f>
        <v>0</v>
      </c>
      <c r="AG138" s="3">
        <f>IF(AG$3=0,0,INDEX(Sheet1!RawDataCols,$C138,AG$5)*$R138)</f>
        <v>0</v>
      </c>
      <c r="AH138" s="3">
        <f>IF(AH$3=0,0,INDEX(Sheet1!RawDataCols,$C138,AH$5)*$R138)</f>
        <v>0</v>
      </c>
      <c r="AI138" s="3">
        <f>IF(AI$3=0,0,INDEX(Sheet1!RawDataCols,$C138,AI$5)*$R138)</f>
        <v>-2</v>
      </c>
      <c r="AJ138" s="3">
        <f>IF(AJ$3=0,0,INDEX(Sheet1!RawDataCols,$C138,AJ$5)*$R138)</f>
        <v>0</v>
      </c>
      <c r="AK138" s="3">
        <f>IF(AK$3=0,0,INDEX(Sheet1!RawDataCols,$C138,AK$5)*$R138)</f>
        <v>0</v>
      </c>
      <c r="AL138" s="3">
        <f>IF(AL$3=0,0,INDEX(Sheet1!RawDataCols,$C138,AL$5)*$R138)</f>
        <v>0</v>
      </c>
      <c r="AM138" s="3">
        <f>IF(AM$3=0,0,INDEX(Sheet1!RawDataCols,$C138,AM$5)*$R138)</f>
        <v>0</v>
      </c>
      <c r="AN138" s="3">
        <f>IF(AN$3=0,0,INDEX(Sheet1!RawDataCols,$C138,AN$5)*$R138)</f>
        <v>0</v>
      </c>
      <c r="AO138" s="3">
        <f>IF(AO$3=0,0,INDEX(Sheet1!RawDataCols,$C138,AO$5)*$R138)</f>
        <v>0</v>
      </c>
      <c r="AP138" s="3">
        <f>IF(AP$3=0,0,INDEX(Sheet1!RawDataCols,$C138,AP$5)*$R138)</f>
        <v>0</v>
      </c>
      <c r="AQ138" s="3">
        <f>IF(AQ$3=0,0,INDEX(Sheet1!RawDataCols,$C138,AQ$5)*$R138)</f>
        <v>0</v>
      </c>
      <c r="AR138" s="3">
        <f>IF(AR$3=0,0,INDEX(Sheet1!RawDataCols,$C138,AR$5)*$R138)</f>
        <v>0</v>
      </c>
      <c r="AS138" s="3">
        <f>IF(AS$3=0,0,INDEX(Sheet1!RawDataCols,$C138,AS$5)*$R138)</f>
        <v>0</v>
      </c>
      <c r="AT138" s="3">
        <f>IF(AT$3=0,0,INDEX(Sheet1!RawDataCols,$C138,AT$5)*$R138)</f>
        <v>0</v>
      </c>
      <c r="AU138" s="3">
        <f>IF(AU$3=0,0,INDEX(Sheet1!RawDataCols,$C138,AU$5)*$R138)</f>
        <v>0</v>
      </c>
      <c r="AV138" s="3">
        <f>IF(AV$3=0,0,INDEX(Sheet1!RawDataCols,$C138,AV$5)*$R138)</f>
        <v>0</v>
      </c>
      <c r="AW138" s="3">
        <f>IF(AW$3=0,0,INDEX(Sheet1!RawDataCols,$C138,AW$5)*$R138)</f>
        <v>0</v>
      </c>
      <c r="AX138" s="3">
        <f>IF(AX$3=0,0,INDEX(Sheet1!RawDataCols,$C138,AX$5)*$R138)</f>
        <v>0</v>
      </c>
      <c r="AY138" s="3">
        <f>IF(AY$3=0,0,INDEX(Sheet1!RawDataCols,$C138,AY$5)*$R138)</f>
        <v>0</v>
      </c>
      <c r="AZ138" s="3">
        <f>IF(AZ$3=0,0,INDEX(Sheet1!RawDataCols,$C138,AZ$5)*$R138)</f>
        <v>0</v>
      </c>
      <c r="BA138" s="3">
        <f>IF(BA$3=0,0,INDEX(Sheet1!RawDataCols,$C138,BA$5)*$R138)</f>
        <v>0</v>
      </c>
      <c r="BB138" s="3">
        <f>IF(BB$3=0,0,INDEX(Sheet1!RawDataCols,$C138,BB$5)*$R138)</f>
        <v>0</v>
      </c>
      <c r="BC138" s="3">
        <f>IF(BC$3=0,0,INDEX(Sheet1!RawDataCols,$C138,BC$5)*$R138)</f>
        <v>0</v>
      </c>
      <c r="BD138" s="3">
        <f>IF(BD$3=0,0,INDEX(Sheet1!RawDataCols,$C138,BD$5)*$R138)</f>
        <v>0</v>
      </c>
      <c r="BE138" s="3">
        <f>IF(BE$3=0,0,INDEX(Sheet1!RawDataCols,$C138,BE$5)*$R138)</f>
        <v>0</v>
      </c>
      <c r="BF138" s="3">
        <f>IF(BF$3=0,0,INDEX(Sheet1!RawDataCols,$C138,BF$5)*$R138)</f>
        <v>0</v>
      </c>
      <c r="BG138" s="179">
        <f>IF(BG$3=0,0,INDEX(Sheet1!RawDataCols,$C138,BG$5)*$R138)</f>
        <v>0</v>
      </c>
      <c r="BH138" s="33">
        <f t="shared" si="47"/>
        <v>0</v>
      </c>
      <c r="BI138" s="33">
        <f t="shared" si="48"/>
        <v>0</v>
      </c>
      <c r="BJ138" s="33">
        <f t="shared" si="49"/>
        <v>0</v>
      </c>
      <c r="BK138" s="3">
        <f>IF(BK$3=0,0,INDEX(Sheet1!RawDataCols,$C138,BK$5)*$R138)</f>
        <v>0</v>
      </c>
      <c r="BL138" s="3">
        <f>IF(BL$3=0,0,INDEX(Sheet1!RawDataCols,$C138,BL$5)*$R138)</f>
        <v>0</v>
      </c>
      <c r="BM138" s="3">
        <f>IF(BM$3=0,0,INDEX(Sheet1!RawDataCols,$C138,BM$5)*$R138)</f>
        <v>0.25</v>
      </c>
      <c r="BN138" s="3">
        <f>IF(BN$3=0,0,INDEX(Sheet1!RawDataCols,$C138,BN$5)*$R138)</f>
        <v>0.25</v>
      </c>
      <c r="BO138" s="3">
        <f>IF(BO$3=0,0,INDEX(Sheet1!RawDataCols,$C138,BO$5)*$R138)</f>
        <v>0.25</v>
      </c>
      <c r="BP138" s="3">
        <f>IF(BP$3=0,0,INDEX(Sheet1!RawDataCols,$C138,BP$5)*$R138)</f>
        <v>2</v>
      </c>
      <c r="BQ138" s="3">
        <f t="shared" si="50"/>
        <v>0</v>
      </c>
      <c r="BR138" s="3">
        <f t="shared" si="51"/>
        <v>0</v>
      </c>
      <c r="BS138" s="3">
        <f t="shared" si="52"/>
        <v>0</v>
      </c>
      <c r="BT138" s="3">
        <f t="shared" si="53"/>
        <v>0</v>
      </c>
      <c r="BU138" s="3" t="str">
        <f>INDEX(Sheet1!$BS$2:$BS$1000,MATCH($A138,Sheet1!$A$2:$A$1000,0))</f>
        <v>24</v>
      </c>
      <c r="BV138" s="3">
        <f>INDEX(Sheet1!$BT$2:$BT$1000,MATCH($A138,Sheet1!$A$2:$A$1000,0))</f>
        <v>0</v>
      </c>
    </row>
    <row r="139" spans="1:74" x14ac:dyDescent="0.2">
      <c r="A139" s="11" t="s">
        <v>434</v>
      </c>
      <c r="B139" s="3">
        <f>MATCH($A139,Sheet1!ACCOUNTNO,0)</f>
        <v>110</v>
      </c>
      <c r="C139" s="3">
        <f t="shared" si="44"/>
        <v>110</v>
      </c>
      <c r="D139" s="3" t="str">
        <f>IF(D$3=0,0,INDEX(Sheet1!RawDataCols,$C139,D$5))</f>
        <v>62100G06</v>
      </c>
      <c r="E139" s="3" t="str">
        <f>IF(E$3=0,0,INDEX(Sheet1!RawDataCols,$C139,E$5))</f>
        <v xml:space="preserve">62100          </v>
      </c>
      <c r="F139" s="3" t="str">
        <f>IF(F$3=0,0,INDEX(Sheet1!RawDataCols,$C139,F$5))</f>
        <v xml:space="preserve">G06            </v>
      </c>
      <c r="G139" s="3" t="str">
        <f>IF(G$3=0,0,INDEX(Sheet1!RawDataCols,$C139,G$5))</f>
        <v xml:space="preserve">               </v>
      </c>
      <c r="H139" s="3" t="str">
        <f>IF(H$3=0,0,INDEX(Sheet1!RawDataCols,$C139,H$5))</f>
        <v xml:space="preserve">               </v>
      </c>
      <c r="I139" s="3" t="str">
        <f>IF(I$3=0,0,INDEX(Sheet1!RawDataCols,$C139,I$5))</f>
        <v xml:space="preserve">               </v>
      </c>
      <c r="J139" s="3" t="str">
        <f>IF(J$3=0,0,INDEX(Sheet1!RawDataCols,$C139,J$5))</f>
        <v xml:space="preserve">               </v>
      </c>
      <c r="K139" s="3" t="str">
        <f>IF(K$3=0,0,INDEX(Sheet1!RawDataCols,$C139,K$5))</f>
        <v xml:space="preserve">               </v>
      </c>
      <c r="L139" s="3" t="str">
        <f>IF(L$3=0,0,INDEX(Sheet1!RawDataCols,$C139,L$5))</f>
        <v xml:space="preserve">               </v>
      </c>
      <c r="M139" s="3" t="str">
        <f>IF(M$3=0,0,INDEX(Sheet1!RawDataCols,$C139,M$5))</f>
        <v xml:space="preserve">F008  </v>
      </c>
      <c r="N139" s="3" t="str">
        <f>IF(N$3=0,0,INDEX(Sheet1!RawDataCols,$C139,N$5))</f>
        <v>Intercompany-GIP</v>
      </c>
      <c r="O139" s="3">
        <f>INDEX(Sheet1!RawDataCols,$C139,O$5)</f>
        <v>26</v>
      </c>
      <c r="P139" s="3" t="str">
        <f>INDEX(Sheet1!RawDataCols,$C139,P$5)</f>
        <v>Other Assets</v>
      </c>
      <c r="Q139" s="3" t="str">
        <f>IF(Q$3=0,0,INDEX(Sheet1!RawDataCols,$C139,Q$5))</f>
        <v>B</v>
      </c>
      <c r="R139" s="3">
        <f t="shared" si="45"/>
        <v>1</v>
      </c>
      <c r="S139" s="3">
        <f t="shared" si="46"/>
        <v>-1</v>
      </c>
      <c r="T139" s="3">
        <f>IF(T$3=0,0,INDEX(Sheet1!RawDataCols,$C139,T$5)*$R139)</f>
        <v>0</v>
      </c>
      <c r="U139" s="3">
        <f>IF(U$3=0,0,INDEX(Sheet1!RawDataCols,$C139,U$5)*$R139)</f>
        <v>0</v>
      </c>
      <c r="V139" s="3">
        <f>IF(V$3=0,0,INDEX(Sheet1!RawDataCols,$C139,V$5)*$R139)</f>
        <v>0</v>
      </c>
      <c r="W139" s="3">
        <f>IF(W$3=0,0,INDEX(Sheet1!RawDataCols,$C139,W$5)*$R139)</f>
        <v>0</v>
      </c>
      <c r="X139" s="3">
        <f>IF(X$3=0,0,INDEX(Sheet1!RawDataCols,$C139,X$5)*$R139)</f>
        <v>0</v>
      </c>
      <c r="Y139" s="3">
        <f>IF(Y$3=0,0,INDEX(Sheet1!RawDataCols,$C139,Y$5)*$R139)</f>
        <v>0</v>
      </c>
      <c r="Z139" s="3">
        <f>IF(Z$3=0,0,INDEX(Sheet1!RawDataCols,$C139,Z$5)*$R139)</f>
        <v>0</v>
      </c>
      <c r="AA139" s="3">
        <f>IF(AA$3=0,0,INDEX(Sheet1!RawDataCols,$C139,AA$5)*$R139)</f>
        <v>0</v>
      </c>
      <c r="AB139" s="3">
        <f>IF(AB$3=0,0,INDEX(Sheet1!RawDataCols,$C139,AB$5)*$R139)</f>
        <v>0</v>
      </c>
      <c r="AC139" s="3">
        <f>IF(AC$3=0,0,INDEX(Sheet1!RawDataCols,$C139,AC$5)*$R139)</f>
        <v>0</v>
      </c>
      <c r="AD139" s="3">
        <f>IF(AD$3=0,0,INDEX(Sheet1!RawDataCols,$C139,AD$5)*$R139)</f>
        <v>0</v>
      </c>
      <c r="AE139" s="3">
        <f>IF(AE$3=0,0,INDEX(Sheet1!RawDataCols,$C139,AE$5)*$R139)</f>
        <v>0</v>
      </c>
      <c r="AF139" s="3">
        <f>IF(AF$3=0,0,INDEX(Sheet1!RawDataCols,$C139,AF$5)*$R139)</f>
        <v>0</v>
      </c>
      <c r="AG139" s="3">
        <f>IF(AG$3=0,0,INDEX(Sheet1!RawDataCols,$C139,AG$5)*$R139)</f>
        <v>0</v>
      </c>
      <c r="AH139" s="3">
        <f>IF(AH$3=0,0,INDEX(Sheet1!RawDataCols,$C139,AH$5)*$R139)</f>
        <v>0</v>
      </c>
      <c r="AI139" s="3">
        <f>IF(AI$3=0,0,INDEX(Sheet1!RawDataCols,$C139,AI$5)*$R139)</f>
        <v>-20000</v>
      </c>
      <c r="AJ139" s="3">
        <f>IF(AJ$3=0,0,INDEX(Sheet1!RawDataCols,$C139,AJ$5)*$R139)</f>
        <v>0</v>
      </c>
      <c r="AK139" s="3">
        <f>IF(AK$3=0,0,INDEX(Sheet1!RawDataCols,$C139,AK$5)*$R139)</f>
        <v>0</v>
      </c>
      <c r="AL139" s="3">
        <f>IF(AL$3=0,0,INDEX(Sheet1!RawDataCols,$C139,AL$5)*$R139)</f>
        <v>0</v>
      </c>
      <c r="AM139" s="3">
        <f>IF(AM$3=0,0,INDEX(Sheet1!RawDataCols,$C139,AM$5)*$R139)</f>
        <v>0</v>
      </c>
      <c r="AN139" s="3">
        <f>IF(AN$3=0,0,INDEX(Sheet1!RawDataCols,$C139,AN$5)*$R139)</f>
        <v>0</v>
      </c>
      <c r="AO139" s="3">
        <f>IF(AO$3=0,0,INDEX(Sheet1!RawDataCols,$C139,AO$5)*$R139)</f>
        <v>0</v>
      </c>
      <c r="AP139" s="3">
        <f>IF(AP$3=0,0,INDEX(Sheet1!RawDataCols,$C139,AP$5)*$R139)</f>
        <v>0</v>
      </c>
      <c r="AQ139" s="3">
        <f>IF(AQ$3=0,0,INDEX(Sheet1!RawDataCols,$C139,AQ$5)*$R139)</f>
        <v>0</v>
      </c>
      <c r="AR139" s="3">
        <f>IF(AR$3=0,0,INDEX(Sheet1!RawDataCols,$C139,AR$5)*$R139)</f>
        <v>0</v>
      </c>
      <c r="AS139" s="3">
        <f>IF(AS$3=0,0,INDEX(Sheet1!RawDataCols,$C139,AS$5)*$R139)</f>
        <v>0</v>
      </c>
      <c r="AT139" s="3">
        <f>IF(AT$3=0,0,INDEX(Sheet1!RawDataCols,$C139,AT$5)*$R139)</f>
        <v>0</v>
      </c>
      <c r="AU139" s="3">
        <f>IF(AU$3=0,0,INDEX(Sheet1!RawDataCols,$C139,AU$5)*$R139)</f>
        <v>0</v>
      </c>
      <c r="AV139" s="3">
        <f>IF(AV$3=0,0,INDEX(Sheet1!RawDataCols,$C139,AV$5)*$R139)</f>
        <v>0</v>
      </c>
      <c r="AW139" s="3">
        <f>IF(AW$3=0,0,INDEX(Sheet1!RawDataCols,$C139,AW$5)*$R139)</f>
        <v>0</v>
      </c>
      <c r="AX139" s="3">
        <f>IF(AX$3=0,0,INDEX(Sheet1!RawDataCols,$C139,AX$5)*$R139)</f>
        <v>0</v>
      </c>
      <c r="AY139" s="3">
        <f>IF(AY$3=0,0,INDEX(Sheet1!RawDataCols,$C139,AY$5)*$R139)</f>
        <v>0</v>
      </c>
      <c r="AZ139" s="3">
        <f>IF(AZ$3=0,0,INDEX(Sheet1!RawDataCols,$C139,AZ$5)*$R139)</f>
        <v>0</v>
      </c>
      <c r="BA139" s="3">
        <f>IF(BA$3=0,0,INDEX(Sheet1!RawDataCols,$C139,BA$5)*$R139)</f>
        <v>0</v>
      </c>
      <c r="BB139" s="3">
        <f>IF(BB$3=0,0,INDEX(Sheet1!RawDataCols,$C139,BB$5)*$R139)</f>
        <v>0</v>
      </c>
      <c r="BC139" s="3">
        <f>IF(BC$3=0,0,INDEX(Sheet1!RawDataCols,$C139,BC$5)*$R139)</f>
        <v>0</v>
      </c>
      <c r="BD139" s="3">
        <f>IF(BD$3=0,0,INDEX(Sheet1!RawDataCols,$C139,BD$5)*$R139)</f>
        <v>0</v>
      </c>
      <c r="BE139" s="3">
        <f>IF(BE$3=0,0,INDEX(Sheet1!RawDataCols,$C139,BE$5)*$R139)</f>
        <v>0</v>
      </c>
      <c r="BF139" s="3">
        <f>IF(BF$3=0,0,INDEX(Sheet1!RawDataCols,$C139,BF$5)*$R139)</f>
        <v>0</v>
      </c>
      <c r="BG139" s="179">
        <f>IF(BG$3=0,0,INDEX(Sheet1!RawDataCols,$C139,BG$5)*$R139)</f>
        <v>0</v>
      </c>
      <c r="BH139" s="33">
        <f t="shared" si="47"/>
        <v>0</v>
      </c>
      <c r="BI139" s="33">
        <f t="shared" si="48"/>
        <v>0</v>
      </c>
      <c r="BJ139" s="33">
        <f t="shared" si="49"/>
        <v>0</v>
      </c>
      <c r="BK139" s="3">
        <f>IF(BK$3=0,0,INDEX(Sheet1!RawDataCols,$C139,BK$5)*$R139)</f>
        <v>0</v>
      </c>
      <c r="BL139" s="3">
        <f>IF(BL$3=0,0,INDEX(Sheet1!RawDataCols,$C139,BL$5)*$R139)</f>
        <v>0</v>
      </c>
      <c r="BM139" s="3">
        <f>IF(BM$3=0,0,INDEX(Sheet1!RawDataCols,$C139,BM$5)*$R139)</f>
        <v>2500</v>
      </c>
      <c r="BN139" s="3">
        <f>IF(BN$3=0,0,INDEX(Sheet1!RawDataCols,$C139,BN$5)*$R139)</f>
        <v>2500</v>
      </c>
      <c r="BO139" s="3">
        <f>IF(BO$3=0,0,INDEX(Sheet1!RawDataCols,$C139,BO$5)*$R139)</f>
        <v>2500</v>
      </c>
      <c r="BP139" s="3">
        <f>IF(BP$3=0,0,INDEX(Sheet1!RawDataCols,$C139,BP$5)*$R139)</f>
        <v>20000</v>
      </c>
      <c r="BQ139" s="3">
        <f t="shared" si="50"/>
        <v>0</v>
      </c>
      <c r="BR139" s="3">
        <f t="shared" si="51"/>
        <v>0</v>
      </c>
      <c r="BS139" s="3">
        <f t="shared" si="52"/>
        <v>0</v>
      </c>
      <c r="BT139" s="3">
        <f t="shared" si="53"/>
        <v>0</v>
      </c>
      <c r="BU139" s="3" t="str">
        <f>INDEX(Sheet1!$BS$2:$BS$1000,MATCH($A139,Sheet1!$A$2:$A$1000,0))</f>
        <v>24</v>
      </c>
      <c r="BV139" s="3">
        <f>INDEX(Sheet1!$BT$2:$BT$1000,MATCH($A139,Sheet1!$A$2:$A$1000,0))</f>
        <v>0</v>
      </c>
    </row>
    <row r="140" spans="1:74" x14ac:dyDescent="0.2">
      <c r="A140" s="11" t="s">
        <v>435</v>
      </c>
      <c r="B140" s="3">
        <f>MATCH($A140,Sheet1!ACCOUNTNO,0)</f>
        <v>112</v>
      </c>
      <c r="C140" s="3">
        <f t="shared" si="44"/>
        <v>112</v>
      </c>
      <c r="D140" s="3" t="str">
        <f>IF(D$3=0,0,INDEX(Sheet1!RawDataCols,$C140,D$5))</f>
        <v>62100G10</v>
      </c>
      <c r="E140" s="3" t="str">
        <f>IF(E$3=0,0,INDEX(Sheet1!RawDataCols,$C140,E$5))</f>
        <v xml:space="preserve">62100          </v>
      </c>
      <c r="F140" s="3" t="str">
        <f>IF(F$3=0,0,INDEX(Sheet1!RawDataCols,$C140,F$5))</f>
        <v xml:space="preserve">G10            </v>
      </c>
      <c r="G140" s="3" t="str">
        <f>IF(G$3=0,0,INDEX(Sheet1!RawDataCols,$C140,G$5))</f>
        <v xml:space="preserve">               </v>
      </c>
      <c r="H140" s="3" t="str">
        <f>IF(H$3=0,0,INDEX(Sheet1!RawDataCols,$C140,H$5))</f>
        <v xml:space="preserve">               </v>
      </c>
      <c r="I140" s="3" t="str">
        <f>IF(I$3=0,0,INDEX(Sheet1!RawDataCols,$C140,I$5))</f>
        <v xml:space="preserve">               </v>
      </c>
      <c r="J140" s="3" t="str">
        <f>IF(J$3=0,0,INDEX(Sheet1!RawDataCols,$C140,J$5))</f>
        <v xml:space="preserve">               </v>
      </c>
      <c r="K140" s="3" t="str">
        <f>IF(K$3=0,0,INDEX(Sheet1!RawDataCols,$C140,K$5))</f>
        <v xml:space="preserve">               </v>
      </c>
      <c r="L140" s="3" t="str">
        <f>IF(L$3=0,0,INDEX(Sheet1!RawDataCols,$C140,L$5))</f>
        <v xml:space="preserve">               </v>
      </c>
      <c r="M140" s="3" t="str">
        <f>IF(M$3=0,0,INDEX(Sheet1!RawDataCols,$C140,M$5))</f>
        <v xml:space="preserve">F008  </v>
      </c>
      <c r="N140" s="3" t="str">
        <f>IF(N$3=0,0,INDEX(Sheet1!RawDataCols,$C140,N$5))</f>
        <v>Intercompany-ROOTS</v>
      </c>
      <c r="O140" s="3">
        <f>INDEX(Sheet1!RawDataCols,$C140,O$5)</f>
        <v>26</v>
      </c>
      <c r="P140" s="3" t="str">
        <f>INDEX(Sheet1!RawDataCols,$C140,P$5)</f>
        <v>Other Assets</v>
      </c>
      <c r="Q140" s="3" t="str">
        <f>IF(Q$3=0,0,INDEX(Sheet1!RawDataCols,$C140,Q$5))</f>
        <v>B</v>
      </c>
      <c r="R140" s="3">
        <f t="shared" si="45"/>
        <v>1</v>
      </c>
      <c r="S140" s="3">
        <f t="shared" si="46"/>
        <v>-1</v>
      </c>
      <c r="T140" s="3">
        <f>IF(T$3=0,0,INDEX(Sheet1!RawDataCols,$C140,T$5)*$R140)</f>
        <v>0</v>
      </c>
      <c r="U140" s="3">
        <f>IF(U$3=0,0,INDEX(Sheet1!RawDataCols,$C140,U$5)*$R140)</f>
        <v>0</v>
      </c>
      <c r="V140" s="3">
        <f>IF(V$3=0,0,INDEX(Sheet1!RawDataCols,$C140,V$5)*$R140)</f>
        <v>0</v>
      </c>
      <c r="W140" s="3">
        <f>IF(W$3=0,0,INDEX(Sheet1!RawDataCols,$C140,W$5)*$R140)</f>
        <v>0</v>
      </c>
      <c r="X140" s="3">
        <f>IF(X$3=0,0,INDEX(Sheet1!RawDataCols,$C140,X$5)*$R140)</f>
        <v>0</v>
      </c>
      <c r="Y140" s="3">
        <f>IF(Y$3=0,0,INDEX(Sheet1!RawDataCols,$C140,Y$5)*$R140)</f>
        <v>0</v>
      </c>
      <c r="Z140" s="3">
        <f>IF(Z$3=0,0,INDEX(Sheet1!RawDataCols,$C140,Z$5)*$R140)</f>
        <v>0</v>
      </c>
      <c r="AA140" s="3">
        <f>IF(AA$3=0,0,INDEX(Sheet1!RawDataCols,$C140,AA$5)*$R140)</f>
        <v>0</v>
      </c>
      <c r="AB140" s="3">
        <f>IF(AB$3=0,0,INDEX(Sheet1!RawDataCols,$C140,AB$5)*$R140)</f>
        <v>0</v>
      </c>
      <c r="AC140" s="3">
        <f>IF(AC$3=0,0,INDEX(Sheet1!RawDataCols,$C140,AC$5)*$R140)</f>
        <v>0</v>
      </c>
      <c r="AD140" s="3">
        <f>IF(AD$3=0,0,INDEX(Sheet1!RawDataCols,$C140,AD$5)*$R140)</f>
        <v>0</v>
      </c>
      <c r="AE140" s="3">
        <f>IF(AE$3=0,0,INDEX(Sheet1!RawDataCols,$C140,AE$5)*$R140)</f>
        <v>0</v>
      </c>
      <c r="AF140" s="3">
        <f>IF(AF$3=0,0,INDEX(Sheet1!RawDataCols,$C140,AF$5)*$R140)</f>
        <v>0</v>
      </c>
      <c r="AG140" s="3">
        <f>IF(AG$3=0,0,INDEX(Sheet1!RawDataCols,$C140,AG$5)*$R140)</f>
        <v>0</v>
      </c>
      <c r="AH140" s="3">
        <f>IF(AH$3=0,0,INDEX(Sheet1!RawDataCols,$C140,AH$5)*$R140)</f>
        <v>0</v>
      </c>
      <c r="AI140" s="3">
        <f>IF(AI$3=0,0,INDEX(Sheet1!RawDataCols,$C140,AI$5)*$R140)</f>
        <v>-20000</v>
      </c>
      <c r="AJ140" s="3">
        <f>IF(AJ$3=0,0,INDEX(Sheet1!RawDataCols,$C140,AJ$5)*$R140)</f>
        <v>0</v>
      </c>
      <c r="AK140" s="3">
        <f>IF(AK$3=0,0,INDEX(Sheet1!RawDataCols,$C140,AK$5)*$R140)</f>
        <v>0</v>
      </c>
      <c r="AL140" s="3">
        <f>IF(AL$3=0,0,INDEX(Sheet1!RawDataCols,$C140,AL$5)*$R140)</f>
        <v>0</v>
      </c>
      <c r="AM140" s="3">
        <f>IF(AM$3=0,0,INDEX(Sheet1!RawDataCols,$C140,AM$5)*$R140)</f>
        <v>0</v>
      </c>
      <c r="AN140" s="3">
        <f>IF(AN$3=0,0,INDEX(Sheet1!RawDataCols,$C140,AN$5)*$R140)</f>
        <v>0</v>
      </c>
      <c r="AO140" s="3">
        <f>IF(AO$3=0,0,INDEX(Sheet1!RawDataCols,$C140,AO$5)*$R140)</f>
        <v>0</v>
      </c>
      <c r="AP140" s="3">
        <f>IF(AP$3=0,0,INDEX(Sheet1!RawDataCols,$C140,AP$5)*$R140)</f>
        <v>0</v>
      </c>
      <c r="AQ140" s="3">
        <f>IF(AQ$3=0,0,INDEX(Sheet1!RawDataCols,$C140,AQ$5)*$R140)</f>
        <v>0</v>
      </c>
      <c r="AR140" s="3">
        <f>IF(AR$3=0,0,INDEX(Sheet1!RawDataCols,$C140,AR$5)*$R140)</f>
        <v>0</v>
      </c>
      <c r="AS140" s="3">
        <f>IF(AS$3=0,0,INDEX(Sheet1!RawDataCols,$C140,AS$5)*$R140)</f>
        <v>0</v>
      </c>
      <c r="AT140" s="3">
        <f>IF(AT$3=0,0,INDEX(Sheet1!RawDataCols,$C140,AT$5)*$R140)</f>
        <v>0</v>
      </c>
      <c r="AU140" s="3">
        <f>IF(AU$3=0,0,INDEX(Sheet1!RawDataCols,$C140,AU$5)*$R140)</f>
        <v>0</v>
      </c>
      <c r="AV140" s="3">
        <f>IF(AV$3=0,0,INDEX(Sheet1!RawDataCols,$C140,AV$5)*$R140)</f>
        <v>0</v>
      </c>
      <c r="AW140" s="3">
        <f>IF(AW$3=0,0,INDEX(Sheet1!RawDataCols,$C140,AW$5)*$R140)</f>
        <v>0</v>
      </c>
      <c r="AX140" s="3">
        <f>IF(AX$3=0,0,INDEX(Sheet1!RawDataCols,$C140,AX$5)*$R140)</f>
        <v>0</v>
      </c>
      <c r="AY140" s="3">
        <f>IF(AY$3=0,0,INDEX(Sheet1!RawDataCols,$C140,AY$5)*$R140)</f>
        <v>0</v>
      </c>
      <c r="AZ140" s="3">
        <f>IF(AZ$3=0,0,INDEX(Sheet1!RawDataCols,$C140,AZ$5)*$R140)</f>
        <v>0</v>
      </c>
      <c r="BA140" s="3">
        <f>IF(BA$3=0,0,INDEX(Sheet1!RawDataCols,$C140,BA$5)*$R140)</f>
        <v>0</v>
      </c>
      <c r="BB140" s="3">
        <f>IF(BB$3=0,0,INDEX(Sheet1!RawDataCols,$C140,BB$5)*$R140)</f>
        <v>0</v>
      </c>
      <c r="BC140" s="3">
        <f>IF(BC$3=0,0,INDEX(Sheet1!RawDataCols,$C140,BC$5)*$R140)</f>
        <v>0</v>
      </c>
      <c r="BD140" s="3">
        <f>IF(BD$3=0,0,INDEX(Sheet1!RawDataCols,$C140,BD$5)*$R140)</f>
        <v>0</v>
      </c>
      <c r="BE140" s="3">
        <f>IF(BE$3=0,0,INDEX(Sheet1!RawDataCols,$C140,BE$5)*$R140)</f>
        <v>0</v>
      </c>
      <c r="BF140" s="3">
        <f>IF(BF$3=0,0,INDEX(Sheet1!RawDataCols,$C140,BF$5)*$R140)</f>
        <v>0</v>
      </c>
      <c r="BG140" s="179">
        <f>IF(BG$3=0,0,INDEX(Sheet1!RawDataCols,$C140,BG$5)*$R140)</f>
        <v>0</v>
      </c>
      <c r="BH140" s="33">
        <f t="shared" si="47"/>
        <v>0</v>
      </c>
      <c r="BI140" s="33">
        <f t="shared" si="48"/>
        <v>0</v>
      </c>
      <c r="BJ140" s="33">
        <f t="shared" si="49"/>
        <v>0</v>
      </c>
      <c r="BK140" s="3">
        <f>IF(BK$3=0,0,INDEX(Sheet1!RawDataCols,$C140,BK$5)*$R140)</f>
        <v>0</v>
      </c>
      <c r="BL140" s="3">
        <f>IF(BL$3=0,0,INDEX(Sheet1!RawDataCols,$C140,BL$5)*$R140)</f>
        <v>0</v>
      </c>
      <c r="BM140" s="3">
        <f>IF(BM$3=0,0,INDEX(Sheet1!RawDataCols,$C140,BM$5)*$R140)</f>
        <v>2500</v>
      </c>
      <c r="BN140" s="3">
        <f>IF(BN$3=0,0,INDEX(Sheet1!RawDataCols,$C140,BN$5)*$R140)</f>
        <v>2500</v>
      </c>
      <c r="BO140" s="3">
        <f>IF(BO$3=0,0,INDEX(Sheet1!RawDataCols,$C140,BO$5)*$R140)</f>
        <v>2500</v>
      </c>
      <c r="BP140" s="3">
        <f>IF(BP$3=0,0,INDEX(Sheet1!RawDataCols,$C140,BP$5)*$R140)</f>
        <v>20000</v>
      </c>
      <c r="BQ140" s="3">
        <f t="shared" si="50"/>
        <v>0</v>
      </c>
      <c r="BR140" s="3">
        <f t="shared" si="51"/>
        <v>0</v>
      </c>
      <c r="BS140" s="3">
        <f t="shared" si="52"/>
        <v>0</v>
      </c>
      <c r="BT140" s="3">
        <f t="shared" si="53"/>
        <v>0</v>
      </c>
      <c r="BU140" s="3" t="str">
        <f>INDEX(Sheet1!$BS$2:$BS$1000,MATCH($A140,Sheet1!$A$2:$A$1000,0))</f>
        <v>24</v>
      </c>
      <c r="BV140" s="3">
        <f>INDEX(Sheet1!$BT$2:$BT$1000,MATCH($A140,Sheet1!$A$2:$A$1000,0))</f>
        <v>0</v>
      </c>
    </row>
    <row r="141" spans="1:74" x14ac:dyDescent="0.2">
      <c r="A141" s="11" t="s">
        <v>436</v>
      </c>
      <c r="B141" s="3">
        <f>MATCH($A141,Sheet1!ACCOUNTNO,0)</f>
        <v>113</v>
      </c>
      <c r="C141" s="3">
        <f t="shared" si="44"/>
        <v>113</v>
      </c>
      <c r="D141" s="3" t="str">
        <f>IF(D$3=0,0,INDEX(Sheet1!RawDataCols,$C141,D$5))</f>
        <v>62100G12</v>
      </c>
      <c r="E141" s="3" t="str">
        <f>IF(E$3=0,0,INDEX(Sheet1!RawDataCols,$C141,E$5))</f>
        <v xml:space="preserve">62100          </v>
      </c>
      <c r="F141" s="3" t="str">
        <f>IF(F$3=0,0,INDEX(Sheet1!RawDataCols,$C141,F$5))</f>
        <v xml:space="preserve">G12            </v>
      </c>
      <c r="G141" s="3" t="str">
        <f>IF(G$3=0,0,INDEX(Sheet1!RawDataCols,$C141,G$5))</f>
        <v xml:space="preserve">               </v>
      </c>
      <c r="H141" s="3" t="str">
        <f>IF(H$3=0,0,INDEX(Sheet1!RawDataCols,$C141,H$5))</f>
        <v xml:space="preserve">               </v>
      </c>
      <c r="I141" s="3" t="str">
        <f>IF(I$3=0,0,INDEX(Sheet1!RawDataCols,$C141,I$5))</f>
        <v xml:space="preserve">               </v>
      </c>
      <c r="J141" s="3" t="str">
        <f>IF(J$3=0,0,INDEX(Sheet1!RawDataCols,$C141,J$5))</f>
        <v xml:space="preserve">               </v>
      </c>
      <c r="K141" s="3" t="str">
        <f>IF(K$3=0,0,INDEX(Sheet1!RawDataCols,$C141,K$5))</f>
        <v xml:space="preserve">               </v>
      </c>
      <c r="L141" s="3" t="str">
        <f>IF(L$3=0,0,INDEX(Sheet1!RawDataCols,$C141,L$5))</f>
        <v xml:space="preserve">               </v>
      </c>
      <c r="M141" s="3" t="str">
        <f>IF(M$3=0,0,INDEX(Sheet1!RawDataCols,$C141,M$5))</f>
        <v xml:space="preserve">F008  </v>
      </c>
      <c r="N141" s="3" t="str">
        <f>IF(N$3=0,0,INDEX(Sheet1!RawDataCols,$C141,N$5))</f>
        <v>Intercompany-TAR</v>
      </c>
      <c r="O141" s="3">
        <f>INDEX(Sheet1!RawDataCols,$C141,O$5)</f>
        <v>26</v>
      </c>
      <c r="P141" s="3" t="str">
        <f>INDEX(Sheet1!RawDataCols,$C141,P$5)</f>
        <v>Other Assets</v>
      </c>
      <c r="Q141" s="3" t="str">
        <f>IF(Q$3=0,0,INDEX(Sheet1!RawDataCols,$C141,Q$5))</f>
        <v>B</v>
      </c>
      <c r="R141" s="3">
        <f t="shared" si="45"/>
        <v>1</v>
      </c>
      <c r="S141" s="3">
        <f t="shared" si="46"/>
        <v>-1</v>
      </c>
      <c r="T141" s="3">
        <f>IF(T$3=0,0,INDEX(Sheet1!RawDataCols,$C141,T$5)*$R141)</f>
        <v>0</v>
      </c>
      <c r="U141" s="3">
        <f>IF(U$3=0,0,INDEX(Sheet1!RawDataCols,$C141,U$5)*$R141)</f>
        <v>0</v>
      </c>
      <c r="V141" s="3">
        <f>IF(V$3=0,0,INDEX(Sheet1!RawDataCols,$C141,V$5)*$R141)</f>
        <v>0</v>
      </c>
      <c r="W141" s="3">
        <f>IF(W$3=0,0,INDEX(Sheet1!RawDataCols,$C141,W$5)*$R141)</f>
        <v>0</v>
      </c>
      <c r="X141" s="3">
        <f>IF(X$3=0,0,INDEX(Sheet1!RawDataCols,$C141,X$5)*$R141)</f>
        <v>0</v>
      </c>
      <c r="Y141" s="3">
        <f>IF(Y$3=0,0,INDEX(Sheet1!RawDataCols,$C141,Y$5)*$R141)</f>
        <v>0</v>
      </c>
      <c r="Z141" s="3">
        <f>IF(Z$3=0,0,INDEX(Sheet1!RawDataCols,$C141,Z$5)*$R141)</f>
        <v>0</v>
      </c>
      <c r="AA141" s="3">
        <f>IF(AA$3=0,0,INDEX(Sheet1!RawDataCols,$C141,AA$5)*$R141)</f>
        <v>0</v>
      </c>
      <c r="AB141" s="3">
        <f>IF(AB$3=0,0,INDEX(Sheet1!RawDataCols,$C141,AB$5)*$R141)</f>
        <v>0</v>
      </c>
      <c r="AC141" s="3">
        <f>IF(AC$3=0,0,INDEX(Sheet1!RawDataCols,$C141,AC$5)*$R141)</f>
        <v>0</v>
      </c>
      <c r="AD141" s="3">
        <f>IF(AD$3=0,0,INDEX(Sheet1!RawDataCols,$C141,AD$5)*$R141)</f>
        <v>0</v>
      </c>
      <c r="AE141" s="3">
        <f>IF(AE$3=0,0,INDEX(Sheet1!RawDataCols,$C141,AE$5)*$R141)</f>
        <v>0</v>
      </c>
      <c r="AF141" s="3">
        <f>IF(AF$3=0,0,INDEX(Sheet1!RawDataCols,$C141,AF$5)*$R141)</f>
        <v>0</v>
      </c>
      <c r="AG141" s="3">
        <f>IF(AG$3=0,0,INDEX(Sheet1!RawDataCols,$C141,AG$5)*$R141)</f>
        <v>0</v>
      </c>
      <c r="AH141" s="3">
        <f>IF(AH$3=0,0,INDEX(Sheet1!RawDataCols,$C141,AH$5)*$R141)</f>
        <v>0</v>
      </c>
      <c r="AI141" s="3">
        <f>IF(AI$3=0,0,INDEX(Sheet1!RawDataCols,$C141,AI$5)*$R141)</f>
        <v>-397078.99</v>
      </c>
      <c r="AJ141" s="3">
        <f>IF(AJ$3=0,0,INDEX(Sheet1!RawDataCols,$C141,AJ$5)*$R141)</f>
        <v>0</v>
      </c>
      <c r="AK141" s="3">
        <f>IF(AK$3=0,0,INDEX(Sheet1!RawDataCols,$C141,AK$5)*$R141)</f>
        <v>0</v>
      </c>
      <c r="AL141" s="3">
        <f>IF(AL$3=0,0,INDEX(Sheet1!RawDataCols,$C141,AL$5)*$R141)</f>
        <v>0</v>
      </c>
      <c r="AM141" s="3">
        <f>IF(AM$3=0,0,INDEX(Sheet1!RawDataCols,$C141,AM$5)*$R141)</f>
        <v>0</v>
      </c>
      <c r="AN141" s="3">
        <f>IF(AN$3=0,0,INDEX(Sheet1!RawDataCols,$C141,AN$5)*$R141)</f>
        <v>0</v>
      </c>
      <c r="AO141" s="3">
        <f>IF(AO$3=0,0,INDEX(Sheet1!RawDataCols,$C141,AO$5)*$R141)</f>
        <v>0</v>
      </c>
      <c r="AP141" s="3">
        <f>IF(AP$3=0,0,INDEX(Sheet1!RawDataCols,$C141,AP$5)*$R141)</f>
        <v>0</v>
      </c>
      <c r="AQ141" s="3">
        <f>IF(AQ$3=0,0,INDEX(Sheet1!RawDataCols,$C141,AQ$5)*$R141)</f>
        <v>0</v>
      </c>
      <c r="AR141" s="3">
        <f>IF(AR$3=0,0,INDEX(Sheet1!RawDataCols,$C141,AR$5)*$R141)</f>
        <v>0</v>
      </c>
      <c r="AS141" s="3">
        <f>IF(AS$3=0,0,INDEX(Sheet1!RawDataCols,$C141,AS$5)*$R141)</f>
        <v>0</v>
      </c>
      <c r="AT141" s="3">
        <f>IF(AT$3=0,0,INDEX(Sheet1!RawDataCols,$C141,AT$5)*$R141)</f>
        <v>0</v>
      </c>
      <c r="AU141" s="3">
        <f>IF(AU$3=0,0,INDEX(Sheet1!RawDataCols,$C141,AU$5)*$R141)</f>
        <v>0</v>
      </c>
      <c r="AV141" s="3">
        <f>IF(AV$3=0,0,INDEX(Sheet1!RawDataCols,$C141,AV$5)*$R141)</f>
        <v>0</v>
      </c>
      <c r="AW141" s="3">
        <f>IF(AW$3=0,0,INDEX(Sheet1!RawDataCols,$C141,AW$5)*$R141)</f>
        <v>0</v>
      </c>
      <c r="AX141" s="3">
        <f>IF(AX$3=0,0,INDEX(Sheet1!RawDataCols,$C141,AX$5)*$R141)</f>
        <v>0</v>
      </c>
      <c r="AY141" s="3">
        <f>IF(AY$3=0,0,INDEX(Sheet1!RawDataCols,$C141,AY$5)*$R141)</f>
        <v>0</v>
      </c>
      <c r="AZ141" s="3">
        <f>IF(AZ$3=0,0,INDEX(Sheet1!RawDataCols,$C141,AZ$5)*$R141)</f>
        <v>0</v>
      </c>
      <c r="BA141" s="3">
        <f>IF(BA$3=0,0,INDEX(Sheet1!RawDataCols,$C141,BA$5)*$R141)</f>
        <v>0</v>
      </c>
      <c r="BB141" s="3">
        <f>IF(BB$3=0,0,INDEX(Sheet1!RawDataCols,$C141,BB$5)*$R141)</f>
        <v>0</v>
      </c>
      <c r="BC141" s="3">
        <f>IF(BC$3=0,0,INDEX(Sheet1!RawDataCols,$C141,BC$5)*$R141)</f>
        <v>0</v>
      </c>
      <c r="BD141" s="3">
        <f>IF(BD$3=0,0,INDEX(Sheet1!RawDataCols,$C141,BD$5)*$R141)</f>
        <v>0</v>
      </c>
      <c r="BE141" s="3">
        <f>IF(BE$3=0,0,INDEX(Sheet1!RawDataCols,$C141,BE$5)*$R141)</f>
        <v>0</v>
      </c>
      <c r="BF141" s="3">
        <f>IF(BF$3=0,0,INDEX(Sheet1!RawDataCols,$C141,BF$5)*$R141)</f>
        <v>0</v>
      </c>
      <c r="BG141" s="179">
        <f>IF(BG$3=0,0,INDEX(Sheet1!RawDataCols,$C141,BG$5)*$R141)</f>
        <v>0</v>
      </c>
      <c r="BH141" s="33">
        <f t="shared" si="47"/>
        <v>0</v>
      </c>
      <c r="BI141" s="33">
        <f t="shared" si="48"/>
        <v>0</v>
      </c>
      <c r="BJ141" s="33">
        <f t="shared" si="49"/>
        <v>0</v>
      </c>
      <c r="BK141" s="3">
        <f>IF(BK$3=0,0,INDEX(Sheet1!RawDataCols,$C141,BK$5)*$R141)</f>
        <v>0</v>
      </c>
      <c r="BL141" s="3">
        <f>IF(BL$3=0,0,INDEX(Sheet1!RawDataCols,$C141,BL$5)*$R141)</f>
        <v>0</v>
      </c>
      <c r="BM141" s="3">
        <f>IF(BM$3=0,0,INDEX(Sheet1!RawDataCols,$C141,BM$5)*$R141)</f>
        <v>48687.342499999999</v>
      </c>
      <c r="BN141" s="3">
        <f>IF(BN$3=0,0,INDEX(Sheet1!RawDataCols,$C141,BN$5)*$R141)</f>
        <v>41374.182500000003</v>
      </c>
      <c r="BO141" s="3">
        <f>IF(BO$3=0,0,INDEX(Sheet1!RawDataCols,$C141,BO$5)*$R141)</f>
        <v>38864.168749999997</v>
      </c>
      <c r="BP141" s="3">
        <f>IF(BP$3=0,0,INDEX(Sheet1!RawDataCols,$C141,BP$5)*$R141)</f>
        <v>397078.99</v>
      </c>
      <c r="BQ141" s="3">
        <f t="shared" si="50"/>
        <v>0</v>
      </c>
      <c r="BR141" s="3">
        <f t="shared" si="51"/>
        <v>0</v>
      </c>
      <c r="BS141" s="3">
        <f t="shared" si="52"/>
        <v>0</v>
      </c>
      <c r="BT141" s="3">
        <f t="shared" si="53"/>
        <v>0</v>
      </c>
      <c r="BU141" s="3" t="str">
        <f>INDEX(Sheet1!$BS$2:$BS$1000,MATCH($A141,Sheet1!$A$2:$A$1000,0))</f>
        <v>24</v>
      </c>
      <c r="BV141" s="3">
        <f>INDEX(Sheet1!$BT$2:$BT$1000,MATCH($A141,Sheet1!$A$2:$A$1000,0))</f>
        <v>0</v>
      </c>
    </row>
    <row r="142" spans="1:74" x14ac:dyDescent="0.2">
      <c r="A142" s="11" t="s">
        <v>437</v>
      </c>
      <c r="B142" s="3">
        <f>MATCH($A142,Sheet1!ACCOUNTNO,0)</f>
        <v>114</v>
      </c>
      <c r="C142" s="3">
        <f t="shared" si="44"/>
        <v>114</v>
      </c>
      <c r="D142" s="3" t="str">
        <f>IF(D$3=0,0,INDEX(Sheet1!RawDataCols,$C142,D$5))</f>
        <v>62100G15</v>
      </c>
      <c r="E142" s="3" t="str">
        <f>IF(E$3=0,0,INDEX(Sheet1!RawDataCols,$C142,E$5))</f>
        <v xml:space="preserve">62100          </v>
      </c>
      <c r="F142" s="3" t="str">
        <f>IF(F$3=0,0,INDEX(Sheet1!RawDataCols,$C142,F$5))</f>
        <v xml:space="preserve">G15            </v>
      </c>
      <c r="G142" s="3" t="str">
        <f>IF(G$3=0,0,INDEX(Sheet1!RawDataCols,$C142,G$5))</f>
        <v xml:space="preserve">               </v>
      </c>
      <c r="H142" s="3" t="str">
        <f>IF(H$3=0,0,INDEX(Sheet1!RawDataCols,$C142,H$5))</f>
        <v xml:space="preserve">               </v>
      </c>
      <c r="I142" s="3" t="str">
        <f>IF(I$3=0,0,INDEX(Sheet1!RawDataCols,$C142,I$5))</f>
        <v xml:space="preserve">               </v>
      </c>
      <c r="J142" s="3" t="str">
        <f>IF(J$3=0,0,INDEX(Sheet1!RawDataCols,$C142,J$5))</f>
        <v xml:space="preserve">               </v>
      </c>
      <c r="K142" s="3" t="str">
        <f>IF(K$3=0,0,INDEX(Sheet1!RawDataCols,$C142,K$5))</f>
        <v xml:space="preserve">               </v>
      </c>
      <c r="L142" s="3" t="str">
        <f>IF(L$3=0,0,INDEX(Sheet1!RawDataCols,$C142,L$5))</f>
        <v xml:space="preserve">               </v>
      </c>
      <c r="M142" s="3" t="str">
        <f>IF(M$3=0,0,INDEX(Sheet1!RawDataCols,$C142,M$5))</f>
        <v xml:space="preserve">F008  </v>
      </c>
      <c r="N142" s="3" t="str">
        <f>IF(N$3=0,0,INDEX(Sheet1!RawDataCols,$C142,N$5))</f>
        <v>Intercompany-TMR</v>
      </c>
      <c r="O142" s="3">
        <f>INDEX(Sheet1!RawDataCols,$C142,O$5)</f>
        <v>26</v>
      </c>
      <c r="P142" s="3" t="str">
        <f>INDEX(Sheet1!RawDataCols,$C142,P$5)</f>
        <v>Other Assets</v>
      </c>
      <c r="Q142" s="3" t="str">
        <f>IF(Q$3=0,0,INDEX(Sheet1!RawDataCols,$C142,Q$5))</f>
        <v>B</v>
      </c>
      <c r="R142" s="3">
        <f t="shared" si="45"/>
        <v>1</v>
      </c>
      <c r="S142" s="3">
        <f t="shared" si="46"/>
        <v>-1</v>
      </c>
      <c r="T142" s="3">
        <f>IF(T$3=0,0,INDEX(Sheet1!RawDataCols,$C142,T$5)*$R142)</f>
        <v>0</v>
      </c>
      <c r="U142" s="3">
        <f>IF(U$3=0,0,INDEX(Sheet1!RawDataCols,$C142,U$5)*$R142)</f>
        <v>0</v>
      </c>
      <c r="V142" s="3">
        <f>IF(V$3=0,0,INDEX(Sheet1!RawDataCols,$C142,V$5)*$R142)</f>
        <v>0</v>
      </c>
      <c r="W142" s="3">
        <f>IF(W$3=0,0,INDEX(Sheet1!RawDataCols,$C142,W$5)*$R142)</f>
        <v>0</v>
      </c>
      <c r="X142" s="3">
        <f>IF(X$3=0,0,INDEX(Sheet1!RawDataCols,$C142,X$5)*$R142)</f>
        <v>0</v>
      </c>
      <c r="Y142" s="3">
        <f>IF(Y$3=0,0,INDEX(Sheet1!RawDataCols,$C142,Y$5)*$R142)</f>
        <v>0</v>
      </c>
      <c r="Z142" s="3">
        <f>IF(Z$3=0,0,INDEX(Sheet1!RawDataCols,$C142,Z$5)*$R142)</f>
        <v>0</v>
      </c>
      <c r="AA142" s="3">
        <f>IF(AA$3=0,0,INDEX(Sheet1!RawDataCols,$C142,AA$5)*$R142)</f>
        <v>0</v>
      </c>
      <c r="AB142" s="3">
        <f>IF(AB$3=0,0,INDEX(Sheet1!RawDataCols,$C142,AB$5)*$R142)</f>
        <v>0</v>
      </c>
      <c r="AC142" s="3">
        <f>IF(AC$3=0,0,INDEX(Sheet1!RawDataCols,$C142,AC$5)*$R142)</f>
        <v>0</v>
      </c>
      <c r="AD142" s="3">
        <f>IF(AD$3=0,0,INDEX(Sheet1!RawDataCols,$C142,AD$5)*$R142)</f>
        <v>0</v>
      </c>
      <c r="AE142" s="3">
        <f>IF(AE$3=0,0,INDEX(Sheet1!RawDataCols,$C142,AE$5)*$R142)</f>
        <v>0</v>
      </c>
      <c r="AF142" s="3">
        <f>IF(AF$3=0,0,INDEX(Sheet1!RawDataCols,$C142,AF$5)*$R142)</f>
        <v>0</v>
      </c>
      <c r="AG142" s="3">
        <f>IF(AG$3=0,0,INDEX(Sheet1!RawDataCols,$C142,AG$5)*$R142)</f>
        <v>0</v>
      </c>
      <c r="AH142" s="3">
        <f>IF(AH$3=0,0,INDEX(Sheet1!RawDataCols,$C142,AH$5)*$R142)</f>
        <v>0</v>
      </c>
      <c r="AI142" s="3">
        <f>IF(AI$3=0,0,INDEX(Sheet1!RawDataCols,$C142,AI$5)*$R142)</f>
        <v>0</v>
      </c>
      <c r="AJ142" s="3">
        <f>IF(AJ$3=0,0,INDEX(Sheet1!RawDataCols,$C142,AJ$5)*$R142)</f>
        <v>0</v>
      </c>
      <c r="AK142" s="3">
        <f>IF(AK$3=0,0,INDEX(Sheet1!RawDataCols,$C142,AK$5)*$R142)</f>
        <v>0</v>
      </c>
      <c r="AL142" s="3">
        <f>IF(AL$3=0,0,INDEX(Sheet1!RawDataCols,$C142,AL$5)*$R142)</f>
        <v>0</v>
      </c>
      <c r="AM142" s="3">
        <f>IF(AM$3=0,0,INDEX(Sheet1!RawDataCols,$C142,AM$5)*$R142)</f>
        <v>0</v>
      </c>
      <c r="AN142" s="3">
        <f>IF(AN$3=0,0,INDEX(Sheet1!RawDataCols,$C142,AN$5)*$R142)</f>
        <v>0</v>
      </c>
      <c r="AO142" s="3">
        <f>IF(AO$3=0,0,INDEX(Sheet1!RawDataCols,$C142,AO$5)*$R142)</f>
        <v>0</v>
      </c>
      <c r="AP142" s="3">
        <f>IF(AP$3=0,0,INDEX(Sheet1!RawDataCols,$C142,AP$5)*$R142)</f>
        <v>0</v>
      </c>
      <c r="AQ142" s="3">
        <f>IF(AQ$3=0,0,INDEX(Sheet1!RawDataCols,$C142,AQ$5)*$R142)</f>
        <v>0</v>
      </c>
      <c r="AR142" s="3">
        <f>IF(AR$3=0,0,INDEX(Sheet1!RawDataCols,$C142,AR$5)*$R142)</f>
        <v>0</v>
      </c>
      <c r="AS142" s="3">
        <f>IF(AS$3=0,0,INDEX(Sheet1!RawDataCols,$C142,AS$5)*$R142)</f>
        <v>0</v>
      </c>
      <c r="AT142" s="3">
        <f>IF(AT$3=0,0,INDEX(Sheet1!RawDataCols,$C142,AT$5)*$R142)</f>
        <v>0</v>
      </c>
      <c r="AU142" s="3">
        <f>IF(AU$3=0,0,INDEX(Sheet1!RawDataCols,$C142,AU$5)*$R142)</f>
        <v>0</v>
      </c>
      <c r="AV142" s="3">
        <f>IF(AV$3=0,0,INDEX(Sheet1!RawDataCols,$C142,AV$5)*$R142)</f>
        <v>0</v>
      </c>
      <c r="AW142" s="3">
        <f>IF(AW$3=0,0,INDEX(Sheet1!RawDataCols,$C142,AW$5)*$R142)</f>
        <v>0</v>
      </c>
      <c r="AX142" s="3">
        <f>IF(AX$3=0,0,INDEX(Sheet1!RawDataCols,$C142,AX$5)*$R142)</f>
        <v>0</v>
      </c>
      <c r="AY142" s="3">
        <f>IF(AY$3=0,0,INDEX(Sheet1!RawDataCols,$C142,AY$5)*$R142)</f>
        <v>0</v>
      </c>
      <c r="AZ142" s="3">
        <f>IF(AZ$3=0,0,INDEX(Sheet1!RawDataCols,$C142,AZ$5)*$R142)</f>
        <v>0</v>
      </c>
      <c r="BA142" s="3">
        <f>IF(BA$3=0,0,INDEX(Sheet1!RawDataCols,$C142,BA$5)*$R142)</f>
        <v>0</v>
      </c>
      <c r="BB142" s="3">
        <f>IF(BB$3=0,0,INDEX(Sheet1!RawDataCols,$C142,BB$5)*$R142)</f>
        <v>0</v>
      </c>
      <c r="BC142" s="3">
        <f>IF(BC$3=0,0,INDEX(Sheet1!RawDataCols,$C142,BC$5)*$R142)</f>
        <v>0</v>
      </c>
      <c r="BD142" s="3">
        <f>IF(BD$3=0,0,INDEX(Sheet1!RawDataCols,$C142,BD$5)*$R142)</f>
        <v>0</v>
      </c>
      <c r="BE142" s="3">
        <f>IF(BE$3=0,0,INDEX(Sheet1!RawDataCols,$C142,BE$5)*$R142)</f>
        <v>0</v>
      </c>
      <c r="BF142" s="3">
        <f>IF(BF$3=0,0,INDEX(Sheet1!RawDataCols,$C142,BF$5)*$R142)</f>
        <v>0</v>
      </c>
      <c r="BG142" s="179">
        <f>IF(BG$3=0,0,INDEX(Sheet1!RawDataCols,$C142,BG$5)*$R142)</f>
        <v>0</v>
      </c>
      <c r="BH142" s="33">
        <f t="shared" si="47"/>
        <v>0</v>
      </c>
      <c r="BI142" s="33">
        <f t="shared" si="48"/>
        <v>0</v>
      </c>
      <c r="BJ142" s="33">
        <f t="shared" si="49"/>
        <v>0</v>
      </c>
      <c r="BK142" s="3">
        <f>IF(BK$3=0,0,INDEX(Sheet1!RawDataCols,$C142,BK$5)*$R142)</f>
        <v>0</v>
      </c>
      <c r="BL142" s="3">
        <f>IF(BL$3=0,0,INDEX(Sheet1!RawDataCols,$C142,BL$5)*$R142)</f>
        <v>0</v>
      </c>
      <c r="BM142" s="3">
        <f>IF(BM$3=0,0,INDEX(Sheet1!RawDataCols,$C142,BM$5)*$R142)</f>
        <v>0</v>
      </c>
      <c r="BN142" s="3">
        <f>IF(BN$3=0,0,INDEX(Sheet1!RawDataCols,$C142,BN$5)*$R142)</f>
        <v>0</v>
      </c>
      <c r="BO142" s="3">
        <f>IF(BO$3=0,0,INDEX(Sheet1!RawDataCols,$C142,BO$5)*$R142)</f>
        <v>-5402.5325000000003</v>
      </c>
      <c r="BP142" s="3">
        <f>IF(BP$3=0,0,INDEX(Sheet1!RawDataCols,$C142,BP$5)*$R142)</f>
        <v>0</v>
      </c>
      <c r="BQ142" s="3">
        <f t="shared" si="50"/>
        <v>0</v>
      </c>
      <c r="BR142" s="3">
        <f t="shared" si="51"/>
        <v>0</v>
      </c>
      <c r="BS142" s="3">
        <f t="shared" si="52"/>
        <v>0</v>
      </c>
      <c r="BT142" s="3">
        <f t="shared" si="53"/>
        <v>0</v>
      </c>
      <c r="BU142" s="3" t="str">
        <f>INDEX(Sheet1!$BS$2:$BS$1000,MATCH($A142,Sheet1!$A$2:$A$1000,0))</f>
        <v>24</v>
      </c>
      <c r="BV142" s="3">
        <f>INDEX(Sheet1!$BT$2:$BT$1000,MATCH($A142,Sheet1!$A$2:$A$1000,0))</f>
        <v>0</v>
      </c>
    </row>
    <row r="143" spans="1:74" x14ac:dyDescent="0.2">
      <c r="A143" s="267" t="s">
        <v>653</v>
      </c>
      <c r="B143" s="3" t="e">
        <f>MATCH($A143,Sheet1!ACCOUNTNO,0)</f>
        <v>#N/A</v>
      </c>
      <c r="C143" s="3">
        <f t="shared" si="44"/>
        <v>65000</v>
      </c>
      <c r="D143" s="3">
        <f>IF(D$3=0,0,INDEX(Sheet1!RawDataCols,$C143,D$5))</f>
        <v>0</v>
      </c>
      <c r="E143" s="3">
        <f>IF(E$3=0,0,INDEX(Sheet1!RawDataCols,$C143,E$5))</f>
        <v>0</v>
      </c>
      <c r="F143" s="3">
        <f>IF(F$3=0,0,INDEX(Sheet1!RawDataCols,$C143,F$5))</f>
        <v>0</v>
      </c>
      <c r="G143" s="3">
        <f>IF(G$3=0,0,INDEX(Sheet1!RawDataCols,$C143,G$5))</f>
        <v>0</v>
      </c>
      <c r="H143" s="3">
        <f>IF(H$3=0,0,INDEX(Sheet1!RawDataCols,$C143,H$5))</f>
        <v>0</v>
      </c>
      <c r="I143" s="3">
        <f>IF(I$3=0,0,INDEX(Sheet1!RawDataCols,$C143,I$5))</f>
        <v>0</v>
      </c>
      <c r="J143" s="3">
        <f>IF(J$3=0,0,INDEX(Sheet1!RawDataCols,$C143,J$5))</f>
        <v>0</v>
      </c>
      <c r="K143" s="3">
        <f>IF(K$3=0,0,INDEX(Sheet1!RawDataCols,$C143,K$5))</f>
        <v>0</v>
      </c>
      <c r="L143" s="3">
        <f>IF(L$3=0,0,INDEX(Sheet1!RawDataCols,$C143,L$5))</f>
        <v>0</v>
      </c>
      <c r="M143" s="3">
        <f>IF(M$3=0,0,INDEX(Sheet1!RawDataCols,$C143,M$5))</f>
        <v>0</v>
      </c>
      <c r="N143" s="3">
        <f>IF(N$3=0,0,INDEX(Sheet1!RawDataCols,$C143,N$5))</f>
        <v>0</v>
      </c>
      <c r="O143" s="3">
        <f>INDEX(Sheet1!RawDataCols,$C143,O$5)</f>
        <v>0</v>
      </c>
      <c r="P143" s="3">
        <f>INDEX(Sheet1!RawDataCols,$C143,P$5)</f>
        <v>0</v>
      </c>
      <c r="Q143" s="3">
        <f>IF(Q$3=0,0,INDEX(Sheet1!RawDataCols,$C143,Q$5))</f>
        <v>0</v>
      </c>
      <c r="R143" s="3">
        <f t="shared" si="45"/>
        <v>1</v>
      </c>
      <c r="S143" s="3">
        <f t="shared" si="46"/>
        <v>-1</v>
      </c>
      <c r="T143" s="3">
        <f>IF(T$3=0,0,INDEX(Sheet1!RawDataCols,$C143,T$5)*$R143)</f>
        <v>0</v>
      </c>
      <c r="U143" s="3">
        <f>IF(U$3=0,0,INDEX(Sheet1!RawDataCols,$C143,U$5)*$R143)</f>
        <v>0</v>
      </c>
      <c r="V143" s="3">
        <f>IF(V$3=0,0,INDEX(Sheet1!RawDataCols,$C143,V$5)*$R143)</f>
        <v>0</v>
      </c>
      <c r="W143" s="3">
        <f>IF(W$3=0,0,INDEX(Sheet1!RawDataCols,$C143,W$5)*$R143)</f>
        <v>0</v>
      </c>
      <c r="X143" s="3">
        <f>IF(X$3=0,0,INDEX(Sheet1!RawDataCols,$C143,X$5)*$R143)</f>
        <v>0</v>
      </c>
      <c r="Y143" s="3">
        <f>IF(Y$3=0,0,INDEX(Sheet1!RawDataCols,$C143,Y$5)*$R143)</f>
        <v>0</v>
      </c>
      <c r="Z143" s="3">
        <f>IF(Z$3=0,0,INDEX(Sheet1!RawDataCols,$C143,Z$5)*$R143)</f>
        <v>0</v>
      </c>
      <c r="AA143" s="3">
        <f>IF(AA$3=0,0,INDEX(Sheet1!RawDataCols,$C143,AA$5)*$R143)</f>
        <v>0</v>
      </c>
      <c r="AB143" s="3">
        <f>IF(AB$3=0,0,INDEX(Sheet1!RawDataCols,$C143,AB$5)*$R143)</f>
        <v>0</v>
      </c>
      <c r="AC143" s="3">
        <f>IF(AC$3=0,0,INDEX(Sheet1!RawDataCols,$C143,AC$5)*$R143)</f>
        <v>0</v>
      </c>
      <c r="AD143" s="3">
        <f>IF(AD$3=0,0,INDEX(Sheet1!RawDataCols,$C143,AD$5)*$R143)</f>
        <v>0</v>
      </c>
      <c r="AE143" s="3">
        <f>IF(AE$3=0,0,INDEX(Sheet1!RawDataCols,$C143,AE$5)*$R143)</f>
        <v>0</v>
      </c>
      <c r="AF143" s="3">
        <f>IF(AF$3=0,0,INDEX(Sheet1!RawDataCols,$C143,AF$5)*$R143)</f>
        <v>0</v>
      </c>
      <c r="AG143" s="3">
        <f>IF(AG$3=0,0,INDEX(Sheet1!RawDataCols,$C143,AG$5)*$R143)</f>
        <v>0</v>
      </c>
      <c r="AH143" s="3">
        <f>IF(AH$3=0,0,INDEX(Sheet1!RawDataCols,$C143,AH$5)*$R143)</f>
        <v>0</v>
      </c>
      <c r="AI143" s="3">
        <f>IF(AI$3=0,0,INDEX(Sheet1!RawDataCols,$C143,AI$5)*$R143)</f>
        <v>0</v>
      </c>
      <c r="AJ143" s="3">
        <f>IF(AJ$3=0,0,INDEX(Sheet1!RawDataCols,$C143,AJ$5)*$R143)</f>
        <v>0</v>
      </c>
      <c r="AK143" s="3">
        <f>IF(AK$3=0,0,INDEX(Sheet1!RawDataCols,$C143,AK$5)*$R143)</f>
        <v>0</v>
      </c>
      <c r="AL143" s="3">
        <f>IF(AL$3=0,0,INDEX(Sheet1!RawDataCols,$C143,AL$5)*$R143)</f>
        <v>0</v>
      </c>
      <c r="AM143" s="3">
        <f>IF(AM$3=0,0,INDEX(Sheet1!RawDataCols,$C143,AM$5)*$R143)</f>
        <v>0</v>
      </c>
      <c r="AN143" s="3">
        <f>IF(AN$3=0,0,INDEX(Sheet1!RawDataCols,$C143,AN$5)*$R143)</f>
        <v>0</v>
      </c>
      <c r="AO143" s="3">
        <f>IF(AO$3=0,0,INDEX(Sheet1!RawDataCols,$C143,AO$5)*$R143)</f>
        <v>0</v>
      </c>
      <c r="AP143" s="3">
        <f>IF(AP$3=0,0,INDEX(Sheet1!RawDataCols,$C143,AP$5)*$R143)</f>
        <v>0</v>
      </c>
      <c r="AQ143" s="3">
        <f>IF(AQ$3=0,0,INDEX(Sheet1!RawDataCols,$C143,AQ$5)*$R143)</f>
        <v>0</v>
      </c>
      <c r="AR143" s="3">
        <f>IF(AR$3=0,0,INDEX(Sheet1!RawDataCols,$C143,AR$5)*$R143)</f>
        <v>0</v>
      </c>
      <c r="AS143" s="3">
        <f>IF(AS$3=0,0,INDEX(Sheet1!RawDataCols,$C143,AS$5)*$R143)</f>
        <v>0</v>
      </c>
      <c r="AT143" s="3">
        <f>IF(AT$3=0,0,INDEX(Sheet1!RawDataCols,$C143,AT$5)*$R143)</f>
        <v>0</v>
      </c>
      <c r="AU143" s="3">
        <f>IF(AU$3=0,0,INDEX(Sheet1!RawDataCols,$C143,AU$5)*$R143)</f>
        <v>0</v>
      </c>
      <c r="AV143" s="3">
        <f>IF(AV$3=0,0,INDEX(Sheet1!RawDataCols,$C143,AV$5)*$R143)</f>
        <v>0</v>
      </c>
      <c r="AW143" s="3">
        <f>IF(AW$3=0,0,INDEX(Sheet1!RawDataCols,$C143,AW$5)*$R143)</f>
        <v>0</v>
      </c>
      <c r="AX143" s="3">
        <f>IF(AX$3=0,0,INDEX(Sheet1!RawDataCols,$C143,AX$5)*$R143)</f>
        <v>0</v>
      </c>
      <c r="AY143" s="3">
        <f>IF(AY$3=0,0,INDEX(Sheet1!RawDataCols,$C143,AY$5)*$R143)</f>
        <v>0</v>
      </c>
      <c r="AZ143" s="3">
        <f>IF(AZ$3=0,0,INDEX(Sheet1!RawDataCols,$C143,AZ$5)*$R143)</f>
        <v>0</v>
      </c>
      <c r="BA143" s="3">
        <f>IF(BA$3=0,0,INDEX(Sheet1!RawDataCols,$C143,BA$5)*$R143)</f>
        <v>0</v>
      </c>
      <c r="BB143" s="3">
        <f>IF(BB$3=0,0,INDEX(Sheet1!RawDataCols,$C143,BB$5)*$R143)</f>
        <v>0</v>
      </c>
      <c r="BC143" s="3">
        <f>IF(BC$3=0,0,INDEX(Sheet1!RawDataCols,$C143,BC$5)*$R143)</f>
        <v>0</v>
      </c>
      <c r="BD143" s="3">
        <f>IF(BD$3=0,0,INDEX(Sheet1!RawDataCols,$C143,BD$5)*$R143)</f>
        <v>0</v>
      </c>
      <c r="BE143" s="3">
        <f>IF(BE$3=0,0,INDEX(Sheet1!RawDataCols,$C143,BE$5)*$R143)</f>
        <v>0</v>
      </c>
      <c r="BF143" s="3">
        <f>IF(BF$3=0,0,INDEX(Sheet1!RawDataCols,$C143,BF$5)*$R143)</f>
        <v>0</v>
      </c>
      <c r="BG143" s="179">
        <f>IF(BG$3=0,0,INDEX(Sheet1!RawDataCols,$C143,BG$5)*$R143)</f>
        <v>0</v>
      </c>
      <c r="BH143" s="33">
        <f t="shared" si="47"/>
        <v>0</v>
      </c>
      <c r="BI143" s="33">
        <f t="shared" si="48"/>
        <v>0</v>
      </c>
      <c r="BJ143" s="33">
        <f t="shared" si="49"/>
        <v>0</v>
      </c>
      <c r="BK143" s="3">
        <f>IF(BK$3=0,0,INDEX(Sheet1!RawDataCols,$C143,BK$5)*$R143)</f>
        <v>0</v>
      </c>
      <c r="BL143" s="3">
        <f>IF(BL$3=0,0,INDEX(Sheet1!RawDataCols,$C143,BL$5)*$R143)</f>
        <v>0</v>
      </c>
      <c r="BM143" s="3">
        <f>IF(BM$3=0,0,INDEX(Sheet1!RawDataCols,$C143,BM$5)*$R143)</f>
        <v>0</v>
      </c>
      <c r="BN143" s="3">
        <f>IF(BN$3=0,0,INDEX(Sheet1!RawDataCols,$C143,BN$5)*$R143)</f>
        <v>0</v>
      </c>
      <c r="BO143" s="3">
        <f>IF(BO$3=0,0,INDEX(Sheet1!RawDataCols,$C143,BO$5)*$R143)</f>
        <v>0</v>
      </c>
      <c r="BP143" s="3">
        <f>IF(BP$3=0,0,INDEX(Sheet1!RawDataCols,$C143,BP$5)*$R143)</f>
        <v>0</v>
      </c>
      <c r="BQ143" s="3">
        <f t="shared" si="50"/>
        <v>0</v>
      </c>
      <c r="BR143" s="3">
        <f t="shared" si="51"/>
        <v>0</v>
      </c>
      <c r="BS143" s="3">
        <f t="shared" si="52"/>
        <v>0</v>
      </c>
      <c r="BT143" s="3">
        <f t="shared" si="53"/>
        <v>0</v>
      </c>
      <c r="BU143" s="3" t="e">
        <f>INDEX(Sheet1!$BS$2:$BS$1000,MATCH($A143,Sheet1!$A$2:$A$1000,0))</f>
        <v>#N/A</v>
      </c>
      <c r="BV143" s="3" t="e">
        <f>INDEX(Sheet1!$BT$2:$BT$1000,MATCH($A143,Sheet1!$A$2:$A$1000,0))</f>
        <v>#N/A</v>
      </c>
    </row>
    <row r="144" spans="1:74" x14ac:dyDescent="0.2">
      <c r="A144" s="11" t="s">
        <v>654</v>
      </c>
      <c r="B144" s="3">
        <f>MATCH($A144,Sheet1!ACCOUNTNO,0)</f>
        <v>115</v>
      </c>
      <c r="C144" s="3">
        <f t="shared" si="44"/>
        <v>115</v>
      </c>
      <c r="D144" s="3" t="str">
        <f>IF(D$3=0,0,INDEX(Sheet1!RawDataCols,$C144,D$5))</f>
        <v>63220G08</v>
      </c>
      <c r="E144" s="3" t="str">
        <f>IF(E$3=0,0,INDEX(Sheet1!RawDataCols,$C144,E$5))</f>
        <v xml:space="preserve">63220          </v>
      </c>
      <c r="F144" s="3" t="str">
        <f>IF(F$3=0,0,INDEX(Sheet1!RawDataCols,$C144,F$5))</f>
        <v xml:space="preserve">G08            </v>
      </c>
      <c r="G144" s="3" t="str">
        <f>IF(G$3=0,0,INDEX(Sheet1!RawDataCols,$C144,G$5))</f>
        <v xml:space="preserve">               </v>
      </c>
      <c r="H144" s="3" t="str">
        <f>IF(H$3=0,0,INDEX(Sheet1!RawDataCols,$C144,H$5))</f>
        <v xml:space="preserve">               </v>
      </c>
      <c r="I144" s="3" t="str">
        <f>IF(I$3=0,0,INDEX(Sheet1!RawDataCols,$C144,I$5))</f>
        <v xml:space="preserve">               </v>
      </c>
      <c r="J144" s="3" t="str">
        <f>IF(J$3=0,0,INDEX(Sheet1!RawDataCols,$C144,J$5))</f>
        <v xml:space="preserve">               </v>
      </c>
      <c r="K144" s="3" t="str">
        <f>IF(K$3=0,0,INDEX(Sheet1!RawDataCols,$C144,K$5))</f>
        <v xml:space="preserve">               </v>
      </c>
      <c r="L144" s="3" t="str">
        <f>IF(L$3=0,0,INDEX(Sheet1!RawDataCols,$C144,L$5))</f>
        <v xml:space="preserve">               </v>
      </c>
      <c r="M144" s="3" t="str">
        <f>IF(M$3=0,0,INDEX(Sheet1!RawDataCols,$C144,M$5))</f>
        <v xml:space="preserve">F008  </v>
      </c>
      <c r="N144" s="3" t="str">
        <f>IF(N$3=0,0,INDEX(Sheet1!RawDataCols,$C144,N$5))</f>
        <v>Goodwill-OPC</v>
      </c>
      <c r="O144" s="3">
        <f>INDEX(Sheet1!RawDataCols,$C144,O$5)</f>
        <v>26</v>
      </c>
      <c r="P144" s="3" t="str">
        <f>INDEX(Sheet1!RawDataCols,$C144,P$5)</f>
        <v>Other Assets</v>
      </c>
      <c r="Q144" s="3" t="str">
        <f>IF(Q$3=0,0,INDEX(Sheet1!RawDataCols,$C144,Q$5))</f>
        <v>B</v>
      </c>
      <c r="R144" s="3">
        <f t="shared" si="45"/>
        <v>1</v>
      </c>
      <c r="S144" s="3">
        <f t="shared" si="46"/>
        <v>-1</v>
      </c>
      <c r="T144" s="3">
        <f>IF(T$3=0,0,INDEX(Sheet1!RawDataCols,$C144,T$5)*$R144)</f>
        <v>0</v>
      </c>
      <c r="U144" s="3">
        <f>IF(U$3=0,0,INDEX(Sheet1!RawDataCols,$C144,U$5)*$R144)</f>
        <v>0</v>
      </c>
      <c r="V144" s="3">
        <f>IF(V$3=0,0,INDEX(Sheet1!RawDataCols,$C144,V$5)*$R144)</f>
        <v>0</v>
      </c>
      <c r="W144" s="3">
        <f>IF(W$3=0,0,INDEX(Sheet1!RawDataCols,$C144,W$5)*$R144)</f>
        <v>0</v>
      </c>
      <c r="X144" s="3">
        <f>IF(X$3=0,0,INDEX(Sheet1!RawDataCols,$C144,X$5)*$R144)</f>
        <v>0</v>
      </c>
      <c r="Y144" s="3">
        <f>IF(Y$3=0,0,INDEX(Sheet1!RawDataCols,$C144,Y$5)*$R144)</f>
        <v>0</v>
      </c>
      <c r="Z144" s="3">
        <f>IF(Z$3=0,0,INDEX(Sheet1!RawDataCols,$C144,Z$5)*$R144)</f>
        <v>0</v>
      </c>
      <c r="AA144" s="3">
        <f>IF(AA$3=0,0,INDEX(Sheet1!RawDataCols,$C144,AA$5)*$R144)</f>
        <v>0</v>
      </c>
      <c r="AB144" s="3">
        <f>IF(AB$3=0,0,INDEX(Sheet1!RawDataCols,$C144,AB$5)*$R144)</f>
        <v>0</v>
      </c>
      <c r="AC144" s="3">
        <f>IF(AC$3=0,0,INDEX(Sheet1!RawDataCols,$C144,AC$5)*$R144)</f>
        <v>0</v>
      </c>
      <c r="AD144" s="3">
        <f>IF(AD$3=0,0,INDEX(Sheet1!RawDataCols,$C144,AD$5)*$R144)</f>
        <v>0</v>
      </c>
      <c r="AE144" s="3">
        <f>IF(AE$3=0,0,INDEX(Sheet1!RawDataCols,$C144,AE$5)*$R144)</f>
        <v>0</v>
      </c>
      <c r="AF144" s="3">
        <f>IF(AF$3=0,0,INDEX(Sheet1!RawDataCols,$C144,AF$5)*$R144)</f>
        <v>0</v>
      </c>
      <c r="AG144" s="3">
        <f>IF(AG$3=0,0,INDEX(Sheet1!RawDataCols,$C144,AG$5)*$R144)</f>
        <v>0</v>
      </c>
      <c r="AH144" s="3">
        <f>IF(AH$3=0,0,INDEX(Sheet1!RawDataCols,$C144,AH$5)*$R144)</f>
        <v>0</v>
      </c>
      <c r="AI144" s="3">
        <f>IF(AI$3=0,0,INDEX(Sheet1!RawDataCols,$C144,AI$5)*$R144)</f>
        <v>0</v>
      </c>
      <c r="AJ144" s="3">
        <f>IF(AJ$3=0,0,INDEX(Sheet1!RawDataCols,$C144,AJ$5)*$R144)</f>
        <v>0</v>
      </c>
      <c r="AK144" s="3">
        <f>IF(AK$3=0,0,INDEX(Sheet1!RawDataCols,$C144,AK$5)*$R144)</f>
        <v>0</v>
      </c>
      <c r="AL144" s="3">
        <f>IF(AL$3=0,0,INDEX(Sheet1!RawDataCols,$C144,AL$5)*$R144)</f>
        <v>0</v>
      </c>
      <c r="AM144" s="3">
        <f>IF(AM$3=0,0,INDEX(Sheet1!RawDataCols,$C144,AM$5)*$R144)</f>
        <v>0</v>
      </c>
      <c r="AN144" s="3">
        <f>IF(AN$3=0,0,INDEX(Sheet1!RawDataCols,$C144,AN$5)*$R144)</f>
        <v>0</v>
      </c>
      <c r="AO144" s="3">
        <f>IF(AO$3=0,0,INDEX(Sheet1!RawDataCols,$C144,AO$5)*$R144)</f>
        <v>0</v>
      </c>
      <c r="AP144" s="3">
        <f>IF(AP$3=0,0,INDEX(Sheet1!RawDataCols,$C144,AP$5)*$R144)</f>
        <v>0</v>
      </c>
      <c r="AQ144" s="3">
        <f>IF(AQ$3=0,0,INDEX(Sheet1!RawDataCols,$C144,AQ$5)*$R144)</f>
        <v>0</v>
      </c>
      <c r="AR144" s="3">
        <f>IF(AR$3=0,0,INDEX(Sheet1!RawDataCols,$C144,AR$5)*$R144)</f>
        <v>0</v>
      </c>
      <c r="AS144" s="3">
        <f>IF(AS$3=0,0,INDEX(Sheet1!RawDataCols,$C144,AS$5)*$R144)</f>
        <v>0</v>
      </c>
      <c r="AT144" s="3">
        <f>IF(AT$3=0,0,INDEX(Sheet1!RawDataCols,$C144,AT$5)*$R144)</f>
        <v>0</v>
      </c>
      <c r="AU144" s="3">
        <f>IF(AU$3=0,0,INDEX(Sheet1!RawDataCols,$C144,AU$5)*$R144)</f>
        <v>0</v>
      </c>
      <c r="AV144" s="3">
        <f>IF(AV$3=0,0,INDEX(Sheet1!RawDataCols,$C144,AV$5)*$R144)</f>
        <v>0</v>
      </c>
      <c r="AW144" s="3">
        <f>IF(AW$3=0,0,INDEX(Sheet1!RawDataCols,$C144,AW$5)*$R144)</f>
        <v>0</v>
      </c>
      <c r="AX144" s="3">
        <f>IF(AX$3=0,0,INDEX(Sheet1!RawDataCols,$C144,AX$5)*$R144)</f>
        <v>0</v>
      </c>
      <c r="AY144" s="3">
        <f>IF(AY$3=0,0,INDEX(Sheet1!RawDataCols,$C144,AY$5)*$R144)</f>
        <v>0</v>
      </c>
      <c r="AZ144" s="3">
        <f>IF(AZ$3=0,0,INDEX(Sheet1!RawDataCols,$C144,AZ$5)*$R144)</f>
        <v>0</v>
      </c>
      <c r="BA144" s="3">
        <f>IF(BA$3=0,0,INDEX(Sheet1!RawDataCols,$C144,BA$5)*$R144)</f>
        <v>0</v>
      </c>
      <c r="BB144" s="3">
        <f>IF(BB$3=0,0,INDEX(Sheet1!RawDataCols,$C144,BB$5)*$R144)</f>
        <v>0</v>
      </c>
      <c r="BC144" s="3">
        <f>IF(BC$3=0,0,INDEX(Sheet1!RawDataCols,$C144,BC$5)*$R144)</f>
        <v>0</v>
      </c>
      <c r="BD144" s="3">
        <f>IF(BD$3=0,0,INDEX(Sheet1!RawDataCols,$C144,BD$5)*$R144)</f>
        <v>0</v>
      </c>
      <c r="BE144" s="3">
        <f>IF(BE$3=0,0,INDEX(Sheet1!RawDataCols,$C144,BE$5)*$R144)</f>
        <v>0</v>
      </c>
      <c r="BF144" s="3">
        <f>IF(BF$3=0,0,INDEX(Sheet1!RawDataCols,$C144,BF$5)*$R144)</f>
        <v>0</v>
      </c>
      <c r="BG144" s="179">
        <f>IF(BG$3=0,0,INDEX(Sheet1!RawDataCols,$C144,BG$5)*$R144)</f>
        <v>0</v>
      </c>
      <c r="BH144" s="33">
        <f t="shared" si="47"/>
        <v>0</v>
      </c>
      <c r="BI144" s="33">
        <f t="shared" si="48"/>
        <v>0</v>
      </c>
      <c r="BJ144" s="33">
        <f t="shared" si="49"/>
        <v>0</v>
      </c>
      <c r="BK144" s="3">
        <f>IF(BK$3=0,0,INDEX(Sheet1!RawDataCols,$C144,BK$5)*$R144)</f>
        <v>0</v>
      </c>
      <c r="BL144" s="3">
        <f>IF(BL$3=0,0,INDEX(Sheet1!RawDataCols,$C144,BL$5)*$R144)</f>
        <v>0</v>
      </c>
      <c r="BM144" s="3">
        <f>IF(BM$3=0,0,INDEX(Sheet1!RawDataCols,$C144,BM$5)*$R144)</f>
        <v>0</v>
      </c>
      <c r="BN144" s="3">
        <f>IF(BN$3=0,0,INDEX(Sheet1!RawDataCols,$C144,BN$5)*$R144)</f>
        <v>0</v>
      </c>
      <c r="BO144" s="3">
        <f>IF(BO$3=0,0,INDEX(Sheet1!RawDataCols,$C144,BO$5)*$R144)</f>
        <v>22101.672500000001</v>
      </c>
      <c r="BP144" s="3">
        <f>IF(BP$3=0,0,INDEX(Sheet1!RawDataCols,$C144,BP$5)*$R144)</f>
        <v>0</v>
      </c>
      <c r="BQ144" s="3">
        <f t="shared" si="50"/>
        <v>0</v>
      </c>
      <c r="BR144" s="3">
        <f t="shared" si="51"/>
        <v>0</v>
      </c>
      <c r="BS144" s="3">
        <f t="shared" si="52"/>
        <v>0</v>
      </c>
      <c r="BT144" s="3">
        <f t="shared" si="53"/>
        <v>0</v>
      </c>
      <c r="BU144" s="3" t="str">
        <f>INDEX(Sheet1!$BS$2:$BS$1000,MATCH($A144,Sheet1!$A$2:$A$1000,0))</f>
        <v>25</v>
      </c>
      <c r="BV144" s="3">
        <f>INDEX(Sheet1!$BT$2:$BT$1000,MATCH($A144,Sheet1!$A$2:$A$1000,0))</f>
        <v>0</v>
      </c>
    </row>
    <row r="145" spans="1:74" x14ac:dyDescent="0.2">
      <c r="A145" s="11" t="s">
        <v>655</v>
      </c>
      <c r="B145" s="3">
        <f>MATCH($A145,Sheet1!ACCOUNTNO,0)</f>
        <v>116</v>
      </c>
      <c r="C145" s="3">
        <f t="shared" si="44"/>
        <v>116</v>
      </c>
      <c r="D145" s="3" t="str">
        <f>IF(D$3=0,0,INDEX(Sheet1!RawDataCols,$C145,D$5))</f>
        <v>63400G09</v>
      </c>
      <c r="E145" s="3" t="str">
        <f>IF(E$3=0,0,INDEX(Sheet1!RawDataCols,$C145,E$5))</f>
        <v xml:space="preserve">63400          </v>
      </c>
      <c r="F145" s="3" t="str">
        <f>IF(F$3=0,0,INDEX(Sheet1!RawDataCols,$C145,F$5))</f>
        <v xml:space="preserve">G09            </v>
      </c>
      <c r="G145" s="3" t="str">
        <f>IF(G$3=0,0,INDEX(Sheet1!RawDataCols,$C145,G$5))</f>
        <v xml:space="preserve">               </v>
      </c>
      <c r="H145" s="3" t="str">
        <f>IF(H$3=0,0,INDEX(Sheet1!RawDataCols,$C145,H$5))</f>
        <v xml:space="preserve">               </v>
      </c>
      <c r="I145" s="3" t="str">
        <f>IF(I$3=0,0,INDEX(Sheet1!RawDataCols,$C145,I$5))</f>
        <v xml:space="preserve">               </v>
      </c>
      <c r="J145" s="3" t="str">
        <f>IF(J$3=0,0,INDEX(Sheet1!RawDataCols,$C145,J$5))</f>
        <v xml:space="preserve">               </v>
      </c>
      <c r="K145" s="3" t="str">
        <f>IF(K$3=0,0,INDEX(Sheet1!RawDataCols,$C145,K$5))</f>
        <v xml:space="preserve">               </v>
      </c>
      <c r="L145" s="3" t="str">
        <f>IF(L$3=0,0,INDEX(Sheet1!RawDataCols,$C145,L$5))</f>
        <v xml:space="preserve">               </v>
      </c>
      <c r="M145" s="3" t="str">
        <f>IF(M$3=0,0,INDEX(Sheet1!RawDataCols,$C145,M$5))</f>
        <v xml:space="preserve">F008  </v>
      </c>
      <c r="N145" s="3" t="str">
        <f>IF(N$3=0,0,INDEX(Sheet1!RawDataCols,$C145,N$5))</f>
        <v>Purchase of -RIUP</v>
      </c>
      <c r="O145" s="3">
        <f>INDEX(Sheet1!RawDataCols,$C145,O$5)</f>
        <v>26</v>
      </c>
      <c r="P145" s="3" t="str">
        <f>INDEX(Sheet1!RawDataCols,$C145,P$5)</f>
        <v>Other Assets</v>
      </c>
      <c r="Q145" s="3" t="str">
        <f>IF(Q$3=0,0,INDEX(Sheet1!RawDataCols,$C145,Q$5))</f>
        <v>B</v>
      </c>
      <c r="R145" s="3">
        <f t="shared" si="45"/>
        <v>1</v>
      </c>
      <c r="S145" s="3">
        <f t="shared" si="46"/>
        <v>-1</v>
      </c>
      <c r="T145" s="3">
        <f>IF(T$3=0,0,INDEX(Sheet1!RawDataCols,$C145,T$5)*$R145)</f>
        <v>0</v>
      </c>
      <c r="U145" s="3">
        <f>IF(U$3=0,0,INDEX(Sheet1!RawDataCols,$C145,U$5)*$R145)</f>
        <v>0</v>
      </c>
      <c r="V145" s="3">
        <f>IF(V$3=0,0,INDEX(Sheet1!RawDataCols,$C145,V$5)*$R145)</f>
        <v>0</v>
      </c>
      <c r="W145" s="3">
        <f>IF(W$3=0,0,INDEX(Sheet1!RawDataCols,$C145,W$5)*$R145)</f>
        <v>0</v>
      </c>
      <c r="X145" s="3">
        <f>IF(X$3=0,0,INDEX(Sheet1!RawDataCols,$C145,X$5)*$R145)</f>
        <v>0</v>
      </c>
      <c r="Y145" s="3">
        <f>IF(Y$3=0,0,INDEX(Sheet1!RawDataCols,$C145,Y$5)*$R145)</f>
        <v>0</v>
      </c>
      <c r="Z145" s="3">
        <f>IF(Z$3=0,0,INDEX(Sheet1!RawDataCols,$C145,Z$5)*$R145)</f>
        <v>0</v>
      </c>
      <c r="AA145" s="3">
        <f>IF(AA$3=0,0,INDEX(Sheet1!RawDataCols,$C145,AA$5)*$R145)</f>
        <v>0</v>
      </c>
      <c r="AB145" s="3">
        <f>IF(AB$3=0,0,INDEX(Sheet1!RawDataCols,$C145,AB$5)*$R145)</f>
        <v>0</v>
      </c>
      <c r="AC145" s="3">
        <f>IF(AC$3=0,0,INDEX(Sheet1!RawDataCols,$C145,AC$5)*$R145)</f>
        <v>0</v>
      </c>
      <c r="AD145" s="3">
        <f>IF(AD$3=0,0,INDEX(Sheet1!RawDataCols,$C145,AD$5)*$R145)</f>
        <v>0</v>
      </c>
      <c r="AE145" s="3">
        <f>IF(AE$3=0,0,INDEX(Sheet1!RawDataCols,$C145,AE$5)*$R145)</f>
        <v>0</v>
      </c>
      <c r="AF145" s="3">
        <f>IF(AF$3=0,0,INDEX(Sheet1!RawDataCols,$C145,AF$5)*$R145)</f>
        <v>0</v>
      </c>
      <c r="AG145" s="3">
        <f>IF(AG$3=0,0,INDEX(Sheet1!RawDataCols,$C145,AG$5)*$R145)</f>
        <v>0</v>
      </c>
      <c r="AH145" s="3">
        <f>IF(AH$3=0,0,INDEX(Sheet1!RawDataCols,$C145,AH$5)*$R145)</f>
        <v>0</v>
      </c>
      <c r="AI145" s="3">
        <f>IF(AI$3=0,0,INDEX(Sheet1!RawDataCols,$C145,AI$5)*$R145)</f>
        <v>0</v>
      </c>
      <c r="AJ145" s="3">
        <f>IF(AJ$3=0,0,INDEX(Sheet1!RawDataCols,$C145,AJ$5)*$R145)</f>
        <v>0</v>
      </c>
      <c r="AK145" s="3">
        <f>IF(AK$3=0,0,INDEX(Sheet1!RawDataCols,$C145,AK$5)*$R145)</f>
        <v>0</v>
      </c>
      <c r="AL145" s="3">
        <f>IF(AL$3=0,0,INDEX(Sheet1!RawDataCols,$C145,AL$5)*$R145)</f>
        <v>-507412.05</v>
      </c>
      <c r="AM145" s="3">
        <f>IF(AM$3=0,0,INDEX(Sheet1!RawDataCols,$C145,AM$5)*$R145)</f>
        <v>0</v>
      </c>
      <c r="AN145" s="3">
        <f>IF(AN$3=0,0,INDEX(Sheet1!RawDataCols,$C145,AN$5)*$R145)</f>
        <v>0</v>
      </c>
      <c r="AO145" s="3">
        <f>IF(AO$3=0,0,INDEX(Sheet1!RawDataCols,$C145,AO$5)*$R145)</f>
        <v>0</v>
      </c>
      <c r="AP145" s="3">
        <f>IF(AP$3=0,0,INDEX(Sheet1!RawDataCols,$C145,AP$5)*$R145)</f>
        <v>0</v>
      </c>
      <c r="AQ145" s="3">
        <f>IF(AQ$3=0,0,INDEX(Sheet1!RawDataCols,$C145,AQ$5)*$R145)</f>
        <v>0</v>
      </c>
      <c r="AR145" s="3">
        <f>IF(AR$3=0,0,INDEX(Sheet1!RawDataCols,$C145,AR$5)*$R145)</f>
        <v>0</v>
      </c>
      <c r="AS145" s="3">
        <f>IF(AS$3=0,0,INDEX(Sheet1!RawDataCols,$C145,AS$5)*$R145)</f>
        <v>0</v>
      </c>
      <c r="AT145" s="3">
        <f>IF(AT$3=0,0,INDEX(Sheet1!RawDataCols,$C145,AT$5)*$R145)</f>
        <v>0</v>
      </c>
      <c r="AU145" s="3">
        <f>IF(AU$3=0,0,INDEX(Sheet1!RawDataCols,$C145,AU$5)*$R145)</f>
        <v>0</v>
      </c>
      <c r="AV145" s="3">
        <f>IF(AV$3=0,0,INDEX(Sheet1!RawDataCols,$C145,AV$5)*$R145)</f>
        <v>0</v>
      </c>
      <c r="AW145" s="3">
        <f>IF(AW$3=0,0,INDEX(Sheet1!RawDataCols,$C145,AW$5)*$R145)</f>
        <v>0</v>
      </c>
      <c r="AX145" s="3">
        <f>IF(AX$3=0,0,INDEX(Sheet1!RawDataCols,$C145,AX$5)*$R145)</f>
        <v>0</v>
      </c>
      <c r="AY145" s="3">
        <f>IF(AY$3=0,0,INDEX(Sheet1!RawDataCols,$C145,AY$5)*$R145)</f>
        <v>0</v>
      </c>
      <c r="AZ145" s="3">
        <f>IF(AZ$3=0,0,INDEX(Sheet1!RawDataCols,$C145,AZ$5)*$R145)</f>
        <v>0</v>
      </c>
      <c r="BA145" s="3">
        <f>IF(BA$3=0,0,INDEX(Sheet1!RawDataCols,$C145,BA$5)*$R145)</f>
        <v>0</v>
      </c>
      <c r="BB145" s="3">
        <f>IF(BB$3=0,0,INDEX(Sheet1!RawDataCols,$C145,BB$5)*$R145)</f>
        <v>0</v>
      </c>
      <c r="BC145" s="3">
        <f>IF(BC$3=0,0,INDEX(Sheet1!RawDataCols,$C145,BC$5)*$R145)</f>
        <v>0</v>
      </c>
      <c r="BD145" s="3">
        <f>IF(BD$3=0,0,INDEX(Sheet1!RawDataCols,$C145,BD$5)*$R145)</f>
        <v>0</v>
      </c>
      <c r="BE145" s="3">
        <f>IF(BE$3=0,0,INDEX(Sheet1!RawDataCols,$C145,BE$5)*$R145)</f>
        <v>0</v>
      </c>
      <c r="BF145" s="3">
        <f>IF(BF$3=0,0,INDEX(Sheet1!RawDataCols,$C145,BF$5)*$R145)</f>
        <v>0</v>
      </c>
      <c r="BG145" s="179">
        <f>IF(BG$3=0,0,INDEX(Sheet1!RawDataCols,$C145,BG$5)*$R145)</f>
        <v>0</v>
      </c>
      <c r="BH145" s="33">
        <f t="shared" si="47"/>
        <v>0</v>
      </c>
      <c r="BI145" s="33">
        <f t="shared" si="48"/>
        <v>0</v>
      </c>
      <c r="BJ145" s="33">
        <f t="shared" si="49"/>
        <v>0</v>
      </c>
      <c r="BK145" s="3">
        <f>IF(BK$3=0,0,INDEX(Sheet1!RawDataCols,$C145,BK$5)*$R145)</f>
        <v>0</v>
      </c>
      <c r="BL145" s="3">
        <f>IF(BL$3=0,0,INDEX(Sheet1!RawDataCols,$C145,BL$5)*$R145)</f>
        <v>0</v>
      </c>
      <c r="BM145" s="3">
        <f>IF(BM$3=0,0,INDEX(Sheet1!RawDataCols,$C145,BM$5)*$R145)</f>
        <v>63426.506249999999</v>
      </c>
      <c r="BN145" s="3">
        <f>IF(BN$3=0,0,INDEX(Sheet1!RawDataCols,$C145,BN$5)*$R145)</f>
        <v>125926.50625000001</v>
      </c>
      <c r="BO145" s="3">
        <f>IF(BO$3=0,0,INDEX(Sheet1!RawDataCols,$C145,BO$5)*$R145)</f>
        <v>166324.83374999999</v>
      </c>
      <c r="BP145" s="3">
        <f>IF(BP$3=0,0,INDEX(Sheet1!RawDataCols,$C145,BP$5)*$R145)</f>
        <v>507412.05</v>
      </c>
      <c r="BQ145" s="3">
        <f t="shared" si="50"/>
        <v>0</v>
      </c>
      <c r="BR145" s="3">
        <f t="shared" si="51"/>
        <v>0</v>
      </c>
      <c r="BS145" s="3">
        <f t="shared" si="52"/>
        <v>0</v>
      </c>
      <c r="BT145" s="3">
        <f t="shared" si="53"/>
        <v>0</v>
      </c>
      <c r="BU145" s="3" t="str">
        <f>INDEX(Sheet1!$BS$2:$BS$1000,MATCH($A145,Sheet1!$A$2:$A$1000,0))</f>
        <v>25</v>
      </c>
      <c r="BV145" s="3">
        <f>INDEX(Sheet1!$BT$2:$BT$1000,MATCH($A145,Sheet1!$A$2:$A$1000,0))</f>
        <v>0</v>
      </c>
    </row>
    <row r="146" spans="1:74" x14ac:dyDescent="0.2">
      <c r="A146" s="11" t="s">
        <v>656</v>
      </c>
      <c r="B146" s="3">
        <f>MATCH($A146,Sheet1!ACCOUNTNO,0)</f>
        <v>117</v>
      </c>
      <c r="C146" s="3">
        <f t="shared" si="44"/>
        <v>117</v>
      </c>
      <c r="D146" s="3" t="str">
        <f>IF(D$3=0,0,INDEX(Sheet1!RawDataCols,$C146,D$5))</f>
        <v>70100G08</v>
      </c>
      <c r="E146" s="3" t="str">
        <f>IF(E$3=0,0,INDEX(Sheet1!RawDataCols,$C146,E$5))</f>
        <v xml:space="preserve">70100          </v>
      </c>
      <c r="F146" s="3" t="str">
        <f>IF(F$3=0,0,INDEX(Sheet1!RawDataCols,$C146,F$5))</f>
        <v xml:space="preserve">G08            </v>
      </c>
      <c r="G146" s="3" t="str">
        <f>IF(G$3=0,0,INDEX(Sheet1!RawDataCols,$C146,G$5))</f>
        <v xml:space="preserve">               </v>
      </c>
      <c r="H146" s="3" t="str">
        <f>IF(H$3=0,0,INDEX(Sheet1!RawDataCols,$C146,H$5))</f>
        <v xml:space="preserve">               </v>
      </c>
      <c r="I146" s="3" t="str">
        <f>IF(I$3=0,0,INDEX(Sheet1!RawDataCols,$C146,I$5))</f>
        <v xml:space="preserve">               </v>
      </c>
      <c r="J146" s="3" t="str">
        <f>IF(J$3=0,0,INDEX(Sheet1!RawDataCols,$C146,J$5))</f>
        <v xml:space="preserve">               </v>
      </c>
      <c r="K146" s="3" t="str">
        <f>IF(K$3=0,0,INDEX(Sheet1!RawDataCols,$C146,K$5))</f>
        <v xml:space="preserve">               </v>
      </c>
      <c r="L146" s="3" t="str">
        <f>IF(L$3=0,0,INDEX(Sheet1!RawDataCols,$C146,L$5))</f>
        <v xml:space="preserve">               </v>
      </c>
      <c r="M146" s="3" t="str">
        <f>IF(M$3=0,0,INDEX(Sheet1!RawDataCols,$C146,M$5))</f>
        <v xml:space="preserve">F008  </v>
      </c>
      <c r="N146" s="3" t="str">
        <f>IF(N$3=0,0,INDEX(Sheet1!RawDataCols,$C146,N$5))</f>
        <v>Trade Creditor-RIUP</v>
      </c>
      <c r="O146" s="3">
        <f>INDEX(Sheet1!RawDataCols,$C146,O$5)</f>
        <v>28</v>
      </c>
      <c r="P146" s="3" t="str">
        <f>INDEX(Sheet1!RawDataCols,$C146,P$5)</f>
        <v>Current Liabilities</v>
      </c>
      <c r="Q146" s="3" t="str">
        <f>IF(Q$3=0,0,INDEX(Sheet1!RawDataCols,$C146,Q$5))</f>
        <v>B</v>
      </c>
      <c r="R146" s="3">
        <f t="shared" si="45"/>
        <v>-1</v>
      </c>
      <c r="S146" s="3">
        <f t="shared" si="46"/>
        <v>1</v>
      </c>
      <c r="T146" s="3">
        <f>IF(T$3=0,0,INDEX(Sheet1!RawDataCols,$C146,T$5)*$R146)</f>
        <v>0</v>
      </c>
      <c r="U146" s="3">
        <f>IF(U$3=0,0,INDEX(Sheet1!RawDataCols,$C146,U$5)*$R146)</f>
        <v>0</v>
      </c>
      <c r="V146" s="3">
        <f>IF(V$3=0,0,INDEX(Sheet1!RawDataCols,$C146,V$5)*$R146)</f>
        <v>0</v>
      </c>
      <c r="W146" s="3">
        <f>IF(W$3=0,0,INDEX(Sheet1!RawDataCols,$C146,W$5)*$R146)</f>
        <v>392.56</v>
      </c>
      <c r="X146" s="3">
        <f>IF(X$3=0,0,INDEX(Sheet1!RawDataCols,$C146,X$5)*$R146)</f>
        <v>0</v>
      </c>
      <c r="Y146" s="3">
        <f>IF(Y$3=0,0,INDEX(Sheet1!RawDataCols,$C146,Y$5)*$R146)</f>
        <v>0</v>
      </c>
      <c r="Z146" s="3">
        <f>IF(Z$3=0,0,INDEX(Sheet1!RawDataCols,$C146,Z$5)*$R146)</f>
        <v>-330.94</v>
      </c>
      <c r="AA146" s="3">
        <f>IF(AA$3=0,0,INDEX(Sheet1!RawDataCols,$C146,AA$5)*$R146)</f>
        <v>0</v>
      </c>
      <c r="AB146" s="3">
        <f>IF(AB$3=0,0,INDEX(Sheet1!RawDataCols,$C146,AB$5)*$R146)</f>
        <v>0</v>
      </c>
      <c r="AC146" s="3">
        <f>IF(AC$3=0,0,INDEX(Sheet1!RawDataCols,$C146,AC$5)*$R146)</f>
        <v>499.88</v>
      </c>
      <c r="AD146" s="3">
        <f>IF(AD$3=0,0,INDEX(Sheet1!RawDataCols,$C146,AD$5)*$R146)</f>
        <v>0</v>
      </c>
      <c r="AE146" s="3">
        <f>IF(AE$3=0,0,INDEX(Sheet1!RawDataCols,$C146,AE$5)*$R146)</f>
        <v>0</v>
      </c>
      <c r="AF146" s="3">
        <f>IF(AF$3=0,0,INDEX(Sheet1!RawDataCols,$C146,AF$5)*$R146)</f>
        <v>-92.1</v>
      </c>
      <c r="AG146" s="3">
        <f>IF(AG$3=0,0,INDEX(Sheet1!RawDataCols,$C146,AG$5)*$R146)</f>
        <v>0</v>
      </c>
      <c r="AH146" s="3">
        <f>IF(AH$3=0,0,INDEX(Sheet1!RawDataCols,$C146,AH$5)*$R146)</f>
        <v>0</v>
      </c>
      <c r="AI146" s="3">
        <f>IF(AI$3=0,0,INDEX(Sheet1!RawDataCols,$C146,AI$5)*$R146)</f>
        <v>770.09</v>
      </c>
      <c r="AJ146" s="3">
        <f>IF(AJ$3=0,0,INDEX(Sheet1!RawDataCols,$C146,AJ$5)*$R146)</f>
        <v>0</v>
      </c>
      <c r="AK146" s="3">
        <f>IF(AK$3=0,0,INDEX(Sheet1!RawDataCols,$C146,AK$5)*$R146)</f>
        <v>0</v>
      </c>
      <c r="AL146" s="3">
        <f>IF(AL$3=0,0,INDEX(Sheet1!RawDataCols,$C146,AL$5)*$R146)</f>
        <v>-1747.93</v>
      </c>
      <c r="AM146" s="3">
        <f>IF(AM$3=0,0,INDEX(Sheet1!RawDataCols,$C146,AM$5)*$R146)</f>
        <v>0</v>
      </c>
      <c r="AN146" s="3">
        <f>IF(AN$3=0,0,INDEX(Sheet1!RawDataCols,$C146,AN$5)*$R146)</f>
        <v>0</v>
      </c>
      <c r="AO146" s="3">
        <f>IF(AO$3=0,0,INDEX(Sheet1!RawDataCols,$C146,AO$5)*$R146)</f>
        <v>-271.02</v>
      </c>
      <c r="AP146" s="3">
        <f>IF(AP$3=0,0,INDEX(Sheet1!RawDataCols,$C146,AP$5)*$R146)</f>
        <v>0</v>
      </c>
      <c r="AQ146" s="3">
        <f>IF(AQ$3=0,0,INDEX(Sheet1!RawDataCols,$C146,AQ$5)*$R146)</f>
        <v>0</v>
      </c>
      <c r="AR146" s="3">
        <f>IF(AR$3=0,0,INDEX(Sheet1!RawDataCols,$C146,AR$5)*$R146)</f>
        <v>0</v>
      </c>
      <c r="AS146" s="3">
        <f>IF(AS$3=0,0,INDEX(Sheet1!RawDataCols,$C146,AS$5)*$R146)</f>
        <v>0</v>
      </c>
      <c r="AT146" s="3">
        <f>IF(AT$3=0,0,INDEX(Sheet1!RawDataCols,$C146,AT$5)*$R146)</f>
        <v>0</v>
      </c>
      <c r="AU146" s="3">
        <f>IF(AU$3=0,0,INDEX(Sheet1!RawDataCols,$C146,AU$5)*$R146)</f>
        <v>0</v>
      </c>
      <c r="AV146" s="3">
        <f>IF(AV$3=0,0,INDEX(Sheet1!RawDataCols,$C146,AV$5)*$R146)</f>
        <v>0</v>
      </c>
      <c r="AW146" s="3">
        <f>IF(AW$3=0,0,INDEX(Sheet1!RawDataCols,$C146,AW$5)*$R146)</f>
        <v>0</v>
      </c>
      <c r="AX146" s="3">
        <f>IF(AX$3=0,0,INDEX(Sheet1!RawDataCols,$C146,AX$5)*$R146)</f>
        <v>0</v>
      </c>
      <c r="AY146" s="3">
        <f>IF(AY$3=0,0,INDEX(Sheet1!RawDataCols,$C146,AY$5)*$R146)</f>
        <v>0</v>
      </c>
      <c r="AZ146" s="3">
        <f>IF(AZ$3=0,0,INDEX(Sheet1!RawDataCols,$C146,AZ$5)*$R146)</f>
        <v>0</v>
      </c>
      <c r="BA146" s="3">
        <f>IF(BA$3=0,0,INDEX(Sheet1!RawDataCols,$C146,BA$5)*$R146)</f>
        <v>0</v>
      </c>
      <c r="BB146" s="3">
        <f>IF(BB$3=0,0,INDEX(Sheet1!RawDataCols,$C146,BB$5)*$R146)</f>
        <v>0</v>
      </c>
      <c r="BC146" s="3">
        <f>IF(BC$3=0,0,INDEX(Sheet1!RawDataCols,$C146,BC$5)*$R146)</f>
        <v>0</v>
      </c>
      <c r="BD146" s="3">
        <f>IF(BD$3=0,0,INDEX(Sheet1!RawDataCols,$C146,BD$5)*$R146)</f>
        <v>0</v>
      </c>
      <c r="BE146" s="3">
        <f>IF(BE$3=0,0,INDEX(Sheet1!RawDataCols,$C146,BE$5)*$R146)</f>
        <v>0</v>
      </c>
      <c r="BF146" s="3">
        <f>IF(BF$3=0,0,INDEX(Sheet1!RawDataCols,$C146,BF$5)*$R146)</f>
        <v>0</v>
      </c>
      <c r="BG146" s="179">
        <f>IF(BG$3=0,0,INDEX(Sheet1!RawDataCols,$C146,BG$5)*$R146)</f>
        <v>0</v>
      </c>
      <c r="BH146" s="33">
        <f t="shared" si="47"/>
        <v>0</v>
      </c>
      <c r="BI146" s="33">
        <f t="shared" si="48"/>
        <v>0</v>
      </c>
      <c r="BJ146" s="33">
        <f t="shared" si="49"/>
        <v>0</v>
      </c>
      <c r="BK146" s="3">
        <f>IF(BK$3=0,0,INDEX(Sheet1!RawDataCols,$C146,BK$5)*$R146)</f>
        <v>0</v>
      </c>
      <c r="BL146" s="3">
        <f>IF(BL$3=0,0,INDEX(Sheet1!RawDataCols,$C146,BL$5)*$R146)</f>
        <v>33.877499999999998</v>
      </c>
      <c r="BM146" s="3">
        <f>IF(BM$3=0,0,INDEX(Sheet1!RawDataCols,$C146,BM$5)*$R146)</f>
        <v>584.70124999999996</v>
      </c>
      <c r="BN146" s="3">
        <f>IF(BN$3=0,0,INDEX(Sheet1!RawDataCols,$C146,BN$5)*$R146)</f>
        <v>4331.3074999999999</v>
      </c>
      <c r="BO146" s="3">
        <f>IF(BO$3=0,0,INDEX(Sheet1!RawDataCols,$C146,BO$5)*$R146)</f>
        <v>1041.385</v>
      </c>
      <c r="BP146" s="3">
        <f>IF(BP$3=0,0,INDEX(Sheet1!RawDataCols,$C146,BP$5)*$R146)</f>
        <v>779.46</v>
      </c>
      <c r="BQ146" s="3">
        <f t="shared" si="50"/>
        <v>0</v>
      </c>
      <c r="BR146" s="3">
        <f t="shared" si="51"/>
        <v>0</v>
      </c>
      <c r="BS146" s="3">
        <f t="shared" si="52"/>
        <v>0</v>
      </c>
      <c r="BT146" s="3">
        <f t="shared" si="53"/>
        <v>0</v>
      </c>
      <c r="BU146" s="3" t="str">
        <f>INDEX(Sheet1!$BS$2:$BS$1000,MATCH($A146,Sheet1!$A$2:$A$1000,0))</f>
        <v>26</v>
      </c>
      <c r="BV146" s="3">
        <f>INDEX(Sheet1!$BT$2:$BT$1000,MATCH($A146,Sheet1!$A$2:$A$1000,0))</f>
        <v>0</v>
      </c>
    </row>
    <row r="147" spans="1:74" x14ac:dyDescent="0.2">
      <c r="A147" s="11" t="s">
        <v>657</v>
      </c>
      <c r="B147" s="3">
        <f>MATCH($A147,Sheet1!ACCOUNTNO,0)</f>
        <v>118</v>
      </c>
      <c r="C147" s="3">
        <f t="shared" si="44"/>
        <v>118</v>
      </c>
      <c r="D147" s="3" t="str">
        <f>IF(D$3=0,0,INDEX(Sheet1!RawDataCols,$C147,D$5))</f>
        <v>71100G08</v>
      </c>
      <c r="E147" s="3" t="str">
        <f>IF(E$3=0,0,INDEX(Sheet1!RawDataCols,$C147,E$5))</f>
        <v xml:space="preserve">71100          </v>
      </c>
      <c r="F147" s="3" t="str">
        <f>IF(F$3=0,0,INDEX(Sheet1!RawDataCols,$C147,F$5))</f>
        <v xml:space="preserve">G08            </v>
      </c>
      <c r="G147" s="3" t="str">
        <f>IF(G$3=0,0,INDEX(Sheet1!RawDataCols,$C147,G$5))</f>
        <v xml:space="preserve">               </v>
      </c>
      <c r="H147" s="3" t="str">
        <f>IF(H$3=0,0,INDEX(Sheet1!RawDataCols,$C147,H$5))</f>
        <v xml:space="preserve">               </v>
      </c>
      <c r="I147" s="3" t="str">
        <f>IF(I$3=0,0,INDEX(Sheet1!RawDataCols,$C147,I$5))</f>
        <v xml:space="preserve">               </v>
      </c>
      <c r="J147" s="3" t="str">
        <f>IF(J$3=0,0,INDEX(Sheet1!RawDataCols,$C147,J$5))</f>
        <v xml:space="preserve">               </v>
      </c>
      <c r="K147" s="3" t="str">
        <f>IF(K$3=0,0,INDEX(Sheet1!RawDataCols,$C147,K$5))</f>
        <v xml:space="preserve">               </v>
      </c>
      <c r="L147" s="3" t="str">
        <f>IF(L$3=0,0,INDEX(Sheet1!RawDataCols,$C147,L$5))</f>
        <v xml:space="preserve">               </v>
      </c>
      <c r="M147" s="3" t="str">
        <f>IF(M$3=0,0,INDEX(Sheet1!RawDataCols,$C147,M$5))</f>
        <v xml:space="preserve">F008  </v>
      </c>
      <c r="N147" s="3" t="str">
        <f>IF(N$3=0,0,INDEX(Sheet1!RawDataCols,$C147,N$5))</f>
        <v>Accruals-RIUP</v>
      </c>
      <c r="O147" s="3">
        <f>INDEX(Sheet1!RawDataCols,$C147,O$5)</f>
        <v>28</v>
      </c>
      <c r="P147" s="3" t="str">
        <f>INDEX(Sheet1!RawDataCols,$C147,P$5)</f>
        <v>Current Liabilities</v>
      </c>
      <c r="Q147" s="3" t="str">
        <f>IF(Q$3=0,0,INDEX(Sheet1!RawDataCols,$C147,Q$5))</f>
        <v>B</v>
      </c>
      <c r="R147" s="3">
        <f t="shared" si="45"/>
        <v>-1</v>
      </c>
      <c r="S147" s="3">
        <f t="shared" si="46"/>
        <v>1</v>
      </c>
      <c r="T147" s="3">
        <f>IF(T$3=0,0,INDEX(Sheet1!RawDataCols,$C147,T$5)*$R147)</f>
        <v>0</v>
      </c>
      <c r="U147" s="3">
        <f>IF(U$3=0,0,INDEX(Sheet1!RawDataCols,$C147,U$5)*$R147)</f>
        <v>0</v>
      </c>
      <c r="V147" s="3">
        <f>IF(V$3=0,0,INDEX(Sheet1!RawDataCols,$C147,V$5)*$R147)</f>
        <v>0</v>
      </c>
      <c r="W147" s="3">
        <f>IF(W$3=0,0,INDEX(Sheet1!RawDataCols,$C147,W$5)*$R147)</f>
        <v>0</v>
      </c>
      <c r="X147" s="3">
        <f>IF(X$3=0,0,INDEX(Sheet1!RawDataCols,$C147,X$5)*$R147)</f>
        <v>0</v>
      </c>
      <c r="Y147" s="3">
        <f>IF(Y$3=0,0,INDEX(Sheet1!RawDataCols,$C147,Y$5)*$R147)</f>
        <v>0</v>
      </c>
      <c r="Z147" s="3">
        <f>IF(Z$3=0,0,INDEX(Sheet1!RawDataCols,$C147,Z$5)*$R147)</f>
        <v>0</v>
      </c>
      <c r="AA147" s="3">
        <f>IF(AA$3=0,0,INDEX(Sheet1!RawDataCols,$C147,AA$5)*$R147)</f>
        <v>0</v>
      </c>
      <c r="AB147" s="3">
        <f>IF(AB$3=0,0,INDEX(Sheet1!RawDataCols,$C147,AB$5)*$R147)</f>
        <v>0</v>
      </c>
      <c r="AC147" s="3">
        <f>IF(AC$3=0,0,INDEX(Sheet1!RawDataCols,$C147,AC$5)*$R147)</f>
        <v>0</v>
      </c>
      <c r="AD147" s="3">
        <f>IF(AD$3=0,0,INDEX(Sheet1!RawDataCols,$C147,AD$5)*$R147)</f>
        <v>0</v>
      </c>
      <c r="AE147" s="3">
        <f>IF(AE$3=0,0,INDEX(Sheet1!RawDataCols,$C147,AE$5)*$R147)</f>
        <v>0</v>
      </c>
      <c r="AF147" s="3">
        <f>IF(AF$3=0,0,INDEX(Sheet1!RawDataCols,$C147,AF$5)*$R147)</f>
        <v>0</v>
      </c>
      <c r="AG147" s="3">
        <f>IF(AG$3=0,0,INDEX(Sheet1!RawDataCols,$C147,AG$5)*$R147)</f>
        <v>0</v>
      </c>
      <c r="AH147" s="3">
        <f>IF(AH$3=0,0,INDEX(Sheet1!RawDataCols,$C147,AH$5)*$R147)</f>
        <v>0</v>
      </c>
      <c r="AI147" s="3">
        <f>IF(AI$3=0,0,INDEX(Sheet1!RawDataCols,$C147,AI$5)*$R147)</f>
        <v>0</v>
      </c>
      <c r="AJ147" s="3">
        <f>IF(AJ$3=0,0,INDEX(Sheet1!RawDataCols,$C147,AJ$5)*$R147)</f>
        <v>0</v>
      </c>
      <c r="AK147" s="3">
        <f>IF(AK$3=0,0,INDEX(Sheet1!RawDataCols,$C147,AK$5)*$R147)</f>
        <v>0</v>
      </c>
      <c r="AL147" s="3">
        <f>IF(AL$3=0,0,INDEX(Sheet1!RawDataCols,$C147,AL$5)*$R147)</f>
        <v>278.8</v>
      </c>
      <c r="AM147" s="3">
        <f>IF(AM$3=0,0,INDEX(Sheet1!RawDataCols,$C147,AM$5)*$R147)</f>
        <v>0</v>
      </c>
      <c r="AN147" s="3">
        <f>IF(AN$3=0,0,INDEX(Sheet1!RawDataCols,$C147,AN$5)*$R147)</f>
        <v>0</v>
      </c>
      <c r="AO147" s="3">
        <f>IF(AO$3=0,0,INDEX(Sheet1!RawDataCols,$C147,AO$5)*$R147)</f>
        <v>-278.8</v>
      </c>
      <c r="AP147" s="3">
        <f>IF(AP$3=0,0,INDEX(Sheet1!RawDataCols,$C147,AP$5)*$R147)</f>
        <v>0</v>
      </c>
      <c r="AQ147" s="3">
        <f>IF(AQ$3=0,0,INDEX(Sheet1!RawDataCols,$C147,AQ$5)*$R147)</f>
        <v>0</v>
      </c>
      <c r="AR147" s="3">
        <f>IF(AR$3=0,0,INDEX(Sheet1!RawDataCols,$C147,AR$5)*$R147)</f>
        <v>0</v>
      </c>
      <c r="AS147" s="3">
        <f>IF(AS$3=0,0,INDEX(Sheet1!RawDataCols,$C147,AS$5)*$R147)</f>
        <v>0</v>
      </c>
      <c r="AT147" s="3">
        <f>IF(AT$3=0,0,INDEX(Sheet1!RawDataCols,$C147,AT$5)*$R147)</f>
        <v>0</v>
      </c>
      <c r="AU147" s="3">
        <f>IF(AU$3=0,0,INDEX(Sheet1!RawDataCols,$C147,AU$5)*$R147)</f>
        <v>0</v>
      </c>
      <c r="AV147" s="3">
        <f>IF(AV$3=0,0,INDEX(Sheet1!RawDataCols,$C147,AV$5)*$R147)</f>
        <v>0</v>
      </c>
      <c r="AW147" s="3">
        <f>IF(AW$3=0,0,INDEX(Sheet1!RawDataCols,$C147,AW$5)*$R147)</f>
        <v>0</v>
      </c>
      <c r="AX147" s="3">
        <f>IF(AX$3=0,0,INDEX(Sheet1!RawDataCols,$C147,AX$5)*$R147)</f>
        <v>0</v>
      </c>
      <c r="AY147" s="3">
        <f>IF(AY$3=0,0,INDEX(Sheet1!RawDataCols,$C147,AY$5)*$R147)</f>
        <v>0</v>
      </c>
      <c r="AZ147" s="3">
        <f>IF(AZ$3=0,0,INDEX(Sheet1!RawDataCols,$C147,AZ$5)*$R147)</f>
        <v>0</v>
      </c>
      <c r="BA147" s="3">
        <f>IF(BA$3=0,0,INDEX(Sheet1!RawDataCols,$C147,BA$5)*$R147)</f>
        <v>0</v>
      </c>
      <c r="BB147" s="3">
        <f>IF(BB$3=0,0,INDEX(Sheet1!RawDataCols,$C147,BB$5)*$R147)</f>
        <v>0</v>
      </c>
      <c r="BC147" s="3">
        <f>IF(BC$3=0,0,INDEX(Sheet1!RawDataCols,$C147,BC$5)*$R147)</f>
        <v>0</v>
      </c>
      <c r="BD147" s="3">
        <f>IF(BD$3=0,0,INDEX(Sheet1!RawDataCols,$C147,BD$5)*$R147)</f>
        <v>0</v>
      </c>
      <c r="BE147" s="3">
        <f>IF(BE$3=0,0,INDEX(Sheet1!RawDataCols,$C147,BE$5)*$R147)</f>
        <v>0</v>
      </c>
      <c r="BF147" s="3">
        <f>IF(BF$3=0,0,INDEX(Sheet1!RawDataCols,$C147,BF$5)*$R147)</f>
        <v>0</v>
      </c>
      <c r="BG147" s="179">
        <f>IF(BG$3=0,0,INDEX(Sheet1!RawDataCols,$C147,BG$5)*$R147)</f>
        <v>0</v>
      </c>
      <c r="BH147" s="33">
        <f t="shared" si="47"/>
        <v>0</v>
      </c>
      <c r="BI147" s="33">
        <f t="shared" si="48"/>
        <v>0</v>
      </c>
      <c r="BJ147" s="33">
        <f t="shared" si="49"/>
        <v>0</v>
      </c>
      <c r="BK147" s="3">
        <f>IF(BK$3=0,0,INDEX(Sheet1!RawDataCols,$C147,BK$5)*$R147)</f>
        <v>0</v>
      </c>
      <c r="BL147" s="3">
        <f>IF(BL$3=0,0,INDEX(Sheet1!RawDataCols,$C147,BL$5)*$R147)</f>
        <v>34.85</v>
      </c>
      <c r="BM147" s="3">
        <f>IF(BM$3=0,0,INDEX(Sheet1!RawDataCols,$C147,BM$5)*$R147)</f>
        <v>0</v>
      </c>
      <c r="BN147" s="3">
        <f>IF(BN$3=0,0,INDEX(Sheet1!RawDataCols,$C147,BN$5)*$R147)</f>
        <v>1232.41625</v>
      </c>
      <c r="BO147" s="3">
        <f>IF(BO$3=0,0,INDEX(Sheet1!RawDataCols,$C147,BO$5)*$R147)</f>
        <v>706.37874999999997</v>
      </c>
      <c r="BP147" s="3">
        <f>IF(BP$3=0,0,INDEX(Sheet1!RawDataCols,$C147,BP$5)*$R147)</f>
        <v>0</v>
      </c>
      <c r="BQ147" s="3">
        <f t="shared" si="50"/>
        <v>0</v>
      </c>
      <c r="BR147" s="3">
        <f t="shared" si="51"/>
        <v>0</v>
      </c>
      <c r="BS147" s="3">
        <f t="shared" si="52"/>
        <v>0</v>
      </c>
      <c r="BT147" s="3">
        <f t="shared" si="53"/>
        <v>0</v>
      </c>
      <c r="BU147" s="3" t="str">
        <f>INDEX(Sheet1!$BS$2:$BS$1000,MATCH($A147,Sheet1!$A$2:$A$1000,0))</f>
        <v>27</v>
      </c>
      <c r="BV147" s="3">
        <f>INDEX(Sheet1!$BT$2:$BT$1000,MATCH($A147,Sheet1!$A$2:$A$1000,0))</f>
        <v>0</v>
      </c>
    </row>
    <row r="148" spans="1:74" x14ac:dyDescent="0.2">
      <c r="A148" s="11" t="s">
        <v>658</v>
      </c>
      <c r="B148" s="3">
        <f>MATCH($A148,Sheet1!ACCOUNTNO,0)</f>
        <v>119</v>
      </c>
      <c r="C148" s="3">
        <f t="shared" si="44"/>
        <v>119</v>
      </c>
      <c r="D148" s="3" t="str">
        <f>IF(D$3=0,0,INDEX(Sheet1!RawDataCols,$C148,D$5))</f>
        <v>71120G08</v>
      </c>
      <c r="E148" s="3" t="str">
        <f>IF(E$3=0,0,INDEX(Sheet1!RawDataCols,$C148,E$5))</f>
        <v xml:space="preserve">71120          </v>
      </c>
      <c r="F148" s="3" t="str">
        <f>IF(F$3=0,0,INDEX(Sheet1!RawDataCols,$C148,F$5))</f>
        <v xml:space="preserve">G08            </v>
      </c>
      <c r="G148" s="3" t="str">
        <f>IF(G$3=0,0,INDEX(Sheet1!RawDataCols,$C148,G$5))</f>
        <v xml:space="preserve">               </v>
      </c>
      <c r="H148" s="3" t="str">
        <f>IF(H$3=0,0,INDEX(Sheet1!RawDataCols,$C148,H$5))</f>
        <v xml:space="preserve">               </v>
      </c>
      <c r="I148" s="3" t="str">
        <f>IF(I$3=0,0,INDEX(Sheet1!RawDataCols,$C148,I$5))</f>
        <v xml:space="preserve">               </v>
      </c>
      <c r="J148" s="3" t="str">
        <f>IF(J$3=0,0,INDEX(Sheet1!RawDataCols,$C148,J$5))</f>
        <v xml:space="preserve">               </v>
      </c>
      <c r="K148" s="3" t="str">
        <f>IF(K$3=0,0,INDEX(Sheet1!RawDataCols,$C148,K$5))</f>
        <v xml:space="preserve">               </v>
      </c>
      <c r="L148" s="3" t="str">
        <f>IF(L$3=0,0,INDEX(Sheet1!RawDataCols,$C148,L$5))</f>
        <v xml:space="preserve">               </v>
      </c>
      <c r="M148" s="3" t="str">
        <f>IF(M$3=0,0,INDEX(Sheet1!RawDataCols,$C148,M$5))</f>
        <v xml:space="preserve">F008  </v>
      </c>
      <c r="N148" s="3" t="str">
        <f>IF(N$3=0,0,INDEX(Sheet1!RawDataCols,$C148,N$5))</f>
        <v>GST Paid-RIUP</v>
      </c>
      <c r="O148" s="3">
        <f>INDEX(Sheet1!RawDataCols,$C148,O$5)</f>
        <v>28</v>
      </c>
      <c r="P148" s="3" t="str">
        <f>INDEX(Sheet1!RawDataCols,$C148,P$5)</f>
        <v>Current Liabilities</v>
      </c>
      <c r="Q148" s="3" t="str">
        <f>IF(Q$3=0,0,INDEX(Sheet1!RawDataCols,$C148,Q$5))</f>
        <v>B</v>
      </c>
      <c r="R148" s="3">
        <f t="shared" si="45"/>
        <v>-1</v>
      </c>
      <c r="S148" s="3">
        <f t="shared" si="46"/>
        <v>1</v>
      </c>
      <c r="T148" s="3">
        <f>IF(T$3=0,0,INDEX(Sheet1!RawDataCols,$C148,T$5)*$R148)</f>
        <v>-27699.03</v>
      </c>
      <c r="U148" s="3">
        <f>IF(U$3=0,0,INDEX(Sheet1!RawDataCols,$C148,U$5)*$R148)</f>
        <v>27699.03</v>
      </c>
      <c r="V148" s="3">
        <f>IF(V$3=0,0,INDEX(Sheet1!RawDataCols,$C148,V$5)*$R148)</f>
        <v>0</v>
      </c>
      <c r="W148" s="3">
        <f>IF(W$3=0,0,INDEX(Sheet1!RawDataCols,$C148,W$5)*$R148)</f>
        <v>-25.65</v>
      </c>
      <c r="X148" s="3">
        <f>IF(X$3=0,0,INDEX(Sheet1!RawDataCols,$C148,X$5)*$R148)</f>
        <v>0</v>
      </c>
      <c r="Y148" s="3">
        <f>IF(Y$3=0,0,INDEX(Sheet1!RawDataCols,$C148,Y$5)*$R148)</f>
        <v>0</v>
      </c>
      <c r="Z148" s="3">
        <f>IF(Z$3=0,0,INDEX(Sheet1!RawDataCols,$C148,Z$5)*$R148)</f>
        <v>-25.65</v>
      </c>
      <c r="AA148" s="3">
        <f>IF(AA$3=0,0,INDEX(Sheet1!RawDataCols,$C148,AA$5)*$R148)</f>
        <v>0</v>
      </c>
      <c r="AB148" s="3">
        <f>IF(AB$3=0,0,INDEX(Sheet1!RawDataCols,$C148,AB$5)*$R148)</f>
        <v>0</v>
      </c>
      <c r="AC148" s="3">
        <f>IF(AC$3=0,0,INDEX(Sheet1!RawDataCols,$C148,AC$5)*$R148)</f>
        <v>-90.88</v>
      </c>
      <c r="AD148" s="3">
        <f>IF(AD$3=0,0,INDEX(Sheet1!RawDataCols,$C148,AD$5)*$R148)</f>
        <v>0</v>
      </c>
      <c r="AE148" s="3">
        <f>IF(AE$3=0,0,INDEX(Sheet1!RawDataCols,$C148,AE$5)*$R148)</f>
        <v>0</v>
      </c>
      <c r="AF148" s="3">
        <f>IF(AF$3=0,0,INDEX(Sheet1!RawDataCols,$C148,AF$5)*$R148)</f>
        <v>-24.6</v>
      </c>
      <c r="AG148" s="3">
        <f>IF(AG$3=0,0,INDEX(Sheet1!RawDataCols,$C148,AG$5)*$R148)</f>
        <v>0</v>
      </c>
      <c r="AH148" s="3">
        <f>IF(AH$3=0,0,INDEX(Sheet1!RawDataCols,$C148,AH$5)*$R148)</f>
        <v>0</v>
      </c>
      <c r="AI148" s="3">
        <f>IF(AI$3=0,0,INDEX(Sheet1!RawDataCols,$C148,AI$5)*$R148)</f>
        <v>-52.9</v>
      </c>
      <c r="AJ148" s="3">
        <f>IF(AJ$3=0,0,INDEX(Sheet1!RawDataCols,$C148,AJ$5)*$R148)</f>
        <v>0</v>
      </c>
      <c r="AK148" s="3">
        <f>IF(AK$3=0,0,INDEX(Sheet1!RawDataCols,$C148,AK$5)*$R148)</f>
        <v>0</v>
      </c>
      <c r="AL148" s="3">
        <f>IF(AL$3=0,0,INDEX(Sheet1!RawDataCols,$C148,AL$5)*$R148)</f>
        <v>27699.03</v>
      </c>
      <c r="AM148" s="3">
        <f>IF(AM$3=0,0,INDEX(Sheet1!RawDataCols,$C148,AM$5)*$R148)</f>
        <v>0</v>
      </c>
      <c r="AN148" s="3">
        <f>IF(AN$3=0,0,INDEX(Sheet1!RawDataCols,$C148,AN$5)*$R148)</f>
        <v>0</v>
      </c>
      <c r="AO148" s="3">
        <f>IF(AO$3=0,0,INDEX(Sheet1!RawDataCols,$C148,AO$5)*$R148)</f>
        <v>-27699.03</v>
      </c>
      <c r="AP148" s="3">
        <f>IF(AP$3=0,0,INDEX(Sheet1!RawDataCols,$C148,AP$5)*$R148)</f>
        <v>0</v>
      </c>
      <c r="AQ148" s="3">
        <f>IF(AQ$3=0,0,INDEX(Sheet1!RawDataCols,$C148,AQ$5)*$R148)</f>
        <v>0</v>
      </c>
      <c r="AR148" s="3">
        <f>IF(AR$3=0,0,INDEX(Sheet1!RawDataCols,$C148,AR$5)*$R148)</f>
        <v>0</v>
      </c>
      <c r="AS148" s="3">
        <f>IF(AS$3=0,0,INDEX(Sheet1!RawDataCols,$C148,AS$5)*$R148)</f>
        <v>0</v>
      </c>
      <c r="AT148" s="3">
        <f>IF(AT$3=0,0,INDEX(Sheet1!RawDataCols,$C148,AT$5)*$R148)</f>
        <v>0</v>
      </c>
      <c r="AU148" s="3">
        <f>IF(AU$3=0,0,INDEX(Sheet1!RawDataCols,$C148,AU$5)*$R148)</f>
        <v>0</v>
      </c>
      <c r="AV148" s="3">
        <f>IF(AV$3=0,0,INDEX(Sheet1!RawDataCols,$C148,AV$5)*$R148)</f>
        <v>0</v>
      </c>
      <c r="AW148" s="3">
        <f>IF(AW$3=0,0,INDEX(Sheet1!RawDataCols,$C148,AW$5)*$R148)</f>
        <v>0</v>
      </c>
      <c r="AX148" s="3">
        <f>IF(AX$3=0,0,INDEX(Sheet1!RawDataCols,$C148,AX$5)*$R148)</f>
        <v>0</v>
      </c>
      <c r="AY148" s="3">
        <f>IF(AY$3=0,0,INDEX(Sheet1!RawDataCols,$C148,AY$5)*$R148)</f>
        <v>0</v>
      </c>
      <c r="AZ148" s="3">
        <f>IF(AZ$3=0,0,INDEX(Sheet1!RawDataCols,$C148,AZ$5)*$R148)</f>
        <v>0</v>
      </c>
      <c r="BA148" s="3">
        <f>IF(BA$3=0,0,INDEX(Sheet1!RawDataCols,$C148,BA$5)*$R148)</f>
        <v>0</v>
      </c>
      <c r="BB148" s="3">
        <f>IF(BB$3=0,0,INDEX(Sheet1!RawDataCols,$C148,BB$5)*$R148)</f>
        <v>0</v>
      </c>
      <c r="BC148" s="3">
        <f>IF(BC$3=0,0,INDEX(Sheet1!RawDataCols,$C148,BC$5)*$R148)</f>
        <v>0</v>
      </c>
      <c r="BD148" s="3">
        <f>IF(BD$3=0,0,INDEX(Sheet1!RawDataCols,$C148,BD$5)*$R148)</f>
        <v>0</v>
      </c>
      <c r="BE148" s="3">
        <f>IF(BE$3=0,0,INDEX(Sheet1!RawDataCols,$C148,BE$5)*$R148)</f>
        <v>0</v>
      </c>
      <c r="BF148" s="3">
        <f>IF(BF$3=0,0,INDEX(Sheet1!RawDataCols,$C148,BF$5)*$R148)</f>
        <v>0</v>
      </c>
      <c r="BG148" s="179">
        <f>IF(BG$3=0,0,INDEX(Sheet1!RawDataCols,$C148,BG$5)*$R148)</f>
        <v>0</v>
      </c>
      <c r="BH148" s="33">
        <f t="shared" si="47"/>
        <v>0</v>
      </c>
      <c r="BI148" s="33">
        <f t="shared" si="48"/>
        <v>0</v>
      </c>
      <c r="BJ148" s="33">
        <f t="shared" si="49"/>
        <v>-27699.03</v>
      </c>
      <c r="BK148" s="3">
        <f>IF(BK$3=0,0,INDEX(Sheet1!RawDataCols,$C148,BK$5)*$R148)</f>
        <v>0</v>
      </c>
      <c r="BL148" s="3">
        <f>IF(BL$3=0,0,INDEX(Sheet1!RawDataCols,$C148,BL$5)*$R148)</f>
        <v>0</v>
      </c>
      <c r="BM148" s="3">
        <f>IF(BM$3=0,0,INDEX(Sheet1!RawDataCols,$C148,BM$5)*$R148)</f>
        <v>-3183.9637499999999</v>
      </c>
      <c r="BN148" s="3">
        <f>IF(BN$3=0,0,INDEX(Sheet1!RawDataCols,$C148,BN$5)*$R148)</f>
        <v>-4551.8237499999996</v>
      </c>
      <c r="BO148" s="3">
        <f>IF(BO$3=0,0,INDEX(Sheet1!RawDataCols,$C148,BO$5)*$R148)</f>
        <v>-1112.6087500000001</v>
      </c>
      <c r="BP148" s="3">
        <f>IF(BP$3=0,0,INDEX(Sheet1!RawDataCols,$C148,BP$5)*$R148)</f>
        <v>-27479.35</v>
      </c>
      <c r="BQ148" s="3">
        <f t="shared" si="50"/>
        <v>0</v>
      </c>
      <c r="BR148" s="3">
        <f t="shared" si="51"/>
        <v>0</v>
      </c>
      <c r="BS148" s="3">
        <f t="shared" si="52"/>
        <v>0</v>
      </c>
      <c r="BT148" s="3">
        <f t="shared" si="53"/>
        <v>0</v>
      </c>
      <c r="BU148" s="3" t="str">
        <f>INDEX(Sheet1!$BS$2:$BS$1000,MATCH($A148,Sheet1!$A$2:$A$1000,0))</f>
        <v>27</v>
      </c>
      <c r="BV148" s="3">
        <f>INDEX(Sheet1!$BT$2:$BT$1000,MATCH($A148,Sheet1!$A$2:$A$1000,0))</f>
        <v>0</v>
      </c>
    </row>
    <row r="149" spans="1:74" x14ac:dyDescent="0.2">
      <c r="A149" s="11" t="s">
        <v>659</v>
      </c>
      <c r="B149" s="3">
        <f>MATCH($A149,Sheet1!ACCOUNTNO,0)</f>
        <v>120</v>
      </c>
      <c r="C149" s="3">
        <f t="shared" si="44"/>
        <v>120</v>
      </c>
      <c r="D149" s="3" t="str">
        <f>IF(D$3=0,0,INDEX(Sheet1!RawDataCols,$C149,D$5))</f>
        <v>71140G08</v>
      </c>
      <c r="E149" s="3" t="str">
        <f>IF(E$3=0,0,INDEX(Sheet1!RawDataCols,$C149,E$5))</f>
        <v xml:space="preserve">71140          </v>
      </c>
      <c r="F149" s="3" t="str">
        <f>IF(F$3=0,0,INDEX(Sheet1!RawDataCols,$C149,F$5))</f>
        <v xml:space="preserve">G08            </v>
      </c>
      <c r="G149" s="3" t="str">
        <f>IF(G$3=0,0,INDEX(Sheet1!RawDataCols,$C149,G$5))</f>
        <v xml:space="preserve">               </v>
      </c>
      <c r="H149" s="3" t="str">
        <f>IF(H$3=0,0,INDEX(Sheet1!RawDataCols,$C149,H$5))</f>
        <v xml:space="preserve">               </v>
      </c>
      <c r="I149" s="3" t="str">
        <f>IF(I$3=0,0,INDEX(Sheet1!RawDataCols,$C149,I$5))</f>
        <v xml:space="preserve">               </v>
      </c>
      <c r="J149" s="3" t="str">
        <f>IF(J$3=0,0,INDEX(Sheet1!RawDataCols,$C149,J$5))</f>
        <v xml:space="preserve">               </v>
      </c>
      <c r="K149" s="3" t="str">
        <f>IF(K$3=0,0,INDEX(Sheet1!RawDataCols,$C149,K$5))</f>
        <v xml:space="preserve">               </v>
      </c>
      <c r="L149" s="3" t="str">
        <f>IF(L$3=0,0,INDEX(Sheet1!RawDataCols,$C149,L$5))</f>
        <v xml:space="preserve">               </v>
      </c>
      <c r="M149" s="3" t="str">
        <f>IF(M$3=0,0,INDEX(Sheet1!RawDataCols,$C149,M$5))</f>
        <v xml:space="preserve">F008  </v>
      </c>
      <c r="N149" s="3" t="str">
        <f>IF(N$3=0,0,INDEX(Sheet1!RawDataCols,$C149,N$5))</f>
        <v>GST Collected-RIUP</v>
      </c>
      <c r="O149" s="3">
        <f>INDEX(Sheet1!RawDataCols,$C149,O$5)</f>
        <v>28</v>
      </c>
      <c r="P149" s="3" t="str">
        <f>INDEX(Sheet1!RawDataCols,$C149,P$5)</f>
        <v>Current Liabilities</v>
      </c>
      <c r="Q149" s="3" t="str">
        <f>IF(Q$3=0,0,INDEX(Sheet1!RawDataCols,$C149,Q$5))</f>
        <v>B</v>
      </c>
      <c r="R149" s="3">
        <f t="shared" si="45"/>
        <v>-1</v>
      </c>
      <c r="S149" s="3">
        <f t="shared" si="46"/>
        <v>1</v>
      </c>
      <c r="T149" s="3">
        <f>IF(T$3=0,0,INDEX(Sheet1!RawDataCols,$C149,T$5)*$R149)</f>
        <v>78127.649999999994</v>
      </c>
      <c r="U149" s="3">
        <f>IF(U$3=0,0,INDEX(Sheet1!RawDataCols,$C149,U$5)*$R149)</f>
        <v>-78127.649999999994</v>
      </c>
      <c r="V149" s="3">
        <f>IF(V$3=0,0,INDEX(Sheet1!RawDataCols,$C149,V$5)*$R149)</f>
        <v>0</v>
      </c>
      <c r="W149" s="3">
        <f>IF(W$3=0,0,INDEX(Sheet1!RawDataCols,$C149,W$5)*$R149)</f>
        <v>231.1</v>
      </c>
      <c r="X149" s="3">
        <f>IF(X$3=0,0,INDEX(Sheet1!RawDataCols,$C149,X$5)*$R149)</f>
        <v>0</v>
      </c>
      <c r="Y149" s="3">
        <f>IF(Y$3=0,0,INDEX(Sheet1!RawDataCols,$C149,Y$5)*$R149)</f>
        <v>0</v>
      </c>
      <c r="Z149" s="3">
        <f>IF(Z$3=0,0,INDEX(Sheet1!RawDataCols,$C149,Z$5)*$R149)</f>
        <v>543.29999999999995</v>
      </c>
      <c r="AA149" s="3">
        <f>IF(AA$3=0,0,INDEX(Sheet1!RawDataCols,$C149,AA$5)*$R149)</f>
        <v>0</v>
      </c>
      <c r="AB149" s="3">
        <f>IF(AB$3=0,0,INDEX(Sheet1!RawDataCols,$C149,AB$5)*$R149)</f>
        <v>0</v>
      </c>
      <c r="AC149" s="3">
        <f>IF(AC$3=0,0,INDEX(Sheet1!RawDataCols,$C149,AC$5)*$R149)</f>
        <v>196.65</v>
      </c>
      <c r="AD149" s="3">
        <f>IF(AD$3=0,0,INDEX(Sheet1!RawDataCols,$C149,AD$5)*$R149)</f>
        <v>0</v>
      </c>
      <c r="AE149" s="3">
        <f>IF(AE$3=0,0,INDEX(Sheet1!RawDataCols,$C149,AE$5)*$R149)</f>
        <v>0</v>
      </c>
      <c r="AF149" s="3">
        <f>IF(AF$3=0,0,INDEX(Sheet1!RawDataCols,$C149,AF$5)*$R149)</f>
        <v>214.1</v>
      </c>
      <c r="AG149" s="3">
        <f>IF(AG$3=0,0,INDEX(Sheet1!RawDataCols,$C149,AG$5)*$R149)</f>
        <v>0</v>
      </c>
      <c r="AH149" s="3">
        <f>IF(AH$3=0,0,INDEX(Sheet1!RawDataCols,$C149,AH$5)*$R149)</f>
        <v>0</v>
      </c>
      <c r="AI149" s="3">
        <f>IF(AI$3=0,0,INDEX(Sheet1!RawDataCols,$C149,AI$5)*$R149)</f>
        <v>765.1</v>
      </c>
      <c r="AJ149" s="3">
        <f>IF(AJ$3=0,0,INDEX(Sheet1!RawDataCols,$C149,AJ$5)*$R149)</f>
        <v>0</v>
      </c>
      <c r="AK149" s="3">
        <f>IF(AK$3=0,0,INDEX(Sheet1!RawDataCols,$C149,AK$5)*$R149)</f>
        <v>0</v>
      </c>
      <c r="AL149" s="3">
        <f>IF(AL$3=0,0,INDEX(Sheet1!RawDataCols,$C149,AL$5)*$R149)</f>
        <v>-77545.05</v>
      </c>
      <c r="AM149" s="3">
        <f>IF(AM$3=0,0,INDEX(Sheet1!RawDataCols,$C149,AM$5)*$R149)</f>
        <v>0</v>
      </c>
      <c r="AN149" s="3">
        <f>IF(AN$3=0,0,INDEX(Sheet1!RawDataCols,$C149,AN$5)*$R149)</f>
        <v>0</v>
      </c>
      <c r="AO149" s="3">
        <f>IF(AO$3=0,0,INDEX(Sheet1!RawDataCols,$C149,AO$5)*$R149)</f>
        <v>78127.649999999994</v>
      </c>
      <c r="AP149" s="3">
        <f>IF(AP$3=0,0,INDEX(Sheet1!RawDataCols,$C149,AP$5)*$R149)</f>
        <v>0</v>
      </c>
      <c r="AQ149" s="3">
        <f>IF(AQ$3=0,0,INDEX(Sheet1!RawDataCols,$C149,AQ$5)*$R149)</f>
        <v>0</v>
      </c>
      <c r="AR149" s="3">
        <f>IF(AR$3=0,0,INDEX(Sheet1!RawDataCols,$C149,AR$5)*$R149)</f>
        <v>0</v>
      </c>
      <c r="AS149" s="3">
        <f>IF(AS$3=0,0,INDEX(Sheet1!RawDataCols,$C149,AS$5)*$R149)</f>
        <v>0</v>
      </c>
      <c r="AT149" s="3">
        <f>IF(AT$3=0,0,INDEX(Sheet1!RawDataCols,$C149,AT$5)*$R149)</f>
        <v>0</v>
      </c>
      <c r="AU149" s="3">
        <f>IF(AU$3=0,0,INDEX(Sheet1!RawDataCols,$C149,AU$5)*$R149)</f>
        <v>0</v>
      </c>
      <c r="AV149" s="3">
        <f>IF(AV$3=0,0,INDEX(Sheet1!RawDataCols,$C149,AV$5)*$R149)</f>
        <v>0</v>
      </c>
      <c r="AW149" s="3">
        <f>IF(AW$3=0,0,INDEX(Sheet1!RawDataCols,$C149,AW$5)*$R149)</f>
        <v>0</v>
      </c>
      <c r="AX149" s="3">
        <f>IF(AX$3=0,0,INDEX(Sheet1!RawDataCols,$C149,AX$5)*$R149)</f>
        <v>0</v>
      </c>
      <c r="AY149" s="3">
        <f>IF(AY$3=0,0,INDEX(Sheet1!RawDataCols,$C149,AY$5)*$R149)</f>
        <v>0</v>
      </c>
      <c r="AZ149" s="3">
        <f>IF(AZ$3=0,0,INDEX(Sheet1!RawDataCols,$C149,AZ$5)*$R149)</f>
        <v>0</v>
      </c>
      <c r="BA149" s="3">
        <f>IF(BA$3=0,0,INDEX(Sheet1!RawDataCols,$C149,BA$5)*$R149)</f>
        <v>0</v>
      </c>
      <c r="BB149" s="3">
        <f>IF(BB$3=0,0,INDEX(Sheet1!RawDataCols,$C149,BB$5)*$R149)</f>
        <v>0</v>
      </c>
      <c r="BC149" s="3">
        <f>IF(BC$3=0,0,INDEX(Sheet1!RawDataCols,$C149,BC$5)*$R149)</f>
        <v>0</v>
      </c>
      <c r="BD149" s="3">
        <f>IF(BD$3=0,0,INDEX(Sheet1!RawDataCols,$C149,BD$5)*$R149)</f>
        <v>0</v>
      </c>
      <c r="BE149" s="3">
        <f>IF(BE$3=0,0,INDEX(Sheet1!RawDataCols,$C149,BE$5)*$R149)</f>
        <v>0</v>
      </c>
      <c r="BF149" s="3">
        <f>IF(BF$3=0,0,INDEX(Sheet1!RawDataCols,$C149,BF$5)*$R149)</f>
        <v>0</v>
      </c>
      <c r="BG149" s="179">
        <f>IF(BG$3=0,0,INDEX(Sheet1!RawDataCols,$C149,BG$5)*$R149)</f>
        <v>0</v>
      </c>
      <c r="BH149" s="33">
        <f t="shared" si="47"/>
        <v>0</v>
      </c>
      <c r="BI149" s="33">
        <f t="shared" si="48"/>
        <v>0</v>
      </c>
      <c r="BJ149" s="33">
        <f t="shared" si="49"/>
        <v>78127.649999999994</v>
      </c>
      <c r="BK149" s="3">
        <f>IF(BK$3=0,0,INDEX(Sheet1!RawDataCols,$C149,BK$5)*$R149)</f>
        <v>0</v>
      </c>
      <c r="BL149" s="3">
        <f>IF(BL$3=0,0,INDEX(Sheet1!RawDataCols,$C149,BL$5)*$R149)</f>
        <v>0</v>
      </c>
      <c r="BM149" s="3">
        <f>IF(BM$3=0,0,INDEX(Sheet1!RawDataCols,$C149,BM$5)*$R149)</f>
        <v>8443.4037499999995</v>
      </c>
      <c r="BN149" s="3">
        <f>IF(BN$3=0,0,INDEX(Sheet1!RawDataCols,$C149,BN$5)*$R149)</f>
        <v>8580.2212500000005</v>
      </c>
      <c r="BO149" s="3">
        <f>IF(BO$3=0,0,INDEX(Sheet1!RawDataCols,$C149,BO$5)*$R149)</f>
        <v>2046.1025</v>
      </c>
      <c r="BP149" s="3">
        <f>IF(BP$3=0,0,INDEX(Sheet1!RawDataCols,$C149,BP$5)*$R149)</f>
        <v>75594.8</v>
      </c>
      <c r="BQ149" s="3">
        <f t="shared" si="50"/>
        <v>0</v>
      </c>
      <c r="BR149" s="3">
        <f t="shared" si="51"/>
        <v>0</v>
      </c>
      <c r="BS149" s="3">
        <f t="shared" si="52"/>
        <v>0</v>
      </c>
      <c r="BT149" s="3">
        <f t="shared" si="53"/>
        <v>0</v>
      </c>
      <c r="BU149" s="3" t="str">
        <f>INDEX(Sheet1!$BS$2:$BS$1000,MATCH($A149,Sheet1!$A$2:$A$1000,0))</f>
        <v>27</v>
      </c>
      <c r="BV149" s="3">
        <f>INDEX(Sheet1!$BT$2:$BT$1000,MATCH($A149,Sheet1!$A$2:$A$1000,0))</f>
        <v>0</v>
      </c>
    </row>
    <row r="150" spans="1:74" x14ac:dyDescent="0.2">
      <c r="A150" s="11" t="s">
        <v>660</v>
      </c>
      <c r="B150" s="3">
        <f>MATCH($A150,Sheet1!ACCOUNTNO,0)</f>
        <v>121</v>
      </c>
      <c r="C150" s="3">
        <f t="shared" si="44"/>
        <v>121</v>
      </c>
      <c r="D150" s="3" t="str">
        <f>IF(D$3=0,0,INDEX(Sheet1!RawDataCols,$C150,D$5))</f>
        <v>71160G08</v>
      </c>
      <c r="E150" s="3" t="str">
        <f>IF(E$3=0,0,INDEX(Sheet1!RawDataCols,$C150,E$5))</f>
        <v xml:space="preserve">71160          </v>
      </c>
      <c r="F150" s="3" t="str">
        <f>IF(F$3=0,0,INDEX(Sheet1!RawDataCols,$C150,F$5))</f>
        <v xml:space="preserve">G08            </v>
      </c>
      <c r="G150" s="3" t="str">
        <f>IF(G$3=0,0,INDEX(Sheet1!RawDataCols,$C150,G$5))</f>
        <v xml:space="preserve">               </v>
      </c>
      <c r="H150" s="3" t="str">
        <f>IF(H$3=0,0,INDEX(Sheet1!RawDataCols,$C150,H$5))</f>
        <v xml:space="preserve">               </v>
      </c>
      <c r="I150" s="3" t="str">
        <f>IF(I$3=0,0,INDEX(Sheet1!RawDataCols,$C150,I$5))</f>
        <v xml:space="preserve">               </v>
      </c>
      <c r="J150" s="3" t="str">
        <f>IF(J$3=0,0,INDEX(Sheet1!RawDataCols,$C150,J$5))</f>
        <v xml:space="preserve">               </v>
      </c>
      <c r="K150" s="3" t="str">
        <f>IF(K$3=0,0,INDEX(Sheet1!RawDataCols,$C150,K$5))</f>
        <v xml:space="preserve">               </v>
      </c>
      <c r="L150" s="3" t="str">
        <f>IF(L$3=0,0,INDEX(Sheet1!RawDataCols,$C150,L$5))</f>
        <v xml:space="preserve">               </v>
      </c>
      <c r="M150" s="3" t="str">
        <f>IF(M$3=0,0,INDEX(Sheet1!RawDataCols,$C150,M$5))</f>
        <v xml:space="preserve">F008  </v>
      </c>
      <c r="N150" s="3" t="str">
        <f>IF(N$3=0,0,INDEX(Sheet1!RawDataCols,$C150,N$5))</f>
        <v>GST Control -RIUP</v>
      </c>
      <c r="O150" s="3">
        <f>INDEX(Sheet1!RawDataCols,$C150,O$5)</f>
        <v>28</v>
      </c>
      <c r="P150" s="3" t="str">
        <f>INDEX(Sheet1!RawDataCols,$C150,P$5)</f>
        <v>Current Liabilities</v>
      </c>
      <c r="Q150" s="3" t="str">
        <f>IF(Q$3=0,0,INDEX(Sheet1!RawDataCols,$C150,Q$5))</f>
        <v>B</v>
      </c>
      <c r="R150" s="3">
        <f t="shared" si="45"/>
        <v>-1</v>
      </c>
      <c r="S150" s="3">
        <f t="shared" si="46"/>
        <v>1</v>
      </c>
      <c r="T150" s="3">
        <f>IF(T$3=0,0,INDEX(Sheet1!RawDataCols,$C150,T$5)*$R150)</f>
        <v>-47398.83</v>
      </c>
      <c r="U150" s="3">
        <f>IF(U$3=0,0,INDEX(Sheet1!RawDataCols,$C150,U$5)*$R150)</f>
        <v>47398.83</v>
      </c>
      <c r="V150" s="3">
        <f>IF(V$3=0,0,INDEX(Sheet1!RawDataCols,$C150,V$5)*$R150)</f>
        <v>0</v>
      </c>
      <c r="W150" s="3">
        <f>IF(W$3=0,0,INDEX(Sheet1!RawDataCols,$C150,W$5)*$R150)</f>
        <v>-412</v>
      </c>
      <c r="X150" s="3">
        <f>IF(X$3=0,0,INDEX(Sheet1!RawDataCols,$C150,X$5)*$R150)</f>
        <v>0</v>
      </c>
      <c r="Y150" s="3">
        <f>IF(Y$3=0,0,INDEX(Sheet1!RawDataCols,$C150,Y$5)*$R150)</f>
        <v>0</v>
      </c>
      <c r="Z150" s="3">
        <f>IF(Z$3=0,0,INDEX(Sheet1!RawDataCols,$C150,Z$5)*$R150)</f>
        <v>0</v>
      </c>
      <c r="AA150" s="3">
        <f>IF(AA$3=0,0,INDEX(Sheet1!RawDataCols,$C150,AA$5)*$R150)</f>
        <v>0</v>
      </c>
      <c r="AB150" s="3">
        <f>IF(AB$3=0,0,INDEX(Sheet1!RawDataCols,$C150,AB$5)*$R150)</f>
        <v>0</v>
      </c>
      <c r="AC150" s="3">
        <f>IF(AC$3=0,0,INDEX(Sheet1!RawDataCols,$C150,AC$5)*$R150)</f>
        <v>0</v>
      </c>
      <c r="AD150" s="3">
        <f>IF(AD$3=0,0,INDEX(Sheet1!RawDataCols,$C150,AD$5)*$R150)</f>
        <v>0</v>
      </c>
      <c r="AE150" s="3">
        <f>IF(AE$3=0,0,INDEX(Sheet1!RawDataCols,$C150,AE$5)*$R150)</f>
        <v>0</v>
      </c>
      <c r="AF150" s="3">
        <f>IF(AF$3=0,0,INDEX(Sheet1!RawDataCols,$C150,AF$5)*$R150)</f>
        <v>-829</v>
      </c>
      <c r="AG150" s="3">
        <f>IF(AG$3=0,0,INDEX(Sheet1!RawDataCols,$C150,AG$5)*$R150)</f>
        <v>0</v>
      </c>
      <c r="AH150" s="3">
        <f>IF(AH$3=0,0,INDEX(Sheet1!RawDataCols,$C150,AH$5)*$R150)</f>
        <v>0</v>
      </c>
      <c r="AI150" s="3">
        <f>IF(AI$3=0,0,INDEX(Sheet1!RawDataCols,$C150,AI$5)*$R150)</f>
        <v>0</v>
      </c>
      <c r="AJ150" s="3">
        <f>IF(AJ$3=0,0,INDEX(Sheet1!RawDataCols,$C150,AJ$5)*$R150)</f>
        <v>0</v>
      </c>
      <c r="AK150" s="3">
        <f>IF(AK$3=0,0,INDEX(Sheet1!RawDataCols,$C150,AK$5)*$R150)</f>
        <v>0</v>
      </c>
      <c r="AL150" s="3">
        <f>IF(AL$3=0,0,INDEX(Sheet1!RawDataCols,$C150,AL$5)*$R150)</f>
        <v>56753.94</v>
      </c>
      <c r="AM150" s="3">
        <f>IF(AM$3=0,0,INDEX(Sheet1!RawDataCols,$C150,AM$5)*$R150)</f>
        <v>0</v>
      </c>
      <c r="AN150" s="3">
        <f>IF(AN$3=0,0,INDEX(Sheet1!RawDataCols,$C150,AN$5)*$R150)</f>
        <v>0</v>
      </c>
      <c r="AO150" s="3">
        <f>IF(AO$3=0,0,INDEX(Sheet1!RawDataCols,$C150,AO$5)*$R150)</f>
        <v>-51912.62</v>
      </c>
      <c r="AP150" s="3">
        <f>IF(AP$3=0,0,INDEX(Sheet1!RawDataCols,$C150,AP$5)*$R150)</f>
        <v>0</v>
      </c>
      <c r="AQ150" s="3">
        <f>IF(AQ$3=0,0,INDEX(Sheet1!RawDataCols,$C150,AQ$5)*$R150)</f>
        <v>0</v>
      </c>
      <c r="AR150" s="3">
        <f>IF(AR$3=0,0,INDEX(Sheet1!RawDataCols,$C150,AR$5)*$R150)</f>
        <v>0</v>
      </c>
      <c r="AS150" s="3">
        <f>IF(AS$3=0,0,INDEX(Sheet1!RawDataCols,$C150,AS$5)*$R150)</f>
        <v>0</v>
      </c>
      <c r="AT150" s="3">
        <f>IF(AT$3=0,0,INDEX(Sheet1!RawDataCols,$C150,AT$5)*$R150)</f>
        <v>0</v>
      </c>
      <c r="AU150" s="3">
        <f>IF(AU$3=0,0,INDEX(Sheet1!RawDataCols,$C150,AU$5)*$R150)</f>
        <v>0</v>
      </c>
      <c r="AV150" s="3">
        <f>IF(AV$3=0,0,INDEX(Sheet1!RawDataCols,$C150,AV$5)*$R150)</f>
        <v>0</v>
      </c>
      <c r="AW150" s="3">
        <f>IF(AW$3=0,0,INDEX(Sheet1!RawDataCols,$C150,AW$5)*$R150)</f>
        <v>0</v>
      </c>
      <c r="AX150" s="3">
        <f>IF(AX$3=0,0,INDEX(Sheet1!RawDataCols,$C150,AX$5)*$R150)</f>
        <v>0</v>
      </c>
      <c r="AY150" s="3">
        <f>IF(AY$3=0,0,INDEX(Sheet1!RawDataCols,$C150,AY$5)*$R150)</f>
        <v>0</v>
      </c>
      <c r="AZ150" s="3">
        <f>IF(AZ$3=0,0,INDEX(Sheet1!RawDataCols,$C150,AZ$5)*$R150)</f>
        <v>0</v>
      </c>
      <c r="BA150" s="3">
        <f>IF(BA$3=0,0,INDEX(Sheet1!RawDataCols,$C150,BA$5)*$R150)</f>
        <v>0</v>
      </c>
      <c r="BB150" s="3">
        <f>IF(BB$3=0,0,INDEX(Sheet1!RawDataCols,$C150,BB$5)*$R150)</f>
        <v>0</v>
      </c>
      <c r="BC150" s="3">
        <f>IF(BC$3=0,0,INDEX(Sheet1!RawDataCols,$C150,BC$5)*$R150)</f>
        <v>0</v>
      </c>
      <c r="BD150" s="3">
        <f>IF(BD$3=0,0,INDEX(Sheet1!RawDataCols,$C150,BD$5)*$R150)</f>
        <v>0</v>
      </c>
      <c r="BE150" s="3">
        <f>IF(BE$3=0,0,INDEX(Sheet1!RawDataCols,$C150,BE$5)*$R150)</f>
        <v>0</v>
      </c>
      <c r="BF150" s="3">
        <f>IF(BF$3=0,0,INDEX(Sheet1!RawDataCols,$C150,BF$5)*$R150)</f>
        <v>0</v>
      </c>
      <c r="BG150" s="179">
        <f>IF(BG$3=0,0,INDEX(Sheet1!RawDataCols,$C150,BG$5)*$R150)</f>
        <v>0</v>
      </c>
      <c r="BH150" s="33">
        <f t="shared" si="47"/>
        <v>0</v>
      </c>
      <c r="BI150" s="33">
        <f t="shared" si="48"/>
        <v>0</v>
      </c>
      <c r="BJ150" s="33">
        <f t="shared" si="49"/>
        <v>-47398.83</v>
      </c>
      <c r="BK150" s="3">
        <f>IF(BK$3=0,0,INDEX(Sheet1!RawDataCols,$C150,BK$5)*$R150)</f>
        <v>0</v>
      </c>
      <c r="BL150" s="3">
        <f>IF(BL$3=0,0,INDEX(Sheet1!RawDataCols,$C150,BL$5)*$R150)</f>
        <v>564.22375</v>
      </c>
      <c r="BM150" s="3">
        <f>IF(BM$3=0,0,INDEX(Sheet1!RawDataCols,$C150,BM$5)*$R150)</f>
        <v>-5040.7687500000002</v>
      </c>
      <c r="BN150" s="3">
        <f>IF(BN$3=0,0,INDEX(Sheet1!RawDataCols,$C150,BN$5)*$R150)</f>
        <v>-5272.5637500000003</v>
      </c>
      <c r="BO150" s="3">
        <f>IF(BO$3=0,0,INDEX(Sheet1!RawDataCols,$C150,BO$5)*$R150)</f>
        <v>-2199.5637499999998</v>
      </c>
      <c r="BP150" s="3">
        <f>IF(BP$3=0,0,INDEX(Sheet1!RawDataCols,$C150,BP$5)*$R150)</f>
        <v>-50999.15</v>
      </c>
      <c r="BQ150" s="3">
        <f t="shared" si="50"/>
        <v>0</v>
      </c>
      <c r="BR150" s="3">
        <f t="shared" si="51"/>
        <v>0</v>
      </c>
      <c r="BS150" s="3">
        <f t="shared" si="52"/>
        <v>0</v>
      </c>
      <c r="BT150" s="3">
        <f t="shared" si="53"/>
        <v>0</v>
      </c>
      <c r="BU150" s="3" t="str">
        <f>INDEX(Sheet1!$BS$2:$BS$1000,MATCH($A150,Sheet1!$A$2:$A$1000,0))</f>
        <v>27</v>
      </c>
      <c r="BV150" s="3">
        <f>INDEX(Sheet1!$BT$2:$BT$1000,MATCH($A150,Sheet1!$A$2:$A$1000,0))</f>
        <v>0</v>
      </c>
    </row>
    <row r="151" spans="1:74" x14ac:dyDescent="0.2">
      <c r="A151" s="11" t="s">
        <v>661</v>
      </c>
      <c r="B151" s="3">
        <f>MATCH($A151,Sheet1!ACCOUNTNO,0)</f>
        <v>122</v>
      </c>
      <c r="C151" s="3">
        <f t="shared" si="44"/>
        <v>122</v>
      </c>
      <c r="D151" s="3" t="str">
        <f>IF(D$3=0,0,INDEX(Sheet1!RawDataCols,$C151,D$5))</f>
        <v>71180G08</v>
      </c>
      <c r="E151" s="3" t="str">
        <f>IF(E$3=0,0,INDEX(Sheet1!RawDataCols,$C151,E$5))</f>
        <v xml:space="preserve">71180          </v>
      </c>
      <c r="F151" s="3" t="str">
        <f>IF(F$3=0,0,INDEX(Sheet1!RawDataCols,$C151,F$5))</f>
        <v xml:space="preserve">G08            </v>
      </c>
      <c r="G151" s="3" t="str">
        <f>IF(G$3=0,0,INDEX(Sheet1!RawDataCols,$C151,G$5))</f>
        <v xml:space="preserve">               </v>
      </c>
      <c r="H151" s="3" t="str">
        <f>IF(H$3=0,0,INDEX(Sheet1!RawDataCols,$C151,H$5))</f>
        <v xml:space="preserve">               </v>
      </c>
      <c r="I151" s="3" t="str">
        <f>IF(I$3=0,0,INDEX(Sheet1!RawDataCols,$C151,I$5))</f>
        <v xml:space="preserve">               </v>
      </c>
      <c r="J151" s="3" t="str">
        <f>IF(J$3=0,0,INDEX(Sheet1!RawDataCols,$C151,J$5))</f>
        <v xml:space="preserve">               </v>
      </c>
      <c r="K151" s="3" t="str">
        <f>IF(K$3=0,0,INDEX(Sheet1!RawDataCols,$C151,K$5))</f>
        <v xml:space="preserve">               </v>
      </c>
      <c r="L151" s="3" t="str">
        <f>IF(L$3=0,0,INDEX(Sheet1!RawDataCols,$C151,L$5))</f>
        <v xml:space="preserve">               </v>
      </c>
      <c r="M151" s="3" t="str">
        <f>IF(M$3=0,0,INDEX(Sheet1!RawDataCols,$C151,M$5))</f>
        <v xml:space="preserve">F008  </v>
      </c>
      <c r="N151" s="3" t="str">
        <f>IF(N$3=0,0,INDEX(Sheet1!RawDataCols,$C151,N$5))</f>
        <v>Annual Leave-RIUP</v>
      </c>
      <c r="O151" s="3">
        <f>INDEX(Sheet1!RawDataCols,$C151,O$5)</f>
        <v>28</v>
      </c>
      <c r="P151" s="3" t="str">
        <f>INDEX(Sheet1!RawDataCols,$C151,P$5)</f>
        <v>Current Liabilities</v>
      </c>
      <c r="Q151" s="3" t="str">
        <f>IF(Q$3=0,0,INDEX(Sheet1!RawDataCols,$C151,Q$5))</f>
        <v>B</v>
      </c>
      <c r="R151" s="3">
        <f t="shared" si="45"/>
        <v>-1</v>
      </c>
      <c r="S151" s="3">
        <f t="shared" si="46"/>
        <v>1</v>
      </c>
      <c r="T151" s="3">
        <f>IF(T$3=0,0,INDEX(Sheet1!RawDataCols,$C151,T$5)*$R151)</f>
        <v>0</v>
      </c>
      <c r="U151" s="3">
        <f>IF(U$3=0,0,INDEX(Sheet1!RawDataCols,$C151,U$5)*$R151)</f>
        <v>0</v>
      </c>
      <c r="V151" s="3">
        <f>IF(V$3=0,0,INDEX(Sheet1!RawDataCols,$C151,V$5)*$R151)</f>
        <v>0</v>
      </c>
      <c r="W151" s="3">
        <f>IF(W$3=0,0,INDEX(Sheet1!RawDataCols,$C151,W$5)*$R151)</f>
        <v>-278.55</v>
      </c>
      <c r="X151" s="3">
        <f>IF(X$3=0,0,INDEX(Sheet1!RawDataCols,$C151,X$5)*$R151)</f>
        <v>0</v>
      </c>
      <c r="Y151" s="3">
        <f>IF(Y$3=0,0,INDEX(Sheet1!RawDataCols,$C151,Y$5)*$R151)</f>
        <v>0</v>
      </c>
      <c r="Z151" s="3">
        <f>IF(Z$3=0,0,INDEX(Sheet1!RawDataCols,$C151,Z$5)*$R151)</f>
        <v>-1295.3499999999999</v>
      </c>
      <c r="AA151" s="3">
        <f>IF(AA$3=0,0,INDEX(Sheet1!RawDataCols,$C151,AA$5)*$R151)</f>
        <v>0</v>
      </c>
      <c r="AB151" s="3">
        <f>IF(AB$3=0,0,INDEX(Sheet1!RawDataCols,$C151,AB$5)*$R151)</f>
        <v>0</v>
      </c>
      <c r="AC151" s="3">
        <f>IF(AC$3=0,0,INDEX(Sheet1!RawDataCols,$C151,AC$5)*$R151)</f>
        <v>169.78</v>
      </c>
      <c r="AD151" s="3">
        <f>IF(AD$3=0,0,INDEX(Sheet1!RawDataCols,$C151,AD$5)*$R151)</f>
        <v>0</v>
      </c>
      <c r="AE151" s="3">
        <f>IF(AE$3=0,0,INDEX(Sheet1!RawDataCols,$C151,AE$5)*$R151)</f>
        <v>0</v>
      </c>
      <c r="AF151" s="3">
        <f>IF(AF$3=0,0,INDEX(Sheet1!RawDataCols,$C151,AF$5)*$R151)</f>
        <v>184.09</v>
      </c>
      <c r="AG151" s="3">
        <f>IF(AG$3=0,0,INDEX(Sheet1!RawDataCols,$C151,AG$5)*$R151)</f>
        <v>0</v>
      </c>
      <c r="AH151" s="3">
        <f>IF(AH$3=0,0,INDEX(Sheet1!RawDataCols,$C151,AH$5)*$R151)</f>
        <v>0</v>
      </c>
      <c r="AI151" s="3">
        <f>IF(AI$3=0,0,INDEX(Sheet1!RawDataCols,$C151,AI$5)*$R151)</f>
        <v>170.72</v>
      </c>
      <c r="AJ151" s="3">
        <f>IF(AJ$3=0,0,INDEX(Sheet1!RawDataCols,$C151,AJ$5)*$R151)</f>
        <v>0</v>
      </c>
      <c r="AK151" s="3">
        <f>IF(AK$3=0,0,INDEX(Sheet1!RawDataCols,$C151,AK$5)*$R151)</f>
        <v>0</v>
      </c>
      <c r="AL151" s="3">
        <f>IF(AL$3=0,0,INDEX(Sheet1!RawDataCols,$C151,AL$5)*$R151)</f>
        <v>171.69</v>
      </c>
      <c r="AM151" s="3">
        <f>IF(AM$3=0,0,INDEX(Sheet1!RawDataCols,$C151,AM$5)*$R151)</f>
        <v>0</v>
      </c>
      <c r="AN151" s="3">
        <f>IF(AN$3=0,0,INDEX(Sheet1!RawDataCols,$C151,AN$5)*$R151)</f>
        <v>0</v>
      </c>
      <c r="AO151" s="3">
        <f>IF(AO$3=0,0,INDEX(Sheet1!RawDataCols,$C151,AO$5)*$R151)</f>
        <v>0</v>
      </c>
      <c r="AP151" s="3">
        <f>IF(AP$3=0,0,INDEX(Sheet1!RawDataCols,$C151,AP$5)*$R151)</f>
        <v>0</v>
      </c>
      <c r="AQ151" s="3">
        <f>IF(AQ$3=0,0,INDEX(Sheet1!RawDataCols,$C151,AQ$5)*$R151)</f>
        <v>0</v>
      </c>
      <c r="AR151" s="3">
        <f>IF(AR$3=0,0,INDEX(Sheet1!RawDataCols,$C151,AR$5)*$R151)</f>
        <v>-995.62</v>
      </c>
      <c r="AS151" s="3">
        <f>IF(AS$3=0,0,INDEX(Sheet1!RawDataCols,$C151,AS$5)*$R151)</f>
        <v>0</v>
      </c>
      <c r="AT151" s="3">
        <f>IF(AT$3=0,0,INDEX(Sheet1!RawDataCols,$C151,AT$5)*$R151)</f>
        <v>0</v>
      </c>
      <c r="AU151" s="3">
        <f>IF(AU$3=0,0,INDEX(Sheet1!RawDataCols,$C151,AU$5)*$R151)</f>
        <v>0</v>
      </c>
      <c r="AV151" s="3">
        <f>IF(AV$3=0,0,INDEX(Sheet1!RawDataCols,$C151,AV$5)*$R151)</f>
        <v>0</v>
      </c>
      <c r="AW151" s="3">
        <f>IF(AW$3=0,0,INDEX(Sheet1!RawDataCols,$C151,AW$5)*$R151)</f>
        <v>0</v>
      </c>
      <c r="AX151" s="3">
        <f>IF(AX$3=0,0,INDEX(Sheet1!RawDataCols,$C151,AX$5)*$R151)</f>
        <v>0</v>
      </c>
      <c r="AY151" s="3">
        <f>IF(AY$3=0,0,INDEX(Sheet1!RawDataCols,$C151,AY$5)*$R151)</f>
        <v>0</v>
      </c>
      <c r="AZ151" s="3">
        <f>IF(AZ$3=0,0,INDEX(Sheet1!RawDataCols,$C151,AZ$5)*$R151)</f>
        <v>0</v>
      </c>
      <c r="BA151" s="3">
        <f>IF(BA$3=0,0,INDEX(Sheet1!RawDataCols,$C151,BA$5)*$R151)</f>
        <v>0</v>
      </c>
      <c r="BB151" s="3">
        <f>IF(BB$3=0,0,INDEX(Sheet1!RawDataCols,$C151,BB$5)*$R151)</f>
        <v>0</v>
      </c>
      <c r="BC151" s="3">
        <f>IF(BC$3=0,0,INDEX(Sheet1!RawDataCols,$C151,BC$5)*$R151)</f>
        <v>0</v>
      </c>
      <c r="BD151" s="3">
        <f>IF(BD$3=0,0,INDEX(Sheet1!RawDataCols,$C151,BD$5)*$R151)</f>
        <v>0</v>
      </c>
      <c r="BE151" s="3">
        <f>IF(BE$3=0,0,INDEX(Sheet1!RawDataCols,$C151,BE$5)*$R151)</f>
        <v>0</v>
      </c>
      <c r="BF151" s="3">
        <f>IF(BF$3=0,0,INDEX(Sheet1!RawDataCols,$C151,BF$5)*$R151)</f>
        <v>0</v>
      </c>
      <c r="BG151" s="179">
        <f>IF(BG$3=0,0,INDEX(Sheet1!RawDataCols,$C151,BG$5)*$R151)</f>
        <v>0</v>
      </c>
      <c r="BH151" s="33">
        <f t="shared" si="47"/>
        <v>0</v>
      </c>
      <c r="BI151" s="33">
        <f t="shared" si="48"/>
        <v>0</v>
      </c>
      <c r="BJ151" s="33">
        <f t="shared" si="49"/>
        <v>0</v>
      </c>
      <c r="BK151" s="3">
        <f>IF(BK$3=0,0,INDEX(Sheet1!RawDataCols,$C151,BK$5)*$R151)</f>
        <v>0</v>
      </c>
      <c r="BL151" s="3">
        <f>IF(BL$3=0,0,INDEX(Sheet1!RawDataCols,$C151,BL$5)*$R151)</f>
        <v>124.4525</v>
      </c>
      <c r="BM151" s="3">
        <f>IF(BM$3=0,0,INDEX(Sheet1!RawDataCols,$C151,BM$5)*$R151)</f>
        <v>1026.3175000000001</v>
      </c>
      <c r="BN151" s="3">
        <f>IF(BN$3=0,0,INDEX(Sheet1!RawDataCols,$C151,BN$5)*$R151)</f>
        <v>1903.0625</v>
      </c>
      <c r="BO151" s="3">
        <f>IF(BO$3=0,0,INDEX(Sheet1!RawDataCols,$C151,BO$5)*$R151)</f>
        <v>1363.7175</v>
      </c>
      <c r="BP151" s="3">
        <f>IF(BP$3=0,0,INDEX(Sheet1!RawDataCols,$C151,BP$5)*$R151)</f>
        <v>1873.24</v>
      </c>
      <c r="BQ151" s="3">
        <f t="shared" si="50"/>
        <v>0</v>
      </c>
      <c r="BR151" s="3">
        <f t="shared" si="51"/>
        <v>0</v>
      </c>
      <c r="BS151" s="3">
        <f t="shared" si="52"/>
        <v>0</v>
      </c>
      <c r="BT151" s="3">
        <f t="shared" si="53"/>
        <v>0</v>
      </c>
      <c r="BU151" s="3" t="str">
        <f>INDEX(Sheet1!$BS$2:$BS$1000,MATCH($A151,Sheet1!$A$2:$A$1000,0))</f>
        <v>27</v>
      </c>
      <c r="BV151" s="3">
        <f>INDEX(Sheet1!$BT$2:$BT$1000,MATCH($A151,Sheet1!$A$2:$A$1000,0))</f>
        <v>0</v>
      </c>
    </row>
    <row r="152" spans="1:74" x14ac:dyDescent="0.2">
      <c r="A152" s="11" t="s">
        <v>662</v>
      </c>
      <c r="B152" s="3">
        <f>MATCH($A152,Sheet1!ACCOUNTNO,0)</f>
        <v>123</v>
      </c>
      <c r="C152" s="3">
        <f t="shared" si="44"/>
        <v>123</v>
      </c>
      <c r="D152" s="3" t="str">
        <f>IF(D$3=0,0,INDEX(Sheet1!RawDataCols,$C152,D$5))</f>
        <v>71200G08</v>
      </c>
      <c r="E152" s="3" t="str">
        <f>IF(E$3=0,0,INDEX(Sheet1!RawDataCols,$C152,E$5))</f>
        <v xml:space="preserve">71200          </v>
      </c>
      <c r="F152" s="3" t="str">
        <f>IF(F$3=0,0,INDEX(Sheet1!RawDataCols,$C152,F$5))</f>
        <v xml:space="preserve">G08            </v>
      </c>
      <c r="G152" s="3" t="str">
        <f>IF(G$3=0,0,INDEX(Sheet1!RawDataCols,$C152,G$5))</f>
        <v xml:space="preserve">               </v>
      </c>
      <c r="H152" s="3" t="str">
        <f>IF(H$3=0,0,INDEX(Sheet1!RawDataCols,$C152,H$5))</f>
        <v xml:space="preserve">               </v>
      </c>
      <c r="I152" s="3" t="str">
        <f>IF(I$3=0,0,INDEX(Sheet1!RawDataCols,$C152,I$5))</f>
        <v xml:space="preserve">               </v>
      </c>
      <c r="J152" s="3" t="str">
        <f>IF(J$3=0,0,INDEX(Sheet1!RawDataCols,$C152,J$5))</f>
        <v xml:space="preserve">               </v>
      </c>
      <c r="K152" s="3" t="str">
        <f>IF(K$3=0,0,INDEX(Sheet1!RawDataCols,$C152,K$5))</f>
        <v xml:space="preserve">               </v>
      </c>
      <c r="L152" s="3" t="str">
        <f>IF(L$3=0,0,INDEX(Sheet1!RawDataCols,$C152,L$5))</f>
        <v xml:space="preserve">               </v>
      </c>
      <c r="M152" s="3" t="str">
        <f>IF(M$3=0,0,INDEX(Sheet1!RawDataCols,$C152,M$5))</f>
        <v xml:space="preserve">F008  </v>
      </c>
      <c r="N152" s="3" t="str">
        <f>IF(N$3=0,0,INDEX(Sheet1!RawDataCols,$C152,N$5))</f>
        <v>Long Service Leave-RIUP</v>
      </c>
      <c r="O152" s="3">
        <f>INDEX(Sheet1!RawDataCols,$C152,O$5)</f>
        <v>28</v>
      </c>
      <c r="P152" s="3" t="str">
        <f>INDEX(Sheet1!RawDataCols,$C152,P$5)</f>
        <v>Current Liabilities</v>
      </c>
      <c r="Q152" s="3" t="str">
        <f>IF(Q$3=0,0,INDEX(Sheet1!RawDataCols,$C152,Q$5))</f>
        <v>B</v>
      </c>
      <c r="R152" s="3">
        <f t="shared" si="45"/>
        <v>-1</v>
      </c>
      <c r="S152" s="3">
        <f t="shared" si="46"/>
        <v>1</v>
      </c>
      <c r="T152" s="3">
        <f>IF(T$3=0,0,INDEX(Sheet1!RawDataCols,$C152,T$5)*$R152)</f>
        <v>0</v>
      </c>
      <c r="U152" s="3">
        <f>IF(U$3=0,0,INDEX(Sheet1!RawDataCols,$C152,U$5)*$R152)</f>
        <v>0</v>
      </c>
      <c r="V152" s="3">
        <f>IF(V$3=0,0,INDEX(Sheet1!RawDataCols,$C152,V$5)*$R152)</f>
        <v>0</v>
      </c>
      <c r="W152" s="3">
        <f>IF(W$3=0,0,INDEX(Sheet1!RawDataCols,$C152,W$5)*$R152)</f>
        <v>0</v>
      </c>
      <c r="X152" s="3">
        <f>IF(X$3=0,0,INDEX(Sheet1!RawDataCols,$C152,X$5)*$R152)</f>
        <v>0</v>
      </c>
      <c r="Y152" s="3">
        <f>IF(Y$3=0,0,INDEX(Sheet1!RawDataCols,$C152,Y$5)*$R152)</f>
        <v>0</v>
      </c>
      <c r="Z152" s="3">
        <f>IF(Z$3=0,0,INDEX(Sheet1!RawDataCols,$C152,Z$5)*$R152)</f>
        <v>0</v>
      </c>
      <c r="AA152" s="3">
        <f>IF(AA$3=0,0,INDEX(Sheet1!RawDataCols,$C152,AA$5)*$R152)</f>
        <v>0</v>
      </c>
      <c r="AB152" s="3">
        <f>IF(AB$3=0,0,INDEX(Sheet1!RawDataCols,$C152,AB$5)*$R152)</f>
        <v>0</v>
      </c>
      <c r="AC152" s="3">
        <f>IF(AC$3=0,0,INDEX(Sheet1!RawDataCols,$C152,AC$5)*$R152)</f>
        <v>0</v>
      </c>
      <c r="AD152" s="3">
        <f>IF(AD$3=0,0,INDEX(Sheet1!RawDataCols,$C152,AD$5)*$R152)</f>
        <v>0</v>
      </c>
      <c r="AE152" s="3">
        <f>IF(AE$3=0,0,INDEX(Sheet1!RawDataCols,$C152,AE$5)*$R152)</f>
        <v>0</v>
      </c>
      <c r="AF152" s="3">
        <f>IF(AF$3=0,0,INDEX(Sheet1!RawDataCols,$C152,AF$5)*$R152)</f>
        <v>0</v>
      </c>
      <c r="AG152" s="3">
        <f>IF(AG$3=0,0,INDEX(Sheet1!RawDataCols,$C152,AG$5)*$R152)</f>
        <v>0</v>
      </c>
      <c r="AH152" s="3">
        <f>IF(AH$3=0,0,INDEX(Sheet1!RawDataCols,$C152,AH$5)*$R152)</f>
        <v>0</v>
      </c>
      <c r="AI152" s="3">
        <f>IF(AI$3=0,0,INDEX(Sheet1!RawDataCols,$C152,AI$5)*$R152)</f>
        <v>0</v>
      </c>
      <c r="AJ152" s="3">
        <f>IF(AJ$3=0,0,INDEX(Sheet1!RawDataCols,$C152,AJ$5)*$R152)</f>
        <v>0</v>
      </c>
      <c r="AK152" s="3">
        <f>IF(AK$3=0,0,INDEX(Sheet1!RawDataCols,$C152,AK$5)*$R152)</f>
        <v>0</v>
      </c>
      <c r="AL152" s="3">
        <f>IF(AL$3=0,0,INDEX(Sheet1!RawDataCols,$C152,AL$5)*$R152)</f>
        <v>0</v>
      </c>
      <c r="AM152" s="3">
        <f>IF(AM$3=0,0,INDEX(Sheet1!RawDataCols,$C152,AM$5)*$R152)</f>
        <v>0</v>
      </c>
      <c r="AN152" s="3">
        <f>IF(AN$3=0,0,INDEX(Sheet1!RawDataCols,$C152,AN$5)*$R152)</f>
        <v>0</v>
      </c>
      <c r="AO152" s="3">
        <f>IF(AO$3=0,0,INDEX(Sheet1!RawDataCols,$C152,AO$5)*$R152)</f>
        <v>0</v>
      </c>
      <c r="AP152" s="3">
        <f>IF(AP$3=0,0,INDEX(Sheet1!RawDataCols,$C152,AP$5)*$R152)</f>
        <v>0</v>
      </c>
      <c r="AQ152" s="3">
        <f>IF(AQ$3=0,0,INDEX(Sheet1!RawDataCols,$C152,AQ$5)*$R152)</f>
        <v>0</v>
      </c>
      <c r="AR152" s="3">
        <f>IF(AR$3=0,0,INDEX(Sheet1!RawDataCols,$C152,AR$5)*$R152)</f>
        <v>0</v>
      </c>
      <c r="AS152" s="3">
        <f>IF(AS$3=0,0,INDEX(Sheet1!RawDataCols,$C152,AS$5)*$R152)</f>
        <v>0</v>
      </c>
      <c r="AT152" s="3">
        <f>IF(AT$3=0,0,INDEX(Sheet1!RawDataCols,$C152,AT$5)*$R152)</f>
        <v>0</v>
      </c>
      <c r="AU152" s="3">
        <f>IF(AU$3=0,0,INDEX(Sheet1!RawDataCols,$C152,AU$5)*$R152)</f>
        <v>0</v>
      </c>
      <c r="AV152" s="3">
        <f>IF(AV$3=0,0,INDEX(Sheet1!RawDataCols,$C152,AV$5)*$R152)</f>
        <v>0</v>
      </c>
      <c r="AW152" s="3">
        <f>IF(AW$3=0,0,INDEX(Sheet1!RawDataCols,$C152,AW$5)*$R152)</f>
        <v>0</v>
      </c>
      <c r="AX152" s="3">
        <f>IF(AX$3=0,0,INDEX(Sheet1!RawDataCols,$C152,AX$5)*$R152)</f>
        <v>0</v>
      </c>
      <c r="AY152" s="3">
        <f>IF(AY$3=0,0,INDEX(Sheet1!RawDataCols,$C152,AY$5)*$R152)</f>
        <v>0</v>
      </c>
      <c r="AZ152" s="3">
        <f>IF(AZ$3=0,0,INDEX(Sheet1!RawDataCols,$C152,AZ$5)*$R152)</f>
        <v>0</v>
      </c>
      <c r="BA152" s="3">
        <f>IF(BA$3=0,0,INDEX(Sheet1!RawDataCols,$C152,BA$5)*$R152)</f>
        <v>0</v>
      </c>
      <c r="BB152" s="3">
        <f>IF(BB$3=0,0,INDEX(Sheet1!RawDataCols,$C152,BB$5)*$R152)</f>
        <v>0</v>
      </c>
      <c r="BC152" s="3">
        <f>IF(BC$3=0,0,INDEX(Sheet1!RawDataCols,$C152,BC$5)*$R152)</f>
        <v>0</v>
      </c>
      <c r="BD152" s="3">
        <f>IF(BD$3=0,0,INDEX(Sheet1!RawDataCols,$C152,BD$5)*$R152)</f>
        <v>0</v>
      </c>
      <c r="BE152" s="3">
        <f>IF(BE$3=0,0,INDEX(Sheet1!RawDataCols,$C152,BE$5)*$R152)</f>
        <v>0</v>
      </c>
      <c r="BF152" s="3">
        <f>IF(BF$3=0,0,INDEX(Sheet1!RawDataCols,$C152,BF$5)*$R152)</f>
        <v>0</v>
      </c>
      <c r="BG152" s="179">
        <f>IF(BG$3=0,0,INDEX(Sheet1!RawDataCols,$C152,BG$5)*$R152)</f>
        <v>0</v>
      </c>
      <c r="BH152" s="33">
        <f t="shared" si="47"/>
        <v>0</v>
      </c>
      <c r="BI152" s="33">
        <f t="shared" si="48"/>
        <v>0</v>
      </c>
      <c r="BJ152" s="33">
        <f t="shared" si="49"/>
        <v>0</v>
      </c>
      <c r="BK152" s="3">
        <f>IF(BK$3=0,0,INDEX(Sheet1!RawDataCols,$C152,BK$5)*$R152)</f>
        <v>0</v>
      </c>
      <c r="BL152" s="3">
        <f>IF(BL$3=0,0,INDEX(Sheet1!RawDataCols,$C152,BL$5)*$R152)</f>
        <v>0</v>
      </c>
      <c r="BM152" s="3">
        <f>IF(BM$3=0,0,INDEX(Sheet1!RawDataCols,$C152,BM$5)*$R152)</f>
        <v>1812.5462500000001</v>
      </c>
      <c r="BN152" s="3">
        <f>IF(BN$3=0,0,INDEX(Sheet1!RawDataCols,$C152,BN$5)*$R152)</f>
        <v>1743.7962500000001</v>
      </c>
      <c r="BO152" s="3">
        <f>IF(BO$3=0,0,INDEX(Sheet1!RawDataCols,$C152,BO$5)*$R152)</f>
        <v>1236.7962500000001</v>
      </c>
      <c r="BP152" s="3">
        <f>IF(BP$3=0,0,INDEX(Sheet1!RawDataCols,$C152,BP$5)*$R152)</f>
        <v>0</v>
      </c>
      <c r="BQ152" s="3">
        <f t="shared" si="50"/>
        <v>0</v>
      </c>
      <c r="BR152" s="3">
        <f t="shared" si="51"/>
        <v>0</v>
      </c>
      <c r="BS152" s="3">
        <f t="shared" si="52"/>
        <v>0</v>
      </c>
      <c r="BT152" s="3">
        <f t="shared" si="53"/>
        <v>0</v>
      </c>
      <c r="BU152" s="3" t="str">
        <f>INDEX(Sheet1!$BS$2:$BS$1000,MATCH($A152,Sheet1!$A$2:$A$1000,0))</f>
        <v>27</v>
      </c>
      <c r="BV152" s="3">
        <f>INDEX(Sheet1!$BT$2:$BT$1000,MATCH($A152,Sheet1!$A$2:$A$1000,0))</f>
        <v>0</v>
      </c>
    </row>
    <row r="153" spans="1:74" x14ac:dyDescent="0.2">
      <c r="A153" s="11" t="s">
        <v>663</v>
      </c>
      <c r="B153" s="3">
        <f>MATCH($A153,Sheet1!ACCOUNTNO,0)</f>
        <v>124</v>
      </c>
      <c r="C153" s="3">
        <f t="shared" si="44"/>
        <v>124</v>
      </c>
      <c r="D153" s="3" t="str">
        <f>IF(D$3=0,0,INDEX(Sheet1!RawDataCols,$C153,D$5))</f>
        <v>71220G08</v>
      </c>
      <c r="E153" s="3" t="str">
        <f>IF(E$3=0,0,INDEX(Sheet1!RawDataCols,$C153,E$5))</f>
        <v xml:space="preserve">71220          </v>
      </c>
      <c r="F153" s="3" t="str">
        <f>IF(F$3=0,0,INDEX(Sheet1!RawDataCols,$C153,F$5))</f>
        <v xml:space="preserve">G08            </v>
      </c>
      <c r="G153" s="3" t="str">
        <f>IF(G$3=0,0,INDEX(Sheet1!RawDataCols,$C153,G$5))</f>
        <v xml:space="preserve">               </v>
      </c>
      <c r="H153" s="3" t="str">
        <f>IF(H$3=0,0,INDEX(Sheet1!RawDataCols,$C153,H$5))</f>
        <v xml:space="preserve">               </v>
      </c>
      <c r="I153" s="3" t="str">
        <f>IF(I$3=0,0,INDEX(Sheet1!RawDataCols,$C153,I$5))</f>
        <v xml:space="preserve">               </v>
      </c>
      <c r="J153" s="3" t="str">
        <f>IF(J$3=0,0,INDEX(Sheet1!RawDataCols,$C153,J$5))</f>
        <v xml:space="preserve">               </v>
      </c>
      <c r="K153" s="3" t="str">
        <f>IF(K$3=0,0,INDEX(Sheet1!RawDataCols,$C153,K$5))</f>
        <v xml:space="preserve">               </v>
      </c>
      <c r="L153" s="3" t="str">
        <f>IF(L$3=0,0,INDEX(Sheet1!RawDataCols,$C153,L$5))</f>
        <v xml:space="preserve">               </v>
      </c>
      <c r="M153" s="3" t="str">
        <f>IF(M$3=0,0,INDEX(Sheet1!RawDataCols,$C153,M$5))</f>
        <v xml:space="preserve">F008  </v>
      </c>
      <c r="N153" s="3" t="str">
        <f>IF(N$3=0,0,INDEX(Sheet1!RawDataCols,$C153,N$5))</f>
        <v>Payroll Tax-RIUP</v>
      </c>
      <c r="O153" s="3">
        <f>INDEX(Sheet1!RawDataCols,$C153,O$5)</f>
        <v>28</v>
      </c>
      <c r="P153" s="3" t="str">
        <f>INDEX(Sheet1!RawDataCols,$C153,P$5)</f>
        <v>Current Liabilities</v>
      </c>
      <c r="Q153" s="3" t="str">
        <f>IF(Q$3=0,0,INDEX(Sheet1!RawDataCols,$C153,Q$5))</f>
        <v>B</v>
      </c>
      <c r="R153" s="3">
        <f t="shared" si="45"/>
        <v>-1</v>
      </c>
      <c r="S153" s="3">
        <f t="shared" si="46"/>
        <v>1</v>
      </c>
      <c r="T153" s="3">
        <f>IF(T$3=0,0,INDEX(Sheet1!RawDataCols,$C153,T$5)*$R153)</f>
        <v>0</v>
      </c>
      <c r="U153" s="3">
        <f>IF(U$3=0,0,INDEX(Sheet1!RawDataCols,$C153,U$5)*$R153)</f>
        <v>0</v>
      </c>
      <c r="V153" s="3">
        <f>IF(V$3=0,0,INDEX(Sheet1!RawDataCols,$C153,V$5)*$R153)</f>
        <v>0</v>
      </c>
      <c r="W153" s="3">
        <f>IF(W$3=0,0,INDEX(Sheet1!RawDataCols,$C153,W$5)*$R153)</f>
        <v>0</v>
      </c>
      <c r="X153" s="3">
        <f>IF(X$3=0,0,INDEX(Sheet1!RawDataCols,$C153,X$5)*$R153)</f>
        <v>0</v>
      </c>
      <c r="Y153" s="3">
        <f>IF(Y$3=0,0,INDEX(Sheet1!RawDataCols,$C153,Y$5)*$R153)</f>
        <v>0</v>
      </c>
      <c r="Z153" s="3">
        <f>IF(Z$3=0,0,INDEX(Sheet1!RawDataCols,$C153,Z$5)*$R153)</f>
        <v>0</v>
      </c>
      <c r="AA153" s="3">
        <f>IF(AA$3=0,0,INDEX(Sheet1!RawDataCols,$C153,AA$5)*$R153)</f>
        <v>0</v>
      </c>
      <c r="AB153" s="3">
        <f>IF(AB$3=0,0,INDEX(Sheet1!RawDataCols,$C153,AB$5)*$R153)</f>
        <v>0</v>
      </c>
      <c r="AC153" s="3">
        <f>IF(AC$3=0,0,INDEX(Sheet1!RawDataCols,$C153,AC$5)*$R153)</f>
        <v>0</v>
      </c>
      <c r="AD153" s="3">
        <f>IF(AD$3=0,0,INDEX(Sheet1!RawDataCols,$C153,AD$5)*$R153)</f>
        <v>0</v>
      </c>
      <c r="AE153" s="3">
        <f>IF(AE$3=0,0,INDEX(Sheet1!RawDataCols,$C153,AE$5)*$R153)</f>
        <v>0</v>
      </c>
      <c r="AF153" s="3">
        <f>IF(AF$3=0,0,INDEX(Sheet1!RawDataCols,$C153,AF$5)*$R153)</f>
        <v>0</v>
      </c>
      <c r="AG153" s="3">
        <f>IF(AG$3=0,0,INDEX(Sheet1!RawDataCols,$C153,AG$5)*$R153)</f>
        <v>0</v>
      </c>
      <c r="AH153" s="3">
        <f>IF(AH$3=0,0,INDEX(Sheet1!RawDataCols,$C153,AH$5)*$R153)</f>
        <v>0</v>
      </c>
      <c r="AI153" s="3">
        <f>IF(AI$3=0,0,INDEX(Sheet1!RawDataCols,$C153,AI$5)*$R153)</f>
        <v>0</v>
      </c>
      <c r="AJ153" s="3">
        <f>IF(AJ$3=0,0,INDEX(Sheet1!RawDataCols,$C153,AJ$5)*$R153)</f>
        <v>0</v>
      </c>
      <c r="AK153" s="3">
        <f>IF(AK$3=0,0,INDEX(Sheet1!RawDataCols,$C153,AK$5)*$R153)</f>
        <v>0</v>
      </c>
      <c r="AL153" s="3">
        <f>IF(AL$3=0,0,INDEX(Sheet1!RawDataCols,$C153,AL$5)*$R153)</f>
        <v>0</v>
      </c>
      <c r="AM153" s="3">
        <f>IF(AM$3=0,0,INDEX(Sheet1!RawDataCols,$C153,AM$5)*$R153)</f>
        <v>0</v>
      </c>
      <c r="AN153" s="3">
        <f>IF(AN$3=0,0,INDEX(Sheet1!RawDataCols,$C153,AN$5)*$R153)</f>
        <v>0</v>
      </c>
      <c r="AO153" s="3">
        <f>IF(AO$3=0,0,INDEX(Sheet1!RawDataCols,$C153,AO$5)*$R153)</f>
        <v>0</v>
      </c>
      <c r="AP153" s="3">
        <f>IF(AP$3=0,0,INDEX(Sheet1!RawDataCols,$C153,AP$5)*$R153)</f>
        <v>0</v>
      </c>
      <c r="AQ153" s="3">
        <f>IF(AQ$3=0,0,INDEX(Sheet1!RawDataCols,$C153,AQ$5)*$R153)</f>
        <v>0</v>
      </c>
      <c r="AR153" s="3">
        <f>IF(AR$3=0,0,INDEX(Sheet1!RawDataCols,$C153,AR$5)*$R153)</f>
        <v>0</v>
      </c>
      <c r="AS153" s="3">
        <f>IF(AS$3=0,0,INDEX(Sheet1!RawDataCols,$C153,AS$5)*$R153)</f>
        <v>0</v>
      </c>
      <c r="AT153" s="3">
        <f>IF(AT$3=0,0,INDEX(Sheet1!RawDataCols,$C153,AT$5)*$R153)</f>
        <v>0</v>
      </c>
      <c r="AU153" s="3">
        <f>IF(AU$3=0,0,INDEX(Sheet1!RawDataCols,$C153,AU$5)*$R153)</f>
        <v>0</v>
      </c>
      <c r="AV153" s="3">
        <f>IF(AV$3=0,0,INDEX(Sheet1!RawDataCols,$C153,AV$5)*$R153)</f>
        <v>0</v>
      </c>
      <c r="AW153" s="3">
        <f>IF(AW$3=0,0,INDEX(Sheet1!RawDataCols,$C153,AW$5)*$R153)</f>
        <v>0</v>
      </c>
      <c r="AX153" s="3">
        <f>IF(AX$3=0,0,INDEX(Sheet1!RawDataCols,$C153,AX$5)*$R153)</f>
        <v>0</v>
      </c>
      <c r="AY153" s="3">
        <f>IF(AY$3=0,0,INDEX(Sheet1!RawDataCols,$C153,AY$5)*$R153)</f>
        <v>0</v>
      </c>
      <c r="AZ153" s="3">
        <f>IF(AZ$3=0,0,INDEX(Sheet1!RawDataCols,$C153,AZ$5)*$R153)</f>
        <v>0</v>
      </c>
      <c r="BA153" s="3">
        <f>IF(BA$3=0,0,INDEX(Sheet1!RawDataCols,$C153,BA$5)*$R153)</f>
        <v>0</v>
      </c>
      <c r="BB153" s="3">
        <f>IF(BB$3=0,0,INDEX(Sheet1!RawDataCols,$C153,BB$5)*$R153)</f>
        <v>0</v>
      </c>
      <c r="BC153" s="3">
        <f>IF(BC$3=0,0,INDEX(Sheet1!RawDataCols,$C153,BC$5)*$R153)</f>
        <v>0</v>
      </c>
      <c r="BD153" s="3">
        <f>IF(BD$3=0,0,INDEX(Sheet1!RawDataCols,$C153,BD$5)*$R153)</f>
        <v>0</v>
      </c>
      <c r="BE153" s="3">
        <f>IF(BE$3=0,0,INDEX(Sheet1!RawDataCols,$C153,BE$5)*$R153)</f>
        <v>0</v>
      </c>
      <c r="BF153" s="3">
        <f>IF(BF$3=0,0,INDEX(Sheet1!RawDataCols,$C153,BF$5)*$R153)</f>
        <v>0</v>
      </c>
      <c r="BG153" s="179">
        <f>IF(BG$3=0,0,INDEX(Sheet1!RawDataCols,$C153,BG$5)*$R153)</f>
        <v>0</v>
      </c>
      <c r="BH153" s="33">
        <f t="shared" si="47"/>
        <v>0</v>
      </c>
      <c r="BI153" s="33">
        <f t="shared" si="48"/>
        <v>0</v>
      </c>
      <c r="BJ153" s="33">
        <f t="shared" si="49"/>
        <v>0</v>
      </c>
      <c r="BK153" s="3">
        <f>IF(BK$3=0,0,INDEX(Sheet1!RawDataCols,$C153,BK$5)*$R153)</f>
        <v>0</v>
      </c>
      <c r="BL153" s="3">
        <f>IF(BL$3=0,0,INDEX(Sheet1!RawDataCols,$C153,BL$5)*$R153)</f>
        <v>0</v>
      </c>
      <c r="BM153" s="3">
        <f>IF(BM$3=0,0,INDEX(Sheet1!RawDataCols,$C153,BM$5)*$R153)</f>
        <v>0</v>
      </c>
      <c r="BN153" s="3">
        <f>IF(BN$3=0,0,INDEX(Sheet1!RawDataCols,$C153,BN$5)*$R153)</f>
        <v>505.49</v>
      </c>
      <c r="BO153" s="3">
        <f>IF(BO$3=0,0,INDEX(Sheet1!RawDataCols,$C153,BO$5)*$R153)</f>
        <v>287.00749999999999</v>
      </c>
      <c r="BP153" s="3">
        <f>IF(BP$3=0,0,INDEX(Sheet1!RawDataCols,$C153,BP$5)*$R153)</f>
        <v>0</v>
      </c>
      <c r="BQ153" s="3">
        <f t="shared" si="50"/>
        <v>0</v>
      </c>
      <c r="BR153" s="3">
        <f t="shared" si="51"/>
        <v>0</v>
      </c>
      <c r="BS153" s="3">
        <f t="shared" si="52"/>
        <v>0</v>
      </c>
      <c r="BT153" s="3">
        <f t="shared" si="53"/>
        <v>0</v>
      </c>
      <c r="BU153" s="3" t="str">
        <f>INDEX(Sheet1!$BS$2:$BS$1000,MATCH($A153,Sheet1!$A$2:$A$1000,0))</f>
        <v>27</v>
      </c>
      <c r="BV153" s="3">
        <f>INDEX(Sheet1!$BT$2:$BT$1000,MATCH($A153,Sheet1!$A$2:$A$1000,0))</f>
        <v>0</v>
      </c>
    </row>
    <row r="154" spans="1:74" x14ac:dyDescent="0.2">
      <c r="A154" s="267" t="s">
        <v>664</v>
      </c>
      <c r="B154" s="3" t="e">
        <f>MATCH($A154,Sheet1!ACCOUNTNO,0)</f>
        <v>#N/A</v>
      </c>
      <c r="C154" s="3">
        <f t="shared" si="44"/>
        <v>65000</v>
      </c>
      <c r="D154" s="3">
        <f>IF(D$3=0,0,INDEX(Sheet1!RawDataCols,$C154,D$5))</f>
        <v>0</v>
      </c>
      <c r="E154" s="3">
        <f>IF(E$3=0,0,INDEX(Sheet1!RawDataCols,$C154,E$5))</f>
        <v>0</v>
      </c>
      <c r="F154" s="3">
        <f>IF(F$3=0,0,INDEX(Sheet1!RawDataCols,$C154,F$5))</f>
        <v>0</v>
      </c>
      <c r="G154" s="3">
        <f>IF(G$3=0,0,INDEX(Sheet1!RawDataCols,$C154,G$5))</f>
        <v>0</v>
      </c>
      <c r="H154" s="3">
        <f>IF(H$3=0,0,INDEX(Sheet1!RawDataCols,$C154,H$5))</f>
        <v>0</v>
      </c>
      <c r="I154" s="3">
        <f>IF(I$3=0,0,INDEX(Sheet1!RawDataCols,$C154,I$5))</f>
        <v>0</v>
      </c>
      <c r="J154" s="3">
        <f>IF(J$3=0,0,INDEX(Sheet1!RawDataCols,$C154,J$5))</f>
        <v>0</v>
      </c>
      <c r="K154" s="3">
        <f>IF(K$3=0,0,INDEX(Sheet1!RawDataCols,$C154,K$5))</f>
        <v>0</v>
      </c>
      <c r="L154" s="3">
        <f>IF(L$3=0,0,INDEX(Sheet1!RawDataCols,$C154,L$5))</f>
        <v>0</v>
      </c>
      <c r="M154" s="3">
        <f>IF(M$3=0,0,INDEX(Sheet1!RawDataCols,$C154,M$5))</f>
        <v>0</v>
      </c>
      <c r="N154" s="3">
        <f>IF(N$3=0,0,INDEX(Sheet1!RawDataCols,$C154,N$5))</f>
        <v>0</v>
      </c>
      <c r="O154" s="3">
        <f>INDEX(Sheet1!RawDataCols,$C154,O$5)</f>
        <v>0</v>
      </c>
      <c r="P154" s="3">
        <f>INDEX(Sheet1!RawDataCols,$C154,P$5)</f>
        <v>0</v>
      </c>
      <c r="Q154" s="3">
        <f>IF(Q$3=0,0,INDEX(Sheet1!RawDataCols,$C154,Q$5))</f>
        <v>0</v>
      </c>
      <c r="R154" s="3">
        <f t="shared" si="45"/>
        <v>1</v>
      </c>
      <c r="S154" s="3">
        <f t="shared" si="46"/>
        <v>-1</v>
      </c>
      <c r="T154" s="3">
        <f>IF(T$3=0,0,INDEX(Sheet1!RawDataCols,$C154,T$5)*$R154)</f>
        <v>0</v>
      </c>
      <c r="U154" s="3">
        <f>IF(U$3=0,0,INDEX(Sheet1!RawDataCols,$C154,U$5)*$R154)</f>
        <v>0</v>
      </c>
      <c r="V154" s="3">
        <f>IF(V$3=0,0,INDEX(Sheet1!RawDataCols,$C154,V$5)*$R154)</f>
        <v>0</v>
      </c>
      <c r="W154" s="3">
        <f>IF(W$3=0,0,INDEX(Sheet1!RawDataCols,$C154,W$5)*$R154)</f>
        <v>0</v>
      </c>
      <c r="X154" s="3">
        <f>IF(X$3=0,0,INDEX(Sheet1!RawDataCols,$C154,X$5)*$R154)</f>
        <v>0</v>
      </c>
      <c r="Y154" s="3">
        <f>IF(Y$3=0,0,INDEX(Sheet1!RawDataCols,$C154,Y$5)*$R154)</f>
        <v>0</v>
      </c>
      <c r="Z154" s="3">
        <f>IF(Z$3=0,0,INDEX(Sheet1!RawDataCols,$C154,Z$5)*$R154)</f>
        <v>0</v>
      </c>
      <c r="AA154" s="3">
        <f>IF(AA$3=0,0,INDEX(Sheet1!RawDataCols,$C154,AA$5)*$R154)</f>
        <v>0</v>
      </c>
      <c r="AB154" s="3">
        <f>IF(AB$3=0,0,INDEX(Sheet1!RawDataCols,$C154,AB$5)*$R154)</f>
        <v>0</v>
      </c>
      <c r="AC154" s="3">
        <f>IF(AC$3=0,0,INDEX(Sheet1!RawDataCols,$C154,AC$5)*$R154)</f>
        <v>0</v>
      </c>
      <c r="AD154" s="3">
        <f>IF(AD$3=0,0,INDEX(Sheet1!RawDataCols,$C154,AD$5)*$R154)</f>
        <v>0</v>
      </c>
      <c r="AE154" s="3">
        <f>IF(AE$3=0,0,INDEX(Sheet1!RawDataCols,$C154,AE$5)*$R154)</f>
        <v>0</v>
      </c>
      <c r="AF154" s="3">
        <f>IF(AF$3=0,0,INDEX(Sheet1!RawDataCols,$C154,AF$5)*$R154)</f>
        <v>0</v>
      </c>
      <c r="AG154" s="3">
        <f>IF(AG$3=0,0,INDEX(Sheet1!RawDataCols,$C154,AG$5)*$R154)</f>
        <v>0</v>
      </c>
      <c r="AH154" s="3">
        <f>IF(AH$3=0,0,INDEX(Sheet1!RawDataCols,$C154,AH$5)*$R154)</f>
        <v>0</v>
      </c>
      <c r="AI154" s="3">
        <f>IF(AI$3=0,0,INDEX(Sheet1!RawDataCols,$C154,AI$5)*$R154)</f>
        <v>0</v>
      </c>
      <c r="AJ154" s="3">
        <f>IF(AJ$3=0,0,INDEX(Sheet1!RawDataCols,$C154,AJ$5)*$R154)</f>
        <v>0</v>
      </c>
      <c r="AK154" s="3">
        <f>IF(AK$3=0,0,INDEX(Sheet1!RawDataCols,$C154,AK$5)*$R154)</f>
        <v>0</v>
      </c>
      <c r="AL154" s="3">
        <f>IF(AL$3=0,0,INDEX(Sheet1!RawDataCols,$C154,AL$5)*$R154)</f>
        <v>0</v>
      </c>
      <c r="AM154" s="3">
        <f>IF(AM$3=0,0,INDEX(Sheet1!RawDataCols,$C154,AM$5)*$R154)</f>
        <v>0</v>
      </c>
      <c r="AN154" s="3">
        <f>IF(AN$3=0,0,INDEX(Sheet1!RawDataCols,$C154,AN$5)*$R154)</f>
        <v>0</v>
      </c>
      <c r="AO154" s="3">
        <f>IF(AO$3=0,0,INDEX(Sheet1!RawDataCols,$C154,AO$5)*$R154)</f>
        <v>0</v>
      </c>
      <c r="AP154" s="3">
        <f>IF(AP$3=0,0,INDEX(Sheet1!RawDataCols,$C154,AP$5)*$R154)</f>
        <v>0</v>
      </c>
      <c r="AQ154" s="3">
        <f>IF(AQ$3=0,0,INDEX(Sheet1!RawDataCols,$C154,AQ$5)*$R154)</f>
        <v>0</v>
      </c>
      <c r="AR154" s="3">
        <f>IF(AR$3=0,0,INDEX(Sheet1!RawDataCols,$C154,AR$5)*$R154)</f>
        <v>0</v>
      </c>
      <c r="AS154" s="3">
        <f>IF(AS$3=0,0,INDEX(Sheet1!RawDataCols,$C154,AS$5)*$R154)</f>
        <v>0</v>
      </c>
      <c r="AT154" s="3">
        <f>IF(AT$3=0,0,INDEX(Sheet1!RawDataCols,$C154,AT$5)*$R154)</f>
        <v>0</v>
      </c>
      <c r="AU154" s="3">
        <f>IF(AU$3=0,0,INDEX(Sheet1!RawDataCols,$C154,AU$5)*$R154)</f>
        <v>0</v>
      </c>
      <c r="AV154" s="3">
        <f>IF(AV$3=0,0,INDEX(Sheet1!RawDataCols,$C154,AV$5)*$R154)</f>
        <v>0</v>
      </c>
      <c r="AW154" s="3">
        <f>IF(AW$3=0,0,INDEX(Sheet1!RawDataCols,$C154,AW$5)*$R154)</f>
        <v>0</v>
      </c>
      <c r="AX154" s="3">
        <f>IF(AX$3=0,0,INDEX(Sheet1!RawDataCols,$C154,AX$5)*$R154)</f>
        <v>0</v>
      </c>
      <c r="AY154" s="3">
        <f>IF(AY$3=0,0,INDEX(Sheet1!RawDataCols,$C154,AY$5)*$R154)</f>
        <v>0</v>
      </c>
      <c r="AZ154" s="3">
        <f>IF(AZ$3=0,0,INDEX(Sheet1!RawDataCols,$C154,AZ$5)*$R154)</f>
        <v>0</v>
      </c>
      <c r="BA154" s="3">
        <f>IF(BA$3=0,0,INDEX(Sheet1!RawDataCols,$C154,BA$5)*$R154)</f>
        <v>0</v>
      </c>
      <c r="BB154" s="3">
        <f>IF(BB$3=0,0,INDEX(Sheet1!RawDataCols,$C154,BB$5)*$R154)</f>
        <v>0</v>
      </c>
      <c r="BC154" s="3">
        <f>IF(BC$3=0,0,INDEX(Sheet1!RawDataCols,$C154,BC$5)*$R154)</f>
        <v>0</v>
      </c>
      <c r="BD154" s="3">
        <f>IF(BD$3=0,0,INDEX(Sheet1!RawDataCols,$C154,BD$5)*$R154)</f>
        <v>0</v>
      </c>
      <c r="BE154" s="3">
        <f>IF(BE$3=0,0,INDEX(Sheet1!RawDataCols,$C154,BE$5)*$R154)</f>
        <v>0</v>
      </c>
      <c r="BF154" s="3">
        <f>IF(BF$3=0,0,INDEX(Sheet1!RawDataCols,$C154,BF$5)*$R154)</f>
        <v>0</v>
      </c>
      <c r="BG154" s="179">
        <f>IF(BG$3=0,0,INDEX(Sheet1!RawDataCols,$C154,BG$5)*$R154)</f>
        <v>0</v>
      </c>
      <c r="BH154" s="33">
        <f t="shared" si="47"/>
        <v>0</v>
      </c>
      <c r="BI154" s="33">
        <f t="shared" si="48"/>
        <v>0</v>
      </c>
      <c r="BJ154" s="33">
        <f t="shared" si="49"/>
        <v>0</v>
      </c>
      <c r="BK154" s="3">
        <f>IF(BK$3=0,0,INDEX(Sheet1!RawDataCols,$C154,BK$5)*$R154)</f>
        <v>0</v>
      </c>
      <c r="BL154" s="3">
        <f>IF(BL$3=0,0,INDEX(Sheet1!RawDataCols,$C154,BL$5)*$R154)</f>
        <v>0</v>
      </c>
      <c r="BM154" s="3">
        <f>IF(BM$3=0,0,INDEX(Sheet1!RawDataCols,$C154,BM$5)*$R154)</f>
        <v>0</v>
      </c>
      <c r="BN154" s="3">
        <f>IF(BN$3=0,0,INDEX(Sheet1!RawDataCols,$C154,BN$5)*$R154)</f>
        <v>0</v>
      </c>
      <c r="BO154" s="3">
        <f>IF(BO$3=0,0,INDEX(Sheet1!RawDataCols,$C154,BO$5)*$R154)</f>
        <v>0</v>
      </c>
      <c r="BP154" s="3">
        <f>IF(BP$3=0,0,INDEX(Sheet1!RawDataCols,$C154,BP$5)*$R154)</f>
        <v>0</v>
      </c>
      <c r="BQ154" s="3">
        <f t="shared" si="50"/>
        <v>0</v>
      </c>
      <c r="BR154" s="3">
        <f t="shared" si="51"/>
        <v>0</v>
      </c>
      <c r="BS154" s="3">
        <f t="shared" si="52"/>
        <v>0</v>
      </c>
      <c r="BT154" s="3">
        <f t="shared" si="53"/>
        <v>0</v>
      </c>
      <c r="BU154" s="3" t="e">
        <f>INDEX(Sheet1!$BS$2:$BS$1000,MATCH($A154,Sheet1!$A$2:$A$1000,0))</f>
        <v>#N/A</v>
      </c>
      <c r="BV154" s="3" t="e">
        <f>INDEX(Sheet1!$BT$2:$BT$1000,MATCH($A154,Sheet1!$A$2:$A$1000,0))</f>
        <v>#N/A</v>
      </c>
    </row>
    <row r="155" spans="1:74" x14ac:dyDescent="0.2">
      <c r="A155" s="11" t="s">
        <v>665</v>
      </c>
      <c r="B155" s="3">
        <f>MATCH($A155,Sheet1!ACCOUNTNO,0)</f>
        <v>125</v>
      </c>
      <c r="C155" s="3">
        <f t="shared" si="44"/>
        <v>125</v>
      </c>
      <c r="D155" s="3" t="str">
        <f>IF(D$3=0,0,INDEX(Sheet1!RawDataCols,$C155,D$5))</f>
        <v>71280G08</v>
      </c>
      <c r="E155" s="3" t="str">
        <f>IF(E$3=0,0,INDEX(Sheet1!RawDataCols,$C155,E$5))</f>
        <v xml:space="preserve">71280          </v>
      </c>
      <c r="F155" s="3" t="str">
        <f>IF(F$3=0,0,INDEX(Sheet1!RawDataCols,$C155,F$5))</f>
        <v xml:space="preserve">G08            </v>
      </c>
      <c r="G155" s="3" t="str">
        <f>IF(G$3=0,0,INDEX(Sheet1!RawDataCols,$C155,G$5))</f>
        <v xml:space="preserve">               </v>
      </c>
      <c r="H155" s="3" t="str">
        <f>IF(H$3=0,0,INDEX(Sheet1!RawDataCols,$C155,H$5))</f>
        <v xml:space="preserve">               </v>
      </c>
      <c r="I155" s="3" t="str">
        <f>IF(I$3=0,0,INDEX(Sheet1!RawDataCols,$C155,I$5))</f>
        <v xml:space="preserve">               </v>
      </c>
      <c r="J155" s="3" t="str">
        <f>IF(J$3=0,0,INDEX(Sheet1!RawDataCols,$C155,J$5))</f>
        <v xml:space="preserve">               </v>
      </c>
      <c r="K155" s="3" t="str">
        <f>IF(K$3=0,0,INDEX(Sheet1!RawDataCols,$C155,K$5))</f>
        <v xml:space="preserve">               </v>
      </c>
      <c r="L155" s="3" t="str">
        <f>IF(L$3=0,0,INDEX(Sheet1!RawDataCols,$C155,L$5))</f>
        <v xml:space="preserve">               </v>
      </c>
      <c r="M155" s="3" t="str">
        <f>IF(M$3=0,0,INDEX(Sheet1!RawDataCols,$C155,M$5))</f>
        <v xml:space="preserve">F008  </v>
      </c>
      <c r="N155" s="3" t="str">
        <f>IF(N$3=0,0,INDEX(Sheet1!RawDataCols,$C155,N$5))</f>
        <v>PAYG - Tax Withheld-RIUP</v>
      </c>
      <c r="O155" s="3">
        <f>INDEX(Sheet1!RawDataCols,$C155,O$5)</f>
        <v>28</v>
      </c>
      <c r="P155" s="3" t="str">
        <f>INDEX(Sheet1!RawDataCols,$C155,P$5)</f>
        <v>Current Liabilities</v>
      </c>
      <c r="Q155" s="3" t="str">
        <f>IF(Q$3=0,0,INDEX(Sheet1!RawDataCols,$C155,Q$5))</f>
        <v>B</v>
      </c>
      <c r="R155" s="3">
        <f t="shared" si="45"/>
        <v>-1</v>
      </c>
      <c r="S155" s="3">
        <f t="shared" si="46"/>
        <v>1</v>
      </c>
      <c r="T155" s="3">
        <f>IF(T$3=0,0,INDEX(Sheet1!RawDataCols,$C155,T$5)*$R155)</f>
        <v>0</v>
      </c>
      <c r="U155" s="3">
        <f>IF(U$3=0,0,INDEX(Sheet1!RawDataCols,$C155,U$5)*$R155)</f>
        <v>0</v>
      </c>
      <c r="V155" s="3">
        <f>IF(V$3=0,0,INDEX(Sheet1!RawDataCols,$C155,V$5)*$R155)</f>
        <v>0</v>
      </c>
      <c r="W155" s="3">
        <f>IF(W$3=0,0,INDEX(Sheet1!RawDataCols,$C155,W$5)*$R155)</f>
        <v>-192</v>
      </c>
      <c r="X155" s="3">
        <f>IF(X$3=0,0,INDEX(Sheet1!RawDataCols,$C155,X$5)*$R155)</f>
        <v>0</v>
      </c>
      <c r="Y155" s="3">
        <f>IF(Y$3=0,0,INDEX(Sheet1!RawDataCols,$C155,Y$5)*$R155)</f>
        <v>0</v>
      </c>
      <c r="Z155" s="3">
        <f>IF(Z$3=0,0,INDEX(Sheet1!RawDataCols,$C155,Z$5)*$R155)</f>
        <v>0</v>
      </c>
      <c r="AA155" s="3">
        <f>IF(AA$3=0,0,INDEX(Sheet1!RawDataCols,$C155,AA$5)*$R155)</f>
        <v>0</v>
      </c>
      <c r="AB155" s="3">
        <f>IF(AB$3=0,0,INDEX(Sheet1!RawDataCols,$C155,AB$5)*$R155)</f>
        <v>0</v>
      </c>
      <c r="AC155" s="3">
        <f>IF(AC$3=0,0,INDEX(Sheet1!RawDataCols,$C155,AC$5)*$R155)</f>
        <v>192</v>
      </c>
      <c r="AD155" s="3">
        <f>IF(AD$3=0,0,INDEX(Sheet1!RawDataCols,$C155,AD$5)*$R155)</f>
        <v>0</v>
      </c>
      <c r="AE155" s="3">
        <f>IF(AE$3=0,0,INDEX(Sheet1!RawDataCols,$C155,AE$5)*$R155)</f>
        <v>0</v>
      </c>
      <c r="AF155" s="3">
        <f>IF(AF$3=0,0,INDEX(Sheet1!RawDataCols,$C155,AF$5)*$R155)</f>
        <v>4196.16</v>
      </c>
      <c r="AG155" s="3">
        <f>IF(AG$3=0,0,INDEX(Sheet1!RawDataCols,$C155,AG$5)*$R155)</f>
        <v>0</v>
      </c>
      <c r="AH155" s="3">
        <f>IF(AH$3=0,0,INDEX(Sheet1!RawDataCols,$C155,AH$5)*$R155)</f>
        <v>0</v>
      </c>
      <c r="AI155" s="3">
        <f>IF(AI$3=0,0,INDEX(Sheet1!RawDataCols,$C155,AI$5)*$R155)</f>
        <v>0</v>
      </c>
      <c r="AJ155" s="3">
        <f>IF(AJ$3=0,0,INDEX(Sheet1!RawDataCols,$C155,AJ$5)*$R155)</f>
        <v>0</v>
      </c>
      <c r="AK155" s="3">
        <f>IF(AK$3=0,0,INDEX(Sheet1!RawDataCols,$C155,AK$5)*$R155)</f>
        <v>0</v>
      </c>
      <c r="AL155" s="3">
        <f>IF(AL$3=0,0,INDEX(Sheet1!RawDataCols,$C155,AL$5)*$R155)</f>
        <v>-4190.16</v>
      </c>
      <c r="AM155" s="3">
        <f>IF(AM$3=0,0,INDEX(Sheet1!RawDataCols,$C155,AM$5)*$R155)</f>
        <v>0</v>
      </c>
      <c r="AN155" s="3">
        <f>IF(AN$3=0,0,INDEX(Sheet1!RawDataCols,$C155,AN$5)*$R155)</f>
        <v>0</v>
      </c>
      <c r="AO155" s="3">
        <f>IF(AO$3=0,0,INDEX(Sheet1!RawDataCols,$C155,AO$5)*$R155)</f>
        <v>-198</v>
      </c>
      <c r="AP155" s="3">
        <f>IF(AP$3=0,0,INDEX(Sheet1!RawDataCols,$C155,AP$5)*$R155)</f>
        <v>0</v>
      </c>
      <c r="AQ155" s="3">
        <f>IF(AQ$3=0,0,INDEX(Sheet1!RawDataCols,$C155,AQ$5)*$R155)</f>
        <v>0</v>
      </c>
      <c r="AR155" s="3">
        <f>IF(AR$3=0,0,INDEX(Sheet1!RawDataCols,$C155,AR$5)*$R155)</f>
        <v>0</v>
      </c>
      <c r="AS155" s="3">
        <f>IF(AS$3=0,0,INDEX(Sheet1!RawDataCols,$C155,AS$5)*$R155)</f>
        <v>0</v>
      </c>
      <c r="AT155" s="3">
        <f>IF(AT$3=0,0,INDEX(Sheet1!RawDataCols,$C155,AT$5)*$R155)</f>
        <v>0</v>
      </c>
      <c r="AU155" s="3">
        <f>IF(AU$3=0,0,INDEX(Sheet1!RawDataCols,$C155,AU$5)*$R155)</f>
        <v>0</v>
      </c>
      <c r="AV155" s="3">
        <f>IF(AV$3=0,0,INDEX(Sheet1!RawDataCols,$C155,AV$5)*$R155)</f>
        <v>0</v>
      </c>
      <c r="AW155" s="3">
        <f>IF(AW$3=0,0,INDEX(Sheet1!RawDataCols,$C155,AW$5)*$R155)</f>
        <v>0</v>
      </c>
      <c r="AX155" s="3">
        <f>IF(AX$3=0,0,INDEX(Sheet1!RawDataCols,$C155,AX$5)*$R155)</f>
        <v>0</v>
      </c>
      <c r="AY155" s="3">
        <f>IF(AY$3=0,0,INDEX(Sheet1!RawDataCols,$C155,AY$5)*$R155)</f>
        <v>0</v>
      </c>
      <c r="AZ155" s="3">
        <f>IF(AZ$3=0,0,INDEX(Sheet1!RawDataCols,$C155,AZ$5)*$R155)</f>
        <v>0</v>
      </c>
      <c r="BA155" s="3">
        <f>IF(BA$3=0,0,INDEX(Sheet1!RawDataCols,$C155,BA$5)*$R155)</f>
        <v>0</v>
      </c>
      <c r="BB155" s="3">
        <f>IF(BB$3=0,0,INDEX(Sheet1!RawDataCols,$C155,BB$5)*$R155)</f>
        <v>0</v>
      </c>
      <c r="BC155" s="3">
        <f>IF(BC$3=0,0,INDEX(Sheet1!RawDataCols,$C155,BC$5)*$R155)</f>
        <v>0</v>
      </c>
      <c r="BD155" s="3">
        <f>IF(BD$3=0,0,INDEX(Sheet1!RawDataCols,$C155,BD$5)*$R155)</f>
        <v>0</v>
      </c>
      <c r="BE155" s="3">
        <f>IF(BE$3=0,0,INDEX(Sheet1!RawDataCols,$C155,BE$5)*$R155)</f>
        <v>0</v>
      </c>
      <c r="BF155" s="3">
        <f>IF(BF$3=0,0,INDEX(Sheet1!RawDataCols,$C155,BF$5)*$R155)</f>
        <v>0</v>
      </c>
      <c r="BG155" s="179">
        <f>IF(BG$3=0,0,INDEX(Sheet1!RawDataCols,$C155,BG$5)*$R155)</f>
        <v>0</v>
      </c>
      <c r="BH155" s="33">
        <f t="shared" si="47"/>
        <v>0</v>
      </c>
      <c r="BI155" s="33">
        <f t="shared" si="48"/>
        <v>0</v>
      </c>
      <c r="BJ155" s="33">
        <f t="shared" si="49"/>
        <v>0</v>
      </c>
      <c r="BK155" s="3">
        <f>IF(BK$3=0,0,INDEX(Sheet1!RawDataCols,$C155,BK$5)*$R155)</f>
        <v>0</v>
      </c>
      <c r="BL155" s="3">
        <f>IF(BL$3=0,0,INDEX(Sheet1!RawDataCols,$C155,BL$5)*$R155)</f>
        <v>24.75</v>
      </c>
      <c r="BM155" s="3">
        <f>IF(BM$3=0,0,INDEX(Sheet1!RawDataCols,$C155,BM$5)*$R155)</f>
        <v>477.75</v>
      </c>
      <c r="BN155" s="3">
        <f>IF(BN$3=0,0,INDEX(Sheet1!RawDataCols,$C155,BN$5)*$R155)</f>
        <v>3977.88</v>
      </c>
      <c r="BO155" s="3">
        <f>IF(BO$3=0,0,INDEX(Sheet1!RawDataCols,$C155,BO$5)*$R155)</f>
        <v>2727.4775</v>
      </c>
      <c r="BP155" s="3">
        <f>IF(BP$3=0,0,INDEX(Sheet1!RawDataCols,$C155,BP$5)*$R155)</f>
        <v>192</v>
      </c>
      <c r="BQ155" s="3">
        <f t="shared" si="50"/>
        <v>0</v>
      </c>
      <c r="BR155" s="3">
        <f t="shared" si="51"/>
        <v>0</v>
      </c>
      <c r="BS155" s="3">
        <f t="shared" si="52"/>
        <v>0</v>
      </c>
      <c r="BT155" s="3">
        <f t="shared" si="53"/>
        <v>0</v>
      </c>
      <c r="BU155" s="3" t="str">
        <f>INDEX(Sheet1!$BS$2:$BS$1000,MATCH($A155,Sheet1!$A$2:$A$1000,0))</f>
        <v>27</v>
      </c>
      <c r="BV155" s="3">
        <f>INDEX(Sheet1!$BT$2:$BT$1000,MATCH($A155,Sheet1!$A$2:$A$1000,0))</f>
        <v>0</v>
      </c>
    </row>
    <row r="156" spans="1:74" x14ac:dyDescent="0.2">
      <c r="A156" s="11" t="s">
        <v>666</v>
      </c>
      <c r="B156" s="3">
        <f>MATCH($A156,Sheet1!ACCOUNTNO,0)</f>
        <v>126</v>
      </c>
      <c r="C156" s="3">
        <f t="shared" si="44"/>
        <v>126</v>
      </c>
      <c r="D156" s="3" t="str">
        <f>IF(D$3=0,0,INDEX(Sheet1!RawDataCols,$C156,D$5))</f>
        <v>71300G08</v>
      </c>
      <c r="E156" s="3" t="str">
        <f>IF(E$3=0,0,INDEX(Sheet1!RawDataCols,$C156,E$5))</f>
        <v xml:space="preserve">71300          </v>
      </c>
      <c r="F156" s="3" t="str">
        <f>IF(F$3=0,0,INDEX(Sheet1!RawDataCols,$C156,F$5))</f>
        <v xml:space="preserve">G08            </v>
      </c>
      <c r="G156" s="3" t="str">
        <f>IF(G$3=0,0,INDEX(Sheet1!RawDataCols,$C156,G$5))</f>
        <v xml:space="preserve">               </v>
      </c>
      <c r="H156" s="3" t="str">
        <f>IF(H$3=0,0,INDEX(Sheet1!RawDataCols,$C156,H$5))</f>
        <v xml:space="preserve">               </v>
      </c>
      <c r="I156" s="3" t="str">
        <f>IF(I$3=0,0,INDEX(Sheet1!RawDataCols,$C156,I$5))</f>
        <v xml:space="preserve">               </v>
      </c>
      <c r="J156" s="3" t="str">
        <f>IF(J$3=0,0,INDEX(Sheet1!RawDataCols,$C156,J$5))</f>
        <v xml:space="preserve">               </v>
      </c>
      <c r="K156" s="3" t="str">
        <f>IF(K$3=0,0,INDEX(Sheet1!RawDataCols,$C156,K$5))</f>
        <v xml:space="preserve">               </v>
      </c>
      <c r="L156" s="3" t="str">
        <f>IF(L$3=0,0,INDEX(Sheet1!RawDataCols,$C156,L$5))</f>
        <v xml:space="preserve">               </v>
      </c>
      <c r="M156" s="3" t="str">
        <f>IF(M$3=0,0,INDEX(Sheet1!RawDataCols,$C156,M$5))</f>
        <v xml:space="preserve">F008  </v>
      </c>
      <c r="N156" s="3" t="str">
        <f>IF(N$3=0,0,INDEX(Sheet1!RawDataCols,$C156,N$5))</f>
        <v>Superannuation-RIUP</v>
      </c>
      <c r="O156" s="3">
        <f>INDEX(Sheet1!RawDataCols,$C156,O$5)</f>
        <v>28</v>
      </c>
      <c r="P156" s="3" t="str">
        <f>INDEX(Sheet1!RawDataCols,$C156,P$5)</f>
        <v>Current Liabilities</v>
      </c>
      <c r="Q156" s="3" t="str">
        <f>IF(Q$3=0,0,INDEX(Sheet1!RawDataCols,$C156,Q$5))</f>
        <v>B</v>
      </c>
      <c r="R156" s="3">
        <f t="shared" si="45"/>
        <v>-1</v>
      </c>
      <c r="S156" s="3">
        <f t="shared" si="46"/>
        <v>1</v>
      </c>
      <c r="T156" s="3">
        <f>IF(T$3=0,0,INDEX(Sheet1!RawDataCols,$C156,T$5)*$R156)</f>
        <v>0</v>
      </c>
      <c r="U156" s="3">
        <f>IF(U$3=0,0,INDEX(Sheet1!RawDataCols,$C156,U$5)*$R156)</f>
        <v>0</v>
      </c>
      <c r="V156" s="3">
        <f>IF(V$3=0,0,INDEX(Sheet1!RawDataCols,$C156,V$5)*$R156)</f>
        <v>0</v>
      </c>
      <c r="W156" s="3">
        <f>IF(W$3=0,0,INDEX(Sheet1!RawDataCols,$C156,W$5)*$R156)</f>
        <v>0</v>
      </c>
      <c r="X156" s="3">
        <f>IF(X$3=0,0,INDEX(Sheet1!RawDataCols,$C156,X$5)*$R156)</f>
        <v>0</v>
      </c>
      <c r="Y156" s="3">
        <f>IF(Y$3=0,0,INDEX(Sheet1!RawDataCols,$C156,Y$5)*$R156)</f>
        <v>0</v>
      </c>
      <c r="Z156" s="3">
        <f>IF(Z$3=0,0,INDEX(Sheet1!RawDataCols,$C156,Z$5)*$R156)</f>
        <v>0</v>
      </c>
      <c r="AA156" s="3">
        <f>IF(AA$3=0,0,INDEX(Sheet1!RawDataCols,$C156,AA$5)*$R156)</f>
        <v>0</v>
      </c>
      <c r="AB156" s="3">
        <f>IF(AB$3=0,0,INDEX(Sheet1!RawDataCols,$C156,AB$5)*$R156)</f>
        <v>0</v>
      </c>
      <c r="AC156" s="3">
        <f>IF(AC$3=0,0,INDEX(Sheet1!RawDataCols,$C156,AC$5)*$R156)</f>
        <v>0</v>
      </c>
      <c r="AD156" s="3">
        <f>IF(AD$3=0,0,INDEX(Sheet1!RawDataCols,$C156,AD$5)*$R156)</f>
        <v>0</v>
      </c>
      <c r="AE156" s="3">
        <f>IF(AE$3=0,0,INDEX(Sheet1!RawDataCols,$C156,AE$5)*$R156)</f>
        <v>0</v>
      </c>
      <c r="AF156" s="3">
        <f>IF(AF$3=0,0,INDEX(Sheet1!RawDataCols,$C156,AF$5)*$R156)</f>
        <v>0</v>
      </c>
      <c r="AG156" s="3">
        <f>IF(AG$3=0,0,INDEX(Sheet1!RawDataCols,$C156,AG$5)*$R156)</f>
        <v>0</v>
      </c>
      <c r="AH156" s="3">
        <f>IF(AH$3=0,0,INDEX(Sheet1!RawDataCols,$C156,AH$5)*$R156)</f>
        <v>0</v>
      </c>
      <c r="AI156" s="3">
        <f>IF(AI$3=0,0,INDEX(Sheet1!RawDataCols,$C156,AI$5)*$R156)</f>
        <v>0</v>
      </c>
      <c r="AJ156" s="3">
        <f>IF(AJ$3=0,0,INDEX(Sheet1!RawDataCols,$C156,AJ$5)*$R156)</f>
        <v>0</v>
      </c>
      <c r="AK156" s="3">
        <f>IF(AK$3=0,0,INDEX(Sheet1!RawDataCols,$C156,AK$5)*$R156)</f>
        <v>0</v>
      </c>
      <c r="AL156" s="3">
        <f>IF(AL$3=0,0,INDEX(Sheet1!RawDataCols,$C156,AL$5)*$R156)</f>
        <v>-1937.16</v>
      </c>
      <c r="AM156" s="3">
        <f>IF(AM$3=0,0,INDEX(Sheet1!RawDataCols,$C156,AM$5)*$R156)</f>
        <v>0</v>
      </c>
      <c r="AN156" s="3">
        <f>IF(AN$3=0,0,INDEX(Sheet1!RawDataCols,$C156,AN$5)*$R156)</f>
        <v>0</v>
      </c>
      <c r="AO156" s="3">
        <f>IF(AO$3=0,0,INDEX(Sheet1!RawDataCols,$C156,AO$5)*$R156)</f>
        <v>0</v>
      </c>
      <c r="AP156" s="3">
        <f>IF(AP$3=0,0,INDEX(Sheet1!RawDataCols,$C156,AP$5)*$R156)</f>
        <v>0</v>
      </c>
      <c r="AQ156" s="3">
        <f>IF(AQ$3=0,0,INDEX(Sheet1!RawDataCols,$C156,AQ$5)*$R156)</f>
        <v>0</v>
      </c>
      <c r="AR156" s="3">
        <f>IF(AR$3=0,0,INDEX(Sheet1!RawDataCols,$C156,AR$5)*$R156)</f>
        <v>0</v>
      </c>
      <c r="AS156" s="3">
        <f>IF(AS$3=0,0,INDEX(Sheet1!RawDataCols,$C156,AS$5)*$R156)</f>
        <v>0</v>
      </c>
      <c r="AT156" s="3">
        <f>IF(AT$3=0,0,INDEX(Sheet1!RawDataCols,$C156,AT$5)*$R156)</f>
        <v>0</v>
      </c>
      <c r="AU156" s="3">
        <f>IF(AU$3=0,0,INDEX(Sheet1!RawDataCols,$C156,AU$5)*$R156)</f>
        <v>0</v>
      </c>
      <c r="AV156" s="3">
        <f>IF(AV$3=0,0,INDEX(Sheet1!RawDataCols,$C156,AV$5)*$R156)</f>
        <v>0</v>
      </c>
      <c r="AW156" s="3">
        <f>IF(AW$3=0,0,INDEX(Sheet1!RawDataCols,$C156,AW$5)*$R156)</f>
        <v>0</v>
      </c>
      <c r="AX156" s="3">
        <f>IF(AX$3=0,0,INDEX(Sheet1!RawDataCols,$C156,AX$5)*$R156)</f>
        <v>0</v>
      </c>
      <c r="AY156" s="3">
        <f>IF(AY$3=0,0,INDEX(Sheet1!RawDataCols,$C156,AY$5)*$R156)</f>
        <v>0</v>
      </c>
      <c r="AZ156" s="3">
        <f>IF(AZ$3=0,0,INDEX(Sheet1!RawDataCols,$C156,AZ$5)*$R156)</f>
        <v>0</v>
      </c>
      <c r="BA156" s="3">
        <f>IF(BA$3=0,0,INDEX(Sheet1!RawDataCols,$C156,BA$5)*$R156)</f>
        <v>0</v>
      </c>
      <c r="BB156" s="3">
        <f>IF(BB$3=0,0,INDEX(Sheet1!RawDataCols,$C156,BB$5)*$R156)</f>
        <v>0</v>
      </c>
      <c r="BC156" s="3">
        <f>IF(BC$3=0,0,INDEX(Sheet1!RawDataCols,$C156,BC$5)*$R156)</f>
        <v>0</v>
      </c>
      <c r="BD156" s="3">
        <f>IF(BD$3=0,0,INDEX(Sheet1!RawDataCols,$C156,BD$5)*$R156)</f>
        <v>0</v>
      </c>
      <c r="BE156" s="3">
        <f>IF(BE$3=0,0,INDEX(Sheet1!RawDataCols,$C156,BE$5)*$R156)</f>
        <v>0</v>
      </c>
      <c r="BF156" s="3">
        <f>IF(BF$3=0,0,INDEX(Sheet1!RawDataCols,$C156,BF$5)*$R156)</f>
        <v>0</v>
      </c>
      <c r="BG156" s="179">
        <f>IF(BG$3=0,0,INDEX(Sheet1!RawDataCols,$C156,BG$5)*$R156)</f>
        <v>0</v>
      </c>
      <c r="BH156" s="33">
        <f t="shared" si="47"/>
        <v>0</v>
      </c>
      <c r="BI156" s="33">
        <f t="shared" si="48"/>
        <v>0</v>
      </c>
      <c r="BJ156" s="33">
        <f t="shared" si="49"/>
        <v>0</v>
      </c>
      <c r="BK156" s="3">
        <f>IF(BK$3=0,0,INDEX(Sheet1!RawDataCols,$C156,BK$5)*$R156)</f>
        <v>0</v>
      </c>
      <c r="BL156" s="3">
        <f>IF(BL$3=0,0,INDEX(Sheet1!RawDataCols,$C156,BL$5)*$R156)</f>
        <v>0</v>
      </c>
      <c r="BM156" s="3">
        <f>IF(BM$3=0,0,INDEX(Sheet1!RawDataCols,$C156,BM$5)*$R156)</f>
        <v>242.14500000000001</v>
      </c>
      <c r="BN156" s="3">
        <f>IF(BN$3=0,0,INDEX(Sheet1!RawDataCols,$C156,BN$5)*$R156)</f>
        <v>-1013.82625</v>
      </c>
      <c r="BO156" s="3">
        <f>IF(BO$3=0,0,INDEX(Sheet1!RawDataCols,$C156,BO$5)*$R156)</f>
        <v>19.673749999999998</v>
      </c>
      <c r="BP156" s="3">
        <f>IF(BP$3=0,0,INDEX(Sheet1!RawDataCols,$C156,BP$5)*$R156)</f>
        <v>1937.16</v>
      </c>
      <c r="BQ156" s="3">
        <f t="shared" si="50"/>
        <v>0</v>
      </c>
      <c r="BR156" s="3">
        <f t="shared" si="51"/>
        <v>0</v>
      </c>
      <c r="BS156" s="3">
        <f t="shared" si="52"/>
        <v>0</v>
      </c>
      <c r="BT156" s="3">
        <f t="shared" si="53"/>
        <v>0</v>
      </c>
      <c r="BU156" s="3" t="str">
        <f>INDEX(Sheet1!$BS$2:$BS$1000,MATCH($A156,Sheet1!$A$2:$A$1000,0))</f>
        <v>27</v>
      </c>
      <c r="BV156" s="3">
        <f>INDEX(Sheet1!$BT$2:$BT$1000,MATCH($A156,Sheet1!$A$2:$A$1000,0))</f>
        <v>0</v>
      </c>
    </row>
    <row r="157" spans="1:74" x14ac:dyDescent="0.2">
      <c r="A157" s="267" t="s">
        <v>667</v>
      </c>
      <c r="B157" s="3" t="e">
        <f>MATCH($A157,Sheet1!ACCOUNTNO,0)</f>
        <v>#N/A</v>
      </c>
      <c r="C157" s="3">
        <f t="shared" si="44"/>
        <v>65000</v>
      </c>
      <c r="D157" s="3">
        <f>IF(D$3=0,0,INDEX(Sheet1!RawDataCols,$C157,D$5))</f>
        <v>0</v>
      </c>
      <c r="E157" s="3">
        <f>IF(E$3=0,0,INDEX(Sheet1!RawDataCols,$C157,E$5))</f>
        <v>0</v>
      </c>
      <c r="F157" s="3">
        <f>IF(F$3=0,0,INDEX(Sheet1!RawDataCols,$C157,F$5))</f>
        <v>0</v>
      </c>
      <c r="G157" s="3">
        <f>IF(G$3=0,0,INDEX(Sheet1!RawDataCols,$C157,G$5))</f>
        <v>0</v>
      </c>
      <c r="H157" s="3">
        <f>IF(H$3=0,0,INDEX(Sheet1!RawDataCols,$C157,H$5))</f>
        <v>0</v>
      </c>
      <c r="I157" s="3">
        <f>IF(I$3=0,0,INDEX(Sheet1!RawDataCols,$C157,I$5))</f>
        <v>0</v>
      </c>
      <c r="J157" s="3">
        <f>IF(J$3=0,0,INDEX(Sheet1!RawDataCols,$C157,J$5))</f>
        <v>0</v>
      </c>
      <c r="K157" s="3">
        <f>IF(K$3=0,0,INDEX(Sheet1!RawDataCols,$C157,K$5))</f>
        <v>0</v>
      </c>
      <c r="L157" s="3">
        <f>IF(L$3=0,0,INDEX(Sheet1!RawDataCols,$C157,L$5))</f>
        <v>0</v>
      </c>
      <c r="M157" s="3">
        <f>IF(M$3=0,0,INDEX(Sheet1!RawDataCols,$C157,M$5))</f>
        <v>0</v>
      </c>
      <c r="N157" s="3">
        <f>IF(N$3=0,0,INDEX(Sheet1!RawDataCols,$C157,N$5))</f>
        <v>0</v>
      </c>
      <c r="O157" s="3">
        <f>INDEX(Sheet1!RawDataCols,$C157,O$5)</f>
        <v>0</v>
      </c>
      <c r="P157" s="3">
        <f>INDEX(Sheet1!RawDataCols,$C157,P$5)</f>
        <v>0</v>
      </c>
      <c r="Q157" s="3">
        <f>IF(Q$3=0,0,INDEX(Sheet1!RawDataCols,$C157,Q$5))</f>
        <v>0</v>
      </c>
      <c r="R157" s="3">
        <f t="shared" si="45"/>
        <v>1</v>
      </c>
      <c r="S157" s="3">
        <f t="shared" si="46"/>
        <v>-1</v>
      </c>
      <c r="T157" s="3">
        <f>IF(T$3=0,0,INDEX(Sheet1!RawDataCols,$C157,T$5)*$R157)</f>
        <v>0</v>
      </c>
      <c r="U157" s="3">
        <f>IF(U$3=0,0,INDEX(Sheet1!RawDataCols,$C157,U$5)*$R157)</f>
        <v>0</v>
      </c>
      <c r="V157" s="3">
        <f>IF(V$3=0,0,INDEX(Sheet1!RawDataCols,$C157,V$5)*$R157)</f>
        <v>0</v>
      </c>
      <c r="W157" s="3">
        <f>IF(W$3=0,0,INDEX(Sheet1!RawDataCols,$C157,W$5)*$R157)</f>
        <v>0</v>
      </c>
      <c r="X157" s="3">
        <f>IF(X$3=0,0,INDEX(Sheet1!RawDataCols,$C157,X$5)*$R157)</f>
        <v>0</v>
      </c>
      <c r="Y157" s="3">
        <f>IF(Y$3=0,0,INDEX(Sheet1!RawDataCols,$C157,Y$5)*$R157)</f>
        <v>0</v>
      </c>
      <c r="Z157" s="3">
        <f>IF(Z$3=0,0,INDEX(Sheet1!RawDataCols,$C157,Z$5)*$R157)</f>
        <v>0</v>
      </c>
      <c r="AA157" s="3">
        <f>IF(AA$3=0,0,INDEX(Sheet1!RawDataCols,$C157,AA$5)*$R157)</f>
        <v>0</v>
      </c>
      <c r="AB157" s="3">
        <f>IF(AB$3=0,0,INDEX(Sheet1!RawDataCols,$C157,AB$5)*$R157)</f>
        <v>0</v>
      </c>
      <c r="AC157" s="3">
        <f>IF(AC$3=0,0,INDEX(Sheet1!RawDataCols,$C157,AC$5)*$R157)</f>
        <v>0</v>
      </c>
      <c r="AD157" s="3">
        <f>IF(AD$3=0,0,INDEX(Sheet1!RawDataCols,$C157,AD$5)*$R157)</f>
        <v>0</v>
      </c>
      <c r="AE157" s="3">
        <f>IF(AE$3=0,0,INDEX(Sheet1!RawDataCols,$C157,AE$5)*$R157)</f>
        <v>0</v>
      </c>
      <c r="AF157" s="3">
        <f>IF(AF$3=0,0,INDEX(Sheet1!RawDataCols,$C157,AF$5)*$R157)</f>
        <v>0</v>
      </c>
      <c r="AG157" s="3">
        <f>IF(AG$3=0,0,INDEX(Sheet1!RawDataCols,$C157,AG$5)*$R157)</f>
        <v>0</v>
      </c>
      <c r="AH157" s="3">
        <f>IF(AH$3=0,0,INDEX(Sheet1!RawDataCols,$C157,AH$5)*$R157)</f>
        <v>0</v>
      </c>
      <c r="AI157" s="3">
        <f>IF(AI$3=0,0,INDEX(Sheet1!RawDataCols,$C157,AI$5)*$R157)</f>
        <v>0</v>
      </c>
      <c r="AJ157" s="3">
        <f>IF(AJ$3=0,0,INDEX(Sheet1!RawDataCols,$C157,AJ$5)*$R157)</f>
        <v>0</v>
      </c>
      <c r="AK157" s="3">
        <f>IF(AK$3=0,0,INDEX(Sheet1!RawDataCols,$C157,AK$5)*$R157)</f>
        <v>0</v>
      </c>
      <c r="AL157" s="3">
        <f>IF(AL$3=0,0,INDEX(Sheet1!RawDataCols,$C157,AL$5)*$R157)</f>
        <v>0</v>
      </c>
      <c r="AM157" s="3">
        <f>IF(AM$3=0,0,INDEX(Sheet1!RawDataCols,$C157,AM$5)*$R157)</f>
        <v>0</v>
      </c>
      <c r="AN157" s="3">
        <f>IF(AN$3=0,0,INDEX(Sheet1!RawDataCols,$C157,AN$5)*$R157)</f>
        <v>0</v>
      </c>
      <c r="AO157" s="3">
        <f>IF(AO$3=0,0,INDEX(Sheet1!RawDataCols,$C157,AO$5)*$R157)</f>
        <v>0</v>
      </c>
      <c r="AP157" s="3">
        <f>IF(AP$3=0,0,INDEX(Sheet1!RawDataCols,$C157,AP$5)*$R157)</f>
        <v>0</v>
      </c>
      <c r="AQ157" s="3">
        <f>IF(AQ$3=0,0,INDEX(Sheet1!RawDataCols,$C157,AQ$5)*$R157)</f>
        <v>0</v>
      </c>
      <c r="AR157" s="3">
        <f>IF(AR$3=0,0,INDEX(Sheet1!RawDataCols,$C157,AR$5)*$R157)</f>
        <v>0</v>
      </c>
      <c r="AS157" s="3">
        <f>IF(AS$3=0,0,INDEX(Sheet1!RawDataCols,$C157,AS$5)*$R157)</f>
        <v>0</v>
      </c>
      <c r="AT157" s="3">
        <f>IF(AT$3=0,0,INDEX(Sheet1!RawDataCols,$C157,AT$5)*$R157)</f>
        <v>0</v>
      </c>
      <c r="AU157" s="3">
        <f>IF(AU$3=0,0,INDEX(Sheet1!RawDataCols,$C157,AU$5)*$R157)</f>
        <v>0</v>
      </c>
      <c r="AV157" s="3">
        <f>IF(AV$3=0,0,INDEX(Sheet1!RawDataCols,$C157,AV$5)*$R157)</f>
        <v>0</v>
      </c>
      <c r="AW157" s="3">
        <f>IF(AW$3=0,0,INDEX(Sheet1!RawDataCols,$C157,AW$5)*$R157)</f>
        <v>0</v>
      </c>
      <c r="AX157" s="3">
        <f>IF(AX$3=0,0,INDEX(Sheet1!RawDataCols,$C157,AX$5)*$R157)</f>
        <v>0</v>
      </c>
      <c r="AY157" s="3">
        <f>IF(AY$3=0,0,INDEX(Sheet1!RawDataCols,$C157,AY$5)*$R157)</f>
        <v>0</v>
      </c>
      <c r="AZ157" s="3">
        <f>IF(AZ$3=0,0,INDEX(Sheet1!RawDataCols,$C157,AZ$5)*$R157)</f>
        <v>0</v>
      </c>
      <c r="BA157" s="3">
        <f>IF(BA$3=0,0,INDEX(Sheet1!RawDataCols,$C157,BA$5)*$R157)</f>
        <v>0</v>
      </c>
      <c r="BB157" s="3">
        <f>IF(BB$3=0,0,INDEX(Sheet1!RawDataCols,$C157,BB$5)*$R157)</f>
        <v>0</v>
      </c>
      <c r="BC157" s="3">
        <f>IF(BC$3=0,0,INDEX(Sheet1!RawDataCols,$C157,BC$5)*$R157)</f>
        <v>0</v>
      </c>
      <c r="BD157" s="3">
        <f>IF(BD$3=0,0,INDEX(Sheet1!RawDataCols,$C157,BD$5)*$R157)</f>
        <v>0</v>
      </c>
      <c r="BE157" s="3">
        <f>IF(BE$3=0,0,INDEX(Sheet1!RawDataCols,$C157,BE$5)*$R157)</f>
        <v>0</v>
      </c>
      <c r="BF157" s="3">
        <f>IF(BF$3=0,0,INDEX(Sheet1!RawDataCols,$C157,BF$5)*$R157)</f>
        <v>0</v>
      </c>
      <c r="BG157" s="179">
        <f>IF(BG$3=0,0,INDEX(Sheet1!RawDataCols,$C157,BG$5)*$R157)</f>
        <v>0</v>
      </c>
      <c r="BH157" s="33">
        <f t="shared" si="47"/>
        <v>0</v>
      </c>
      <c r="BI157" s="33">
        <f t="shared" si="48"/>
        <v>0</v>
      </c>
      <c r="BJ157" s="33">
        <f t="shared" si="49"/>
        <v>0</v>
      </c>
      <c r="BK157" s="3">
        <f>IF(BK$3=0,0,INDEX(Sheet1!RawDataCols,$C157,BK$5)*$R157)</f>
        <v>0</v>
      </c>
      <c r="BL157" s="3">
        <f>IF(BL$3=0,0,INDEX(Sheet1!RawDataCols,$C157,BL$5)*$R157)</f>
        <v>0</v>
      </c>
      <c r="BM157" s="3">
        <f>IF(BM$3=0,0,INDEX(Sheet1!RawDataCols,$C157,BM$5)*$R157)</f>
        <v>0</v>
      </c>
      <c r="BN157" s="3">
        <f>IF(BN$3=0,0,INDEX(Sheet1!RawDataCols,$C157,BN$5)*$R157)</f>
        <v>0</v>
      </c>
      <c r="BO157" s="3">
        <f>IF(BO$3=0,0,INDEX(Sheet1!RawDataCols,$C157,BO$5)*$R157)</f>
        <v>0</v>
      </c>
      <c r="BP157" s="3">
        <f>IF(BP$3=0,0,INDEX(Sheet1!RawDataCols,$C157,BP$5)*$R157)</f>
        <v>0</v>
      </c>
      <c r="BQ157" s="3">
        <f t="shared" si="50"/>
        <v>0</v>
      </c>
      <c r="BR157" s="3">
        <f t="shared" si="51"/>
        <v>0</v>
      </c>
      <c r="BS157" s="3">
        <f t="shared" si="52"/>
        <v>0</v>
      </c>
      <c r="BT157" s="3">
        <f t="shared" si="53"/>
        <v>0</v>
      </c>
      <c r="BU157" s="3" t="e">
        <f>INDEX(Sheet1!$BS$2:$BS$1000,MATCH($A157,Sheet1!$A$2:$A$1000,0))</f>
        <v>#N/A</v>
      </c>
      <c r="BV157" s="3" t="e">
        <f>INDEX(Sheet1!$BT$2:$BT$1000,MATCH($A157,Sheet1!$A$2:$A$1000,0))</f>
        <v>#N/A</v>
      </c>
    </row>
    <row r="158" spans="1:74" x14ac:dyDescent="0.2">
      <c r="A158" s="11" t="s">
        <v>668</v>
      </c>
      <c r="B158" s="3">
        <f>MATCH($A158,Sheet1!ACCOUNTNO,0)</f>
        <v>127</v>
      </c>
      <c r="C158" s="3">
        <f t="shared" si="44"/>
        <v>127</v>
      </c>
      <c r="D158" s="3" t="str">
        <f>IF(D$3=0,0,INDEX(Sheet1!RawDataCols,$C158,D$5))</f>
        <v>72140E02</v>
      </c>
      <c r="E158" s="3" t="str">
        <f>IF(E$3=0,0,INDEX(Sheet1!RawDataCols,$C158,E$5))</f>
        <v xml:space="preserve">72140          </v>
      </c>
      <c r="F158" s="3" t="str">
        <f>IF(F$3=0,0,INDEX(Sheet1!RawDataCols,$C158,F$5))</f>
        <v xml:space="preserve">E02            </v>
      </c>
      <c r="G158" s="3" t="str">
        <f>IF(G$3=0,0,INDEX(Sheet1!RawDataCols,$C158,G$5))</f>
        <v xml:space="preserve">               </v>
      </c>
      <c r="H158" s="3" t="str">
        <f>IF(H$3=0,0,INDEX(Sheet1!RawDataCols,$C158,H$5))</f>
        <v xml:space="preserve">               </v>
      </c>
      <c r="I158" s="3" t="str">
        <f>IF(I$3=0,0,INDEX(Sheet1!RawDataCols,$C158,I$5))</f>
        <v xml:space="preserve">               </v>
      </c>
      <c r="J158" s="3" t="str">
        <f>IF(J$3=0,0,INDEX(Sheet1!RawDataCols,$C158,J$5))</f>
        <v xml:space="preserve">               </v>
      </c>
      <c r="K158" s="3" t="str">
        <f>IF(K$3=0,0,INDEX(Sheet1!RawDataCols,$C158,K$5))</f>
        <v xml:space="preserve">               </v>
      </c>
      <c r="L158" s="3" t="str">
        <f>IF(L$3=0,0,INDEX(Sheet1!RawDataCols,$C158,L$5))</f>
        <v xml:space="preserve">               </v>
      </c>
      <c r="M158" s="3" t="str">
        <f>IF(M$3=0,0,INDEX(Sheet1!RawDataCols,$C158,M$5))</f>
        <v xml:space="preserve">F008  </v>
      </c>
      <c r="N158" s="3" t="str">
        <f>IF(N$3=0,0,INDEX(Sheet1!RawDataCols,$C158,N$5))</f>
        <v>Advance Deposit - Advertising</v>
      </c>
      <c r="O158" s="3">
        <f>INDEX(Sheet1!RawDataCols,$C158,O$5)</f>
        <v>28</v>
      </c>
      <c r="P158" s="3" t="str">
        <f>INDEX(Sheet1!RawDataCols,$C158,P$5)</f>
        <v>Current Liabilities</v>
      </c>
      <c r="Q158" s="3" t="str">
        <f>IF(Q$3=0,0,INDEX(Sheet1!RawDataCols,$C158,Q$5))</f>
        <v>B</v>
      </c>
      <c r="R158" s="3">
        <f t="shared" si="45"/>
        <v>-1</v>
      </c>
      <c r="S158" s="3">
        <f t="shared" si="46"/>
        <v>1</v>
      </c>
      <c r="T158" s="3">
        <f>IF(T$3=0,0,INDEX(Sheet1!RawDataCols,$C158,T$5)*$R158)</f>
        <v>0</v>
      </c>
      <c r="U158" s="3">
        <f>IF(U$3=0,0,INDEX(Sheet1!RawDataCols,$C158,U$5)*$R158)</f>
        <v>0</v>
      </c>
      <c r="V158" s="3">
        <f>IF(V$3=0,0,INDEX(Sheet1!RawDataCols,$C158,V$5)*$R158)</f>
        <v>0</v>
      </c>
      <c r="W158" s="3">
        <f>IF(W$3=0,0,INDEX(Sheet1!RawDataCols,$C158,W$5)*$R158)</f>
        <v>0</v>
      </c>
      <c r="X158" s="3">
        <f>IF(X$3=0,0,INDEX(Sheet1!RawDataCols,$C158,X$5)*$R158)</f>
        <v>0</v>
      </c>
      <c r="Y158" s="3">
        <f>IF(Y$3=0,0,INDEX(Sheet1!RawDataCols,$C158,Y$5)*$R158)</f>
        <v>0</v>
      </c>
      <c r="Z158" s="3">
        <f>IF(Z$3=0,0,INDEX(Sheet1!RawDataCols,$C158,Z$5)*$R158)</f>
        <v>0</v>
      </c>
      <c r="AA158" s="3">
        <f>IF(AA$3=0,0,INDEX(Sheet1!RawDataCols,$C158,AA$5)*$R158)</f>
        <v>0</v>
      </c>
      <c r="AB158" s="3">
        <f>IF(AB$3=0,0,INDEX(Sheet1!RawDataCols,$C158,AB$5)*$R158)</f>
        <v>0</v>
      </c>
      <c r="AC158" s="3">
        <f>IF(AC$3=0,0,INDEX(Sheet1!RawDataCols,$C158,AC$5)*$R158)</f>
        <v>0</v>
      </c>
      <c r="AD158" s="3">
        <f>IF(AD$3=0,0,INDEX(Sheet1!RawDataCols,$C158,AD$5)*$R158)</f>
        <v>0</v>
      </c>
      <c r="AE158" s="3">
        <f>IF(AE$3=0,0,INDEX(Sheet1!RawDataCols,$C158,AE$5)*$R158)</f>
        <v>0</v>
      </c>
      <c r="AF158" s="3">
        <f>IF(AF$3=0,0,INDEX(Sheet1!RawDataCols,$C158,AF$5)*$R158)</f>
        <v>0</v>
      </c>
      <c r="AG158" s="3">
        <f>IF(AG$3=0,0,INDEX(Sheet1!RawDataCols,$C158,AG$5)*$R158)</f>
        <v>0</v>
      </c>
      <c r="AH158" s="3">
        <f>IF(AH$3=0,0,INDEX(Sheet1!RawDataCols,$C158,AH$5)*$R158)</f>
        <v>0</v>
      </c>
      <c r="AI158" s="3">
        <f>IF(AI$3=0,0,INDEX(Sheet1!RawDataCols,$C158,AI$5)*$R158)</f>
        <v>0</v>
      </c>
      <c r="AJ158" s="3">
        <f>IF(AJ$3=0,0,INDEX(Sheet1!RawDataCols,$C158,AJ$5)*$R158)</f>
        <v>0</v>
      </c>
      <c r="AK158" s="3">
        <f>IF(AK$3=0,0,INDEX(Sheet1!RawDataCols,$C158,AK$5)*$R158)</f>
        <v>0</v>
      </c>
      <c r="AL158" s="3">
        <f>IF(AL$3=0,0,INDEX(Sheet1!RawDataCols,$C158,AL$5)*$R158)</f>
        <v>0</v>
      </c>
      <c r="AM158" s="3">
        <f>IF(AM$3=0,0,INDEX(Sheet1!RawDataCols,$C158,AM$5)*$R158)</f>
        <v>0</v>
      </c>
      <c r="AN158" s="3">
        <f>IF(AN$3=0,0,INDEX(Sheet1!RawDataCols,$C158,AN$5)*$R158)</f>
        <v>0</v>
      </c>
      <c r="AO158" s="3">
        <f>IF(AO$3=0,0,INDEX(Sheet1!RawDataCols,$C158,AO$5)*$R158)</f>
        <v>0</v>
      </c>
      <c r="AP158" s="3">
        <f>IF(AP$3=0,0,INDEX(Sheet1!RawDataCols,$C158,AP$5)*$R158)</f>
        <v>0</v>
      </c>
      <c r="AQ158" s="3">
        <f>IF(AQ$3=0,0,INDEX(Sheet1!RawDataCols,$C158,AQ$5)*$R158)</f>
        <v>0</v>
      </c>
      <c r="AR158" s="3">
        <f>IF(AR$3=0,0,INDEX(Sheet1!RawDataCols,$C158,AR$5)*$R158)</f>
        <v>0</v>
      </c>
      <c r="AS158" s="3">
        <f>IF(AS$3=0,0,INDEX(Sheet1!RawDataCols,$C158,AS$5)*$R158)</f>
        <v>0</v>
      </c>
      <c r="AT158" s="3">
        <f>IF(AT$3=0,0,INDEX(Sheet1!RawDataCols,$C158,AT$5)*$R158)</f>
        <v>0</v>
      </c>
      <c r="AU158" s="3">
        <f>IF(AU$3=0,0,INDEX(Sheet1!RawDataCols,$C158,AU$5)*$R158)</f>
        <v>0</v>
      </c>
      <c r="AV158" s="3">
        <f>IF(AV$3=0,0,INDEX(Sheet1!RawDataCols,$C158,AV$5)*$R158)</f>
        <v>0</v>
      </c>
      <c r="AW158" s="3">
        <f>IF(AW$3=0,0,INDEX(Sheet1!RawDataCols,$C158,AW$5)*$R158)</f>
        <v>0</v>
      </c>
      <c r="AX158" s="3">
        <f>IF(AX$3=0,0,INDEX(Sheet1!RawDataCols,$C158,AX$5)*$R158)</f>
        <v>0</v>
      </c>
      <c r="AY158" s="3">
        <f>IF(AY$3=0,0,INDEX(Sheet1!RawDataCols,$C158,AY$5)*$R158)</f>
        <v>0</v>
      </c>
      <c r="AZ158" s="3">
        <f>IF(AZ$3=0,0,INDEX(Sheet1!RawDataCols,$C158,AZ$5)*$R158)</f>
        <v>0</v>
      </c>
      <c r="BA158" s="3">
        <f>IF(BA$3=0,0,INDEX(Sheet1!RawDataCols,$C158,BA$5)*$R158)</f>
        <v>0</v>
      </c>
      <c r="BB158" s="3">
        <f>IF(BB$3=0,0,INDEX(Sheet1!RawDataCols,$C158,BB$5)*$R158)</f>
        <v>0</v>
      </c>
      <c r="BC158" s="3">
        <f>IF(BC$3=0,0,INDEX(Sheet1!RawDataCols,$C158,BC$5)*$R158)</f>
        <v>0</v>
      </c>
      <c r="BD158" s="3">
        <f>IF(BD$3=0,0,INDEX(Sheet1!RawDataCols,$C158,BD$5)*$R158)</f>
        <v>0</v>
      </c>
      <c r="BE158" s="3">
        <f>IF(BE$3=0,0,INDEX(Sheet1!RawDataCols,$C158,BE$5)*$R158)</f>
        <v>0</v>
      </c>
      <c r="BF158" s="3">
        <f>IF(BF$3=0,0,INDEX(Sheet1!RawDataCols,$C158,BF$5)*$R158)</f>
        <v>0</v>
      </c>
      <c r="BG158" s="179">
        <f>IF(BG$3=0,0,INDEX(Sheet1!RawDataCols,$C158,BG$5)*$R158)</f>
        <v>0</v>
      </c>
      <c r="BH158" s="33">
        <f t="shared" si="47"/>
        <v>0</v>
      </c>
      <c r="BI158" s="33">
        <f t="shared" si="48"/>
        <v>0</v>
      </c>
      <c r="BJ158" s="33">
        <f t="shared" si="49"/>
        <v>0</v>
      </c>
      <c r="BK158" s="3">
        <f>IF(BK$3=0,0,INDEX(Sheet1!RawDataCols,$C158,BK$5)*$R158)</f>
        <v>0</v>
      </c>
      <c r="BL158" s="3">
        <f>IF(BL$3=0,0,INDEX(Sheet1!RawDataCols,$C158,BL$5)*$R158)</f>
        <v>0</v>
      </c>
      <c r="BM158" s="3">
        <f>IF(BM$3=0,0,INDEX(Sheet1!RawDataCols,$C158,BM$5)*$R158)</f>
        <v>0</v>
      </c>
      <c r="BN158" s="3">
        <f>IF(BN$3=0,0,INDEX(Sheet1!RawDataCols,$C158,BN$5)*$R158)</f>
        <v>0</v>
      </c>
      <c r="BO158" s="3">
        <f>IF(BO$3=0,0,INDEX(Sheet1!RawDataCols,$C158,BO$5)*$R158)</f>
        <v>1081.25</v>
      </c>
      <c r="BP158" s="3">
        <f>IF(BP$3=0,0,INDEX(Sheet1!RawDataCols,$C158,BP$5)*$R158)</f>
        <v>0</v>
      </c>
      <c r="BQ158" s="3">
        <f t="shared" si="50"/>
        <v>0</v>
      </c>
      <c r="BR158" s="3">
        <f t="shared" si="51"/>
        <v>0</v>
      </c>
      <c r="BS158" s="3">
        <f t="shared" si="52"/>
        <v>0</v>
      </c>
      <c r="BT158" s="3">
        <f t="shared" si="53"/>
        <v>0</v>
      </c>
      <c r="BU158" s="3" t="str">
        <f>INDEX(Sheet1!$BS$2:$BS$1000,MATCH($A158,Sheet1!$A$2:$A$1000,0))</f>
        <v>28</v>
      </c>
      <c r="BV158" s="3">
        <f>INDEX(Sheet1!$BT$2:$BT$1000,MATCH($A158,Sheet1!$A$2:$A$1000,0))</f>
        <v>0</v>
      </c>
    </row>
    <row r="159" spans="1:74" x14ac:dyDescent="0.2">
      <c r="A159" s="11" t="s">
        <v>438</v>
      </c>
      <c r="B159" s="3">
        <f>MATCH($A159,Sheet1!ACCOUNTNO,0)</f>
        <v>128</v>
      </c>
      <c r="C159" s="3">
        <f t="shared" si="44"/>
        <v>128</v>
      </c>
      <c r="D159" s="3" t="str">
        <f>IF(D$3=0,0,INDEX(Sheet1!RawDataCols,$C159,D$5))</f>
        <v>74100G02</v>
      </c>
      <c r="E159" s="3" t="str">
        <f>IF(E$3=0,0,INDEX(Sheet1!RawDataCols,$C159,E$5))</f>
        <v xml:space="preserve">74100          </v>
      </c>
      <c r="F159" s="3" t="str">
        <f>IF(F$3=0,0,INDEX(Sheet1!RawDataCols,$C159,F$5))</f>
        <v xml:space="preserve">G02            </v>
      </c>
      <c r="G159" s="3" t="str">
        <f>IF(G$3=0,0,INDEX(Sheet1!RawDataCols,$C159,G$5))</f>
        <v xml:space="preserve">               </v>
      </c>
      <c r="H159" s="3" t="str">
        <f>IF(H$3=0,0,INDEX(Sheet1!RawDataCols,$C159,H$5))</f>
        <v xml:space="preserve">               </v>
      </c>
      <c r="I159" s="3" t="str">
        <f>IF(I$3=0,0,INDEX(Sheet1!RawDataCols,$C159,I$5))</f>
        <v xml:space="preserve">               </v>
      </c>
      <c r="J159" s="3" t="str">
        <f>IF(J$3=0,0,INDEX(Sheet1!RawDataCols,$C159,J$5))</f>
        <v xml:space="preserve">               </v>
      </c>
      <c r="K159" s="3" t="str">
        <f>IF(K$3=0,0,INDEX(Sheet1!RawDataCols,$C159,K$5))</f>
        <v xml:space="preserve">               </v>
      </c>
      <c r="L159" s="3" t="str">
        <f>IF(L$3=0,0,INDEX(Sheet1!RawDataCols,$C159,L$5))</f>
        <v xml:space="preserve">               </v>
      </c>
      <c r="M159" s="3" t="str">
        <f>IF(M$3=0,0,INDEX(Sheet1!RawDataCols,$C159,M$5))</f>
        <v xml:space="preserve">F008  </v>
      </c>
      <c r="N159" s="3" t="str">
        <f>IF(N$3=0,0,INDEX(Sheet1!RawDataCols,$C159,N$5))</f>
        <v>Intercompany-EPH</v>
      </c>
      <c r="O159" s="3">
        <f>INDEX(Sheet1!RawDataCols,$C159,O$5)</f>
        <v>28</v>
      </c>
      <c r="P159" s="3" t="str">
        <f>INDEX(Sheet1!RawDataCols,$C159,P$5)</f>
        <v>Current Liabilities</v>
      </c>
      <c r="Q159" s="3" t="str">
        <f>IF(Q$3=0,0,INDEX(Sheet1!RawDataCols,$C159,Q$5))</f>
        <v>B</v>
      </c>
      <c r="R159" s="3">
        <f t="shared" si="45"/>
        <v>-1</v>
      </c>
      <c r="S159" s="3">
        <f t="shared" si="46"/>
        <v>1</v>
      </c>
      <c r="T159" s="3">
        <f>IF(T$3=0,0,INDEX(Sheet1!RawDataCols,$C159,T$5)*$R159)</f>
        <v>0</v>
      </c>
      <c r="U159" s="3">
        <f>IF(U$3=0,0,INDEX(Sheet1!RawDataCols,$C159,U$5)*$R159)</f>
        <v>0</v>
      </c>
      <c r="V159" s="3">
        <f>IF(V$3=0,0,INDEX(Sheet1!RawDataCols,$C159,V$5)*$R159)</f>
        <v>0</v>
      </c>
      <c r="W159" s="3">
        <f>IF(W$3=0,0,INDEX(Sheet1!RawDataCols,$C159,W$5)*$R159)</f>
        <v>0</v>
      </c>
      <c r="X159" s="3">
        <f>IF(X$3=0,0,INDEX(Sheet1!RawDataCols,$C159,X$5)*$R159)</f>
        <v>0</v>
      </c>
      <c r="Y159" s="3">
        <f>IF(Y$3=0,0,INDEX(Sheet1!RawDataCols,$C159,Y$5)*$R159)</f>
        <v>0</v>
      </c>
      <c r="Z159" s="3">
        <f>IF(Z$3=0,0,INDEX(Sheet1!RawDataCols,$C159,Z$5)*$R159)</f>
        <v>0</v>
      </c>
      <c r="AA159" s="3">
        <f>IF(AA$3=0,0,INDEX(Sheet1!RawDataCols,$C159,AA$5)*$R159)</f>
        <v>0</v>
      </c>
      <c r="AB159" s="3">
        <f>IF(AB$3=0,0,INDEX(Sheet1!RawDataCols,$C159,AB$5)*$R159)</f>
        <v>0</v>
      </c>
      <c r="AC159" s="3">
        <f>IF(AC$3=0,0,INDEX(Sheet1!RawDataCols,$C159,AC$5)*$R159)</f>
        <v>0</v>
      </c>
      <c r="AD159" s="3">
        <f>IF(AD$3=0,0,INDEX(Sheet1!RawDataCols,$C159,AD$5)*$R159)</f>
        <v>0</v>
      </c>
      <c r="AE159" s="3">
        <f>IF(AE$3=0,0,INDEX(Sheet1!RawDataCols,$C159,AE$5)*$R159)</f>
        <v>0</v>
      </c>
      <c r="AF159" s="3">
        <f>IF(AF$3=0,0,INDEX(Sheet1!RawDataCols,$C159,AF$5)*$R159)</f>
        <v>0</v>
      </c>
      <c r="AG159" s="3">
        <f>IF(AG$3=0,0,INDEX(Sheet1!RawDataCols,$C159,AG$5)*$R159)</f>
        <v>0</v>
      </c>
      <c r="AH159" s="3">
        <f>IF(AH$3=0,0,INDEX(Sheet1!RawDataCols,$C159,AH$5)*$R159)</f>
        <v>0</v>
      </c>
      <c r="AI159" s="3">
        <f>IF(AI$3=0,0,INDEX(Sheet1!RawDataCols,$C159,AI$5)*$R159)</f>
        <v>-660523.81999999995</v>
      </c>
      <c r="AJ159" s="3">
        <f>IF(AJ$3=0,0,INDEX(Sheet1!RawDataCols,$C159,AJ$5)*$R159)</f>
        <v>0</v>
      </c>
      <c r="AK159" s="3">
        <f>IF(AK$3=0,0,INDEX(Sheet1!RawDataCols,$C159,AK$5)*$R159)</f>
        <v>0</v>
      </c>
      <c r="AL159" s="3">
        <f>IF(AL$3=0,0,INDEX(Sheet1!RawDataCols,$C159,AL$5)*$R159)</f>
        <v>0</v>
      </c>
      <c r="AM159" s="3">
        <f>IF(AM$3=0,0,INDEX(Sheet1!RawDataCols,$C159,AM$5)*$R159)</f>
        <v>0</v>
      </c>
      <c r="AN159" s="3">
        <f>IF(AN$3=0,0,INDEX(Sheet1!RawDataCols,$C159,AN$5)*$R159)</f>
        <v>0</v>
      </c>
      <c r="AO159" s="3">
        <f>IF(AO$3=0,0,INDEX(Sheet1!RawDataCols,$C159,AO$5)*$R159)</f>
        <v>0</v>
      </c>
      <c r="AP159" s="3">
        <f>IF(AP$3=0,0,INDEX(Sheet1!RawDataCols,$C159,AP$5)*$R159)</f>
        <v>0</v>
      </c>
      <c r="AQ159" s="3">
        <f>IF(AQ$3=0,0,INDEX(Sheet1!RawDataCols,$C159,AQ$5)*$R159)</f>
        <v>0</v>
      </c>
      <c r="AR159" s="3">
        <f>IF(AR$3=0,0,INDEX(Sheet1!RawDataCols,$C159,AR$5)*$R159)</f>
        <v>0</v>
      </c>
      <c r="AS159" s="3">
        <f>IF(AS$3=0,0,INDEX(Sheet1!RawDataCols,$C159,AS$5)*$R159)</f>
        <v>0</v>
      </c>
      <c r="AT159" s="3">
        <f>IF(AT$3=0,0,INDEX(Sheet1!RawDataCols,$C159,AT$5)*$R159)</f>
        <v>0</v>
      </c>
      <c r="AU159" s="3">
        <f>IF(AU$3=0,0,INDEX(Sheet1!RawDataCols,$C159,AU$5)*$R159)</f>
        <v>0</v>
      </c>
      <c r="AV159" s="3">
        <f>IF(AV$3=0,0,INDEX(Sheet1!RawDataCols,$C159,AV$5)*$R159)</f>
        <v>0</v>
      </c>
      <c r="AW159" s="3">
        <f>IF(AW$3=0,0,INDEX(Sheet1!RawDataCols,$C159,AW$5)*$R159)</f>
        <v>0</v>
      </c>
      <c r="AX159" s="3">
        <f>IF(AX$3=0,0,INDEX(Sheet1!RawDataCols,$C159,AX$5)*$R159)</f>
        <v>0</v>
      </c>
      <c r="AY159" s="3">
        <f>IF(AY$3=0,0,INDEX(Sheet1!RawDataCols,$C159,AY$5)*$R159)</f>
        <v>0</v>
      </c>
      <c r="AZ159" s="3">
        <f>IF(AZ$3=0,0,INDEX(Sheet1!RawDataCols,$C159,AZ$5)*$R159)</f>
        <v>0</v>
      </c>
      <c r="BA159" s="3">
        <f>IF(BA$3=0,0,INDEX(Sheet1!RawDataCols,$C159,BA$5)*$R159)</f>
        <v>0</v>
      </c>
      <c r="BB159" s="3">
        <f>IF(BB$3=0,0,INDEX(Sheet1!RawDataCols,$C159,BB$5)*$R159)</f>
        <v>0</v>
      </c>
      <c r="BC159" s="3">
        <f>IF(BC$3=0,0,INDEX(Sheet1!RawDataCols,$C159,BC$5)*$R159)</f>
        <v>0</v>
      </c>
      <c r="BD159" s="3">
        <f>IF(BD$3=0,0,INDEX(Sheet1!RawDataCols,$C159,BD$5)*$R159)</f>
        <v>0</v>
      </c>
      <c r="BE159" s="3">
        <f>IF(BE$3=0,0,INDEX(Sheet1!RawDataCols,$C159,BE$5)*$R159)</f>
        <v>0</v>
      </c>
      <c r="BF159" s="3">
        <f>IF(BF$3=0,0,INDEX(Sheet1!RawDataCols,$C159,BF$5)*$R159)</f>
        <v>0</v>
      </c>
      <c r="BG159" s="179">
        <f>IF(BG$3=0,0,INDEX(Sheet1!RawDataCols,$C159,BG$5)*$R159)</f>
        <v>0</v>
      </c>
      <c r="BH159" s="33">
        <f t="shared" si="47"/>
        <v>0</v>
      </c>
      <c r="BI159" s="33">
        <f t="shared" si="48"/>
        <v>0</v>
      </c>
      <c r="BJ159" s="33">
        <f t="shared" si="49"/>
        <v>0</v>
      </c>
      <c r="BK159" s="3">
        <f>IF(BK$3=0,0,INDEX(Sheet1!RawDataCols,$C159,BK$5)*$R159)</f>
        <v>0</v>
      </c>
      <c r="BL159" s="3">
        <f>IF(BL$3=0,0,INDEX(Sheet1!RawDataCols,$C159,BL$5)*$R159)</f>
        <v>0</v>
      </c>
      <c r="BM159" s="3">
        <f>IF(BM$3=0,0,INDEX(Sheet1!RawDataCols,$C159,BM$5)*$R159)</f>
        <v>82565.477499999994</v>
      </c>
      <c r="BN159" s="3">
        <f>IF(BN$3=0,0,INDEX(Sheet1!RawDataCols,$C159,BN$5)*$R159)</f>
        <v>82565.477499999994</v>
      </c>
      <c r="BO159" s="3">
        <f>IF(BO$3=0,0,INDEX(Sheet1!RawDataCols,$C159,BO$5)*$R159)</f>
        <v>82565.477499999994</v>
      </c>
      <c r="BP159" s="3">
        <f>IF(BP$3=0,0,INDEX(Sheet1!RawDataCols,$C159,BP$5)*$R159)</f>
        <v>660523.81999999995</v>
      </c>
      <c r="BQ159" s="3">
        <f t="shared" si="50"/>
        <v>0</v>
      </c>
      <c r="BR159" s="3">
        <f t="shared" si="51"/>
        <v>0</v>
      </c>
      <c r="BS159" s="3">
        <f t="shared" si="52"/>
        <v>0</v>
      </c>
      <c r="BT159" s="3">
        <f t="shared" si="53"/>
        <v>0</v>
      </c>
      <c r="BU159" s="3" t="str">
        <f>INDEX(Sheet1!$BS$2:$BS$1000,MATCH($A159,Sheet1!$A$2:$A$1000,0))</f>
        <v>30</v>
      </c>
      <c r="BV159" s="3">
        <f>INDEX(Sheet1!$BT$2:$BT$1000,MATCH($A159,Sheet1!$A$2:$A$1000,0))</f>
        <v>0</v>
      </c>
    </row>
    <row r="160" spans="1:74" x14ac:dyDescent="0.2">
      <c r="A160" s="11" t="s">
        <v>524</v>
      </c>
      <c r="B160" s="3">
        <f>MATCH($A160,Sheet1!ACCOUNTNO,0)</f>
        <v>130</v>
      </c>
      <c r="C160" s="3">
        <f t="shared" si="44"/>
        <v>130</v>
      </c>
      <c r="D160" s="3" t="str">
        <f>IF(D$3=0,0,INDEX(Sheet1!RawDataCols,$C160,D$5))</f>
        <v>74100G07</v>
      </c>
      <c r="E160" s="3" t="str">
        <f>IF(E$3=0,0,INDEX(Sheet1!RawDataCols,$C160,E$5))</f>
        <v xml:space="preserve">74100          </v>
      </c>
      <c r="F160" s="3" t="str">
        <f>IF(F$3=0,0,INDEX(Sheet1!RawDataCols,$C160,F$5))</f>
        <v xml:space="preserve">G07            </v>
      </c>
      <c r="G160" s="3" t="str">
        <f>IF(G$3=0,0,INDEX(Sheet1!RawDataCols,$C160,G$5))</f>
        <v xml:space="preserve">               </v>
      </c>
      <c r="H160" s="3" t="str">
        <f>IF(H$3=0,0,INDEX(Sheet1!RawDataCols,$C160,H$5))</f>
        <v xml:space="preserve">               </v>
      </c>
      <c r="I160" s="3" t="str">
        <f>IF(I$3=0,0,INDEX(Sheet1!RawDataCols,$C160,I$5))</f>
        <v xml:space="preserve">               </v>
      </c>
      <c r="J160" s="3" t="str">
        <f>IF(J$3=0,0,INDEX(Sheet1!RawDataCols,$C160,J$5))</f>
        <v xml:space="preserve">               </v>
      </c>
      <c r="K160" s="3" t="str">
        <f>IF(K$3=0,0,INDEX(Sheet1!RawDataCols,$C160,K$5))</f>
        <v xml:space="preserve">               </v>
      </c>
      <c r="L160" s="3" t="str">
        <f>IF(L$3=0,0,INDEX(Sheet1!RawDataCols,$C160,L$5))</f>
        <v xml:space="preserve">               </v>
      </c>
      <c r="M160" s="3" t="str">
        <f>IF(M$3=0,0,INDEX(Sheet1!RawDataCols,$C160,M$5))</f>
        <v xml:space="preserve">F008  </v>
      </c>
      <c r="N160" s="3" t="str">
        <f>IF(N$3=0,0,INDEX(Sheet1!RawDataCols,$C160,N$5))</f>
        <v>Intercompany-GPM</v>
      </c>
      <c r="O160" s="3">
        <f>INDEX(Sheet1!RawDataCols,$C160,O$5)</f>
        <v>28</v>
      </c>
      <c r="P160" s="3" t="str">
        <f>INDEX(Sheet1!RawDataCols,$C160,P$5)</f>
        <v>Current Liabilities</v>
      </c>
      <c r="Q160" s="3" t="str">
        <f>IF(Q$3=0,0,INDEX(Sheet1!RawDataCols,$C160,Q$5))</f>
        <v>B</v>
      </c>
      <c r="R160" s="3">
        <f t="shared" si="45"/>
        <v>-1</v>
      </c>
      <c r="S160" s="3">
        <f t="shared" si="46"/>
        <v>1</v>
      </c>
      <c r="T160" s="3">
        <f>IF(T$3=0,0,INDEX(Sheet1!RawDataCols,$C160,T$5)*$R160)</f>
        <v>0</v>
      </c>
      <c r="U160" s="3">
        <f>IF(U$3=0,0,INDEX(Sheet1!RawDataCols,$C160,U$5)*$R160)</f>
        <v>0</v>
      </c>
      <c r="V160" s="3">
        <f>IF(V$3=0,0,INDEX(Sheet1!RawDataCols,$C160,V$5)*$R160)</f>
        <v>0</v>
      </c>
      <c r="W160" s="3">
        <f>IF(W$3=0,0,INDEX(Sheet1!RawDataCols,$C160,W$5)*$R160)</f>
        <v>0</v>
      </c>
      <c r="X160" s="3">
        <f>IF(X$3=0,0,INDEX(Sheet1!RawDataCols,$C160,X$5)*$R160)</f>
        <v>0</v>
      </c>
      <c r="Y160" s="3">
        <f>IF(Y$3=0,0,INDEX(Sheet1!RawDataCols,$C160,Y$5)*$R160)</f>
        <v>0</v>
      </c>
      <c r="Z160" s="3">
        <f>IF(Z$3=0,0,INDEX(Sheet1!RawDataCols,$C160,Z$5)*$R160)</f>
        <v>0</v>
      </c>
      <c r="AA160" s="3">
        <f>IF(AA$3=0,0,INDEX(Sheet1!RawDataCols,$C160,AA$5)*$R160)</f>
        <v>0</v>
      </c>
      <c r="AB160" s="3">
        <f>IF(AB$3=0,0,INDEX(Sheet1!RawDataCols,$C160,AB$5)*$R160)</f>
        <v>0</v>
      </c>
      <c r="AC160" s="3">
        <f>IF(AC$3=0,0,INDEX(Sheet1!RawDataCols,$C160,AC$5)*$R160)</f>
        <v>0</v>
      </c>
      <c r="AD160" s="3">
        <f>IF(AD$3=0,0,INDEX(Sheet1!RawDataCols,$C160,AD$5)*$R160)</f>
        <v>0</v>
      </c>
      <c r="AE160" s="3">
        <f>IF(AE$3=0,0,INDEX(Sheet1!RawDataCols,$C160,AE$5)*$R160)</f>
        <v>0</v>
      </c>
      <c r="AF160" s="3">
        <f>IF(AF$3=0,0,INDEX(Sheet1!RawDataCols,$C160,AF$5)*$R160)</f>
        <v>0</v>
      </c>
      <c r="AG160" s="3">
        <f>IF(AG$3=0,0,INDEX(Sheet1!RawDataCols,$C160,AG$5)*$R160)</f>
        <v>0</v>
      </c>
      <c r="AH160" s="3">
        <f>IF(AH$3=0,0,INDEX(Sheet1!RawDataCols,$C160,AH$5)*$R160)</f>
        <v>0</v>
      </c>
      <c r="AI160" s="3">
        <f>IF(AI$3=0,0,INDEX(Sheet1!RawDataCols,$C160,AI$5)*$R160)</f>
        <v>-1144273.06</v>
      </c>
      <c r="AJ160" s="3">
        <f>IF(AJ$3=0,0,INDEX(Sheet1!RawDataCols,$C160,AJ$5)*$R160)</f>
        <v>0</v>
      </c>
      <c r="AK160" s="3">
        <f>IF(AK$3=0,0,INDEX(Sheet1!RawDataCols,$C160,AK$5)*$R160)</f>
        <v>0</v>
      </c>
      <c r="AL160" s="3">
        <f>IF(AL$3=0,0,INDEX(Sheet1!RawDataCols,$C160,AL$5)*$R160)</f>
        <v>0</v>
      </c>
      <c r="AM160" s="3">
        <f>IF(AM$3=0,0,INDEX(Sheet1!RawDataCols,$C160,AM$5)*$R160)</f>
        <v>0</v>
      </c>
      <c r="AN160" s="3">
        <f>IF(AN$3=0,0,INDEX(Sheet1!RawDataCols,$C160,AN$5)*$R160)</f>
        <v>0</v>
      </c>
      <c r="AO160" s="3">
        <f>IF(AO$3=0,0,INDEX(Sheet1!RawDataCols,$C160,AO$5)*$R160)</f>
        <v>0</v>
      </c>
      <c r="AP160" s="3">
        <f>IF(AP$3=0,0,INDEX(Sheet1!RawDataCols,$C160,AP$5)*$R160)</f>
        <v>0</v>
      </c>
      <c r="AQ160" s="3">
        <f>IF(AQ$3=0,0,INDEX(Sheet1!RawDataCols,$C160,AQ$5)*$R160)</f>
        <v>0</v>
      </c>
      <c r="AR160" s="3">
        <f>IF(AR$3=0,0,INDEX(Sheet1!RawDataCols,$C160,AR$5)*$R160)</f>
        <v>0</v>
      </c>
      <c r="AS160" s="3">
        <f>IF(AS$3=0,0,INDEX(Sheet1!RawDataCols,$C160,AS$5)*$R160)</f>
        <v>0</v>
      </c>
      <c r="AT160" s="3">
        <f>IF(AT$3=0,0,INDEX(Sheet1!RawDataCols,$C160,AT$5)*$R160)</f>
        <v>0</v>
      </c>
      <c r="AU160" s="3">
        <f>IF(AU$3=0,0,INDEX(Sheet1!RawDataCols,$C160,AU$5)*$R160)</f>
        <v>0</v>
      </c>
      <c r="AV160" s="3">
        <f>IF(AV$3=0,0,INDEX(Sheet1!RawDataCols,$C160,AV$5)*$R160)</f>
        <v>0</v>
      </c>
      <c r="AW160" s="3">
        <f>IF(AW$3=0,0,INDEX(Sheet1!RawDataCols,$C160,AW$5)*$R160)</f>
        <v>0</v>
      </c>
      <c r="AX160" s="3">
        <f>IF(AX$3=0,0,INDEX(Sheet1!RawDataCols,$C160,AX$5)*$R160)</f>
        <v>0</v>
      </c>
      <c r="AY160" s="3">
        <f>IF(AY$3=0,0,INDEX(Sheet1!RawDataCols,$C160,AY$5)*$R160)</f>
        <v>0</v>
      </c>
      <c r="AZ160" s="3">
        <f>IF(AZ$3=0,0,INDEX(Sheet1!RawDataCols,$C160,AZ$5)*$R160)</f>
        <v>0</v>
      </c>
      <c r="BA160" s="3">
        <f>IF(BA$3=0,0,INDEX(Sheet1!RawDataCols,$C160,BA$5)*$R160)</f>
        <v>0</v>
      </c>
      <c r="BB160" s="3">
        <f>IF(BB$3=0,0,INDEX(Sheet1!RawDataCols,$C160,BB$5)*$R160)</f>
        <v>0</v>
      </c>
      <c r="BC160" s="3">
        <f>IF(BC$3=0,0,INDEX(Sheet1!RawDataCols,$C160,BC$5)*$R160)</f>
        <v>0</v>
      </c>
      <c r="BD160" s="3">
        <f>IF(BD$3=0,0,INDEX(Sheet1!RawDataCols,$C160,BD$5)*$R160)</f>
        <v>0</v>
      </c>
      <c r="BE160" s="3">
        <f>IF(BE$3=0,0,INDEX(Sheet1!RawDataCols,$C160,BE$5)*$R160)</f>
        <v>0</v>
      </c>
      <c r="BF160" s="3">
        <f>IF(BF$3=0,0,INDEX(Sheet1!RawDataCols,$C160,BF$5)*$R160)</f>
        <v>0</v>
      </c>
      <c r="BG160" s="179">
        <f>IF(BG$3=0,0,INDEX(Sheet1!RawDataCols,$C160,BG$5)*$R160)</f>
        <v>0</v>
      </c>
      <c r="BH160" s="33">
        <f t="shared" si="47"/>
        <v>0</v>
      </c>
      <c r="BI160" s="33">
        <f t="shared" si="48"/>
        <v>0</v>
      </c>
      <c r="BJ160" s="33">
        <f t="shared" si="49"/>
        <v>0</v>
      </c>
      <c r="BK160" s="3">
        <f>IF(BK$3=0,0,INDEX(Sheet1!RawDataCols,$C160,BK$5)*$R160)</f>
        <v>0</v>
      </c>
      <c r="BL160" s="3">
        <f>IF(BL$3=0,0,INDEX(Sheet1!RawDataCols,$C160,BL$5)*$R160)</f>
        <v>0</v>
      </c>
      <c r="BM160" s="3">
        <f>IF(BM$3=0,0,INDEX(Sheet1!RawDataCols,$C160,BM$5)*$R160)</f>
        <v>143034.13250000001</v>
      </c>
      <c r="BN160" s="3">
        <f>IF(BN$3=0,0,INDEX(Sheet1!RawDataCols,$C160,BN$5)*$R160)</f>
        <v>129909.13250000001</v>
      </c>
      <c r="BO160" s="3">
        <f>IF(BO$3=0,0,INDEX(Sheet1!RawDataCols,$C160,BO$5)*$R160)</f>
        <v>70625</v>
      </c>
      <c r="BP160" s="3">
        <f>IF(BP$3=0,0,INDEX(Sheet1!RawDataCols,$C160,BP$5)*$R160)</f>
        <v>1144273.06</v>
      </c>
      <c r="BQ160" s="3">
        <f t="shared" si="50"/>
        <v>0</v>
      </c>
      <c r="BR160" s="3">
        <f t="shared" si="51"/>
        <v>0</v>
      </c>
      <c r="BS160" s="3">
        <f t="shared" si="52"/>
        <v>0</v>
      </c>
      <c r="BT160" s="3">
        <f t="shared" si="53"/>
        <v>0</v>
      </c>
      <c r="BU160" s="3" t="str">
        <f>INDEX(Sheet1!$BS$2:$BS$1000,MATCH($A160,Sheet1!$A$2:$A$1000,0))</f>
        <v>30</v>
      </c>
      <c r="BV160" s="3">
        <f>INDEX(Sheet1!$BT$2:$BT$1000,MATCH($A160,Sheet1!$A$2:$A$1000,0))</f>
        <v>0</v>
      </c>
    </row>
    <row r="161" spans="1:74" x14ac:dyDescent="0.2">
      <c r="A161" s="267" t="s">
        <v>439</v>
      </c>
      <c r="B161" s="3" t="e">
        <f>MATCH($A161,Sheet1!ACCOUNTNO,0)</f>
        <v>#N/A</v>
      </c>
      <c r="C161" s="3">
        <f t="shared" si="44"/>
        <v>65000</v>
      </c>
      <c r="D161" s="3">
        <f>IF(D$3=0,0,INDEX(Sheet1!RawDataCols,$C161,D$5))</f>
        <v>0</v>
      </c>
      <c r="E161" s="3">
        <f>IF(E$3=0,0,INDEX(Sheet1!RawDataCols,$C161,E$5))</f>
        <v>0</v>
      </c>
      <c r="F161" s="3">
        <f>IF(F$3=0,0,INDEX(Sheet1!RawDataCols,$C161,F$5))</f>
        <v>0</v>
      </c>
      <c r="G161" s="3">
        <f>IF(G$3=0,0,INDEX(Sheet1!RawDataCols,$C161,G$5))</f>
        <v>0</v>
      </c>
      <c r="H161" s="3">
        <f>IF(H$3=0,0,INDEX(Sheet1!RawDataCols,$C161,H$5))</f>
        <v>0</v>
      </c>
      <c r="I161" s="3">
        <f>IF(I$3=0,0,INDEX(Sheet1!RawDataCols,$C161,I$5))</f>
        <v>0</v>
      </c>
      <c r="J161" s="3">
        <f>IF(J$3=0,0,INDEX(Sheet1!RawDataCols,$C161,J$5))</f>
        <v>0</v>
      </c>
      <c r="K161" s="3">
        <f>IF(K$3=0,0,INDEX(Sheet1!RawDataCols,$C161,K$5))</f>
        <v>0</v>
      </c>
      <c r="L161" s="3">
        <f>IF(L$3=0,0,INDEX(Sheet1!RawDataCols,$C161,L$5))</f>
        <v>0</v>
      </c>
      <c r="M161" s="3">
        <f>IF(M$3=0,0,INDEX(Sheet1!RawDataCols,$C161,M$5))</f>
        <v>0</v>
      </c>
      <c r="N161" s="3">
        <f>IF(N$3=0,0,INDEX(Sheet1!RawDataCols,$C161,N$5))</f>
        <v>0</v>
      </c>
      <c r="O161" s="3">
        <f>INDEX(Sheet1!RawDataCols,$C161,O$5)</f>
        <v>0</v>
      </c>
      <c r="P161" s="3">
        <f>INDEX(Sheet1!RawDataCols,$C161,P$5)</f>
        <v>0</v>
      </c>
      <c r="Q161" s="3">
        <f>IF(Q$3=0,0,INDEX(Sheet1!RawDataCols,$C161,Q$5))</f>
        <v>0</v>
      </c>
      <c r="R161" s="3">
        <f t="shared" si="45"/>
        <v>1</v>
      </c>
      <c r="S161" s="3">
        <f t="shared" si="46"/>
        <v>-1</v>
      </c>
      <c r="T161" s="3">
        <f>IF(T$3=0,0,INDEX(Sheet1!RawDataCols,$C161,T$5)*$R161)</f>
        <v>0</v>
      </c>
      <c r="U161" s="3">
        <f>IF(U$3=0,0,INDEX(Sheet1!RawDataCols,$C161,U$5)*$R161)</f>
        <v>0</v>
      </c>
      <c r="V161" s="3">
        <f>IF(V$3=0,0,INDEX(Sheet1!RawDataCols,$C161,V$5)*$R161)</f>
        <v>0</v>
      </c>
      <c r="W161" s="3">
        <f>IF(W$3=0,0,INDEX(Sheet1!RawDataCols,$C161,W$5)*$R161)</f>
        <v>0</v>
      </c>
      <c r="X161" s="3">
        <f>IF(X$3=0,0,INDEX(Sheet1!RawDataCols,$C161,X$5)*$R161)</f>
        <v>0</v>
      </c>
      <c r="Y161" s="3">
        <f>IF(Y$3=0,0,INDEX(Sheet1!RawDataCols,$C161,Y$5)*$R161)</f>
        <v>0</v>
      </c>
      <c r="Z161" s="3">
        <f>IF(Z$3=0,0,INDEX(Sheet1!RawDataCols,$C161,Z$5)*$R161)</f>
        <v>0</v>
      </c>
      <c r="AA161" s="3">
        <f>IF(AA$3=0,0,INDEX(Sheet1!RawDataCols,$C161,AA$5)*$R161)</f>
        <v>0</v>
      </c>
      <c r="AB161" s="3">
        <f>IF(AB$3=0,0,INDEX(Sheet1!RawDataCols,$C161,AB$5)*$R161)</f>
        <v>0</v>
      </c>
      <c r="AC161" s="3">
        <f>IF(AC$3=0,0,INDEX(Sheet1!RawDataCols,$C161,AC$5)*$R161)</f>
        <v>0</v>
      </c>
      <c r="AD161" s="3">
        <f>IF(AD$3=0,0,INDEX(Sheet1!RawDataCols,$C161,AD$5)*$R161)</f>
        <v>0</v>
      </c>
      <c r="AE161" s="3">
        <f>IF(AE$3=0,0,INDEX(Sheet1!RawDataCols,$C161,AE$5)*$R161)</f>
        <v>0</v>
      </c>
      <c r="AF161" s="3">
        <f>IF(AF$3=0,0,INDEX(Sheet1!RawDataCols,$C161,AF$5)*$R161)</f>
        <v>0</v>
      </c>
      <c r="AG161" s="3">
        <f>IF(AG$3=0,0,INDEX(Sheet1!RawDataCols,$C161,AG$5)*$R161)</f>
        <v>0</v>
      </c>
      <c r="AH161" s="3">
        <f>IF(AH$3=0,0,INDEX(Sheet1!RawDataCols,$C161,AH$5)*$R161)</f>
        <v>0</v>
      </c>
      <c r="AI161" s="3">
        <f>IF(AI$3=0,0,INDEX(Sheet1!RawDataCols,$C161,AI$5)*$R161)</f>
        <v>0</v>
      </c>
      <c r="AJ161" s="3">
        <f>IF(AJ$3=0,0,INDEX(Sheet1!RawDataCols,$C161,AJ$5)*$R161)</f>
        <v>0</v>
      </c>
      <c r="AK161" s="3">
        <f>IF(AK$3=0,0,INDEX(Sheet1!RawDataCols,$C161,AK$5)*$R161)</f>
        <v>0</v>
      </c>
      <c r="AL161" s="3">
        <f>IF(AL$3=0,0,INDEX(Sheet1!RawDataCols,$C161,AL$5)*$R161)</f>
        <v>0</v>
      </c>
      <c r="AM161" s="3">
        <f>IF(AM$3=0,0,INDEX(Sheet1!RawDataCols,$C161,AM$5)*$R161)</f>
        <v>0</v>
      </c>
      <c r="AN161" s="3">
        <f>IF(AN$3=0,0,INDEX(Sheet1!RawDataCols,$C161,AN$5)*$R161)</f>
        <v>0</v>
      </c>
      <c r="AO161" s="3">
        <f>IF(AO$3=0,0,INDEX(Sheet1!RawDataCols,$C161,AO$5)*$R161)</f>
        <v>0</v>
      </c>
      <c r="AP161" s="3">
        <f>IF(AP$3=0,0,INDEX(Sheet1!RawDataCols,$C161,AP$5)*$R161)</f>
        <v>0</v>
      </c>
      <c r="AQ161" s="3">
        <f>IF(AQ$3=0,0,INDEX(Sheet1!RawDataCols,$C161,AQ$5)*$R161)</f>
        <v>0</v>
      </c>
      <c r="AR161" s="3">
        <f>IF(AR$3=0,0,INDEX(Sheet1!RawDataCols,$C161,AR$5)*$R161)</f>
        <v>0</v>
      </c>
      <c r="AS161" s="3">
        <f>IF(AS$3=0,0,INDEX(Sheet1!RawDataCols,$C161,AS$5)*$R161)</f>
        <v>0</v>
      </c>
      <c r="AT161" s="3">
        <f>IF(AT$3=0,0,INDEX(Sheet1!RawDataCols,$C161,AT$5)*$R161)</f>
        <v>0</v>
      </c>
      <c r="AU161" s="3">
        <f>IF(AU$3=0,0,INDEX(Sheet1!RawDataCols,$C161,AU$5)*$R161)</f>
        <v>0</v>
      </c>
      <c r="AV161" s="3">
        <f>IF(AV$3=0,0,INDEX(Sheet1!RawDataCols,$C161,AV$5)*$R161)</f>
        <v>0</v>
      </c>
      <c r="AW161" s="3">
        <f>IF(AW$3=0,0,INDEX(Sheet1!RawDataCols,$C161,AW$5)*$R161)</f>
        <v>0</v>
      </c>
      <c r="AX161" s="3">
        <f>IF(AX$3=0,0,INDEX(Sheet1!RawDataCols,$C161,AX$5)*$R161)</f>
        <v>0</v>
      </c>
      <c r="AY161" s="3">
        <f>IF(AY$3=0,0,INDEX(Sheet1!RawDataCols,$C161,AY$5)*$R161)</f>
        <v>0</v>
      </c>
      <c r="AZ161" s="3">
        <f>IF(AZ$3=0,0,INDEX(Sheet1!RawDataCols,$C161,AZ$5)*$R161)</f>
        <v>0</v>
      </c>
      <c r="BA161" s="3">
        <f>IF(BA$3=0,0,INDEX(Sheet1!RawDataCols,$C161,BA$5)*$R161)</f>
        <v>0</v>
      </c>
      <c r="BB161" s="3">
        <f>IF(BB$3=0,0,INDEX(Sheet1!RawDataCols,$C161,BB$5)*$R161)</f>
        <v>0</v>
      </c>
      <c r="BC161" s="3">
        <f>IF(BC$3=0,0,INDEX(Sheet1!RawDataCols,$C161,BC$5)*$R161)</f>
        <v>0</v>
      </c>
      <c r="BD161" s="3">
        <f>IF(BD$3=0,0,INDEX(Sheet1!RawDataCols,$C161,BD$5)*$R161)</f>
        <v>0</v>
      </c>
      <c r="BE161" s="3">
        <f>IF(BE$3=0,0,INDEX(Sheet1!RawDataCols,$C161,BE$5)*$R161)</f>
        <v>0</v>
      </c>
      <c r="BF161" s="3">
        <f>IF(BF$3=0,0,INDEX(Sheet1!RawDataCols,$C161,BF$5)*$R161)</f>
        <v>0</v>
      </c>
      <c r="BG161" s="179">
        <f>IF(BG$3=0,0,INDEX(Sheet1!RawDataCols,$C161,BG$5)*$R161)</f>
        <v>0</v>
      </c>
      <c r="BH161" s="33">
        <f t="shared" si="47"/>
        <v>0</v>
      </c>
      <c r="BI161" s="33">
        <f t="shared" si="48"/>
        <v>0</v>
      </c>
      <c r="BJ161" s="33">
        <f t="shared" si="49"/>
        <v>0</v>
      </c>
      <c r="BK161" s="3">
        <f>IF(BK$3=0,0,INDEX(Sheet1!RawDataCols,$C161,BK$5)*$R161)</f>
        <v>0</v>
      </c>
      <c r="BL161" s="3">
        <f>IF(BL$3=0,0,INDEX(Sheet1!RawDataCols,$C161,BL$5)*$R161)</f>
        <v>0</v>
      </c>
      <c r="BM161" s="3">
        <f>IF(BM$3=0,0,INDEX(Sheet1!RawDataCols,$C161,BM$5)*$R161)</f>
        <v>0</v>
      </c>
      <c r="BN161" s="3">
        <f>IF(BN$3=0,0,INDEX(Sheet1!RawDataCols,$C161,BN$5)*$R161)</f>
        <v>0</v>
      </c>
      <c r="BO161" s="3">
        <f>IF(BO$3=0,0,INDEX(Sheet1!RawDataCols,$C161,BO$5)*$R161)</f>
        <v>0</v>
      </c>
      <c r="BP161" s="3">
        <f>IF(BP$3=0,0,INDEX(Sheet1!RawDataCols,$C161,BP$5)*$R161)</f>
        <v>0</v>
      </c>
      <c r="BQ161" s="3">
        <f t="shared" si="50"/>
        <v>0</v>
      </c>
      <c r="BR161" s="3">
        <f t="shared" si="51"/>
        <v>0</v>
      </c>
      <c r="BS161" s="3">
        <f t="shared" si="52"/>
        <v>0</v>
      </c>
      <c r="BT161" s="3">
        <f t="shared" si="53"/>
        <v>0</v>
      </c>
      <c r="BU161" s="3" t="e">
        <f>INDEX(Sheet1!$BS$2:$BS$1000,MATCH($A161,Sheet1!$A$2:$A$1000,0))</f>
        <v>#N/A</v>
      </c>
      <c r="BV161" s="3" t="e">
        <f>INDEX(Sheet1!$BT$2:$BT$1000,MATCH($A161,Sheet1!$A$2:$A$1000,0))</f>
        <v>#N/A</v>
      </c>
    </row>
    <row r="162" spans="1:74" x14ac:dyDescent="0.2">
      <c r="A162" s="11" t="s">
        <v>487</v>
      </c>
      <c r="B162" s="3">
        <f>MATCH($A162,Sheet1!ACCOUNTNO,0)</f>
        <v>131</v>
      </c>
      <c r="C162" s="3">
        <f t="shared" si="44"/>
        <v>131</v>
      </c>
      <c r="D162" s="3" t="str">
        <f>IF(D$3=0,0,INDEX(Sheet1!RawDataCols,$C162,D$5))</f>
        <v>74100G12</v>
      </c>
      <c r="E162" s="3" t="str">
        <f>IF(E$3=0,0,INDEX(Sheet1!RawDataCols,$C162,E$5))</f>
        <v xml:space="preserve">74100          </v>
      </c>
      <c r="F162" s="3" t="str">
        <f>IF(F$3=0,0,INDEX(Sheet1!RawDataCols,$C162,F$5))</f>
        <v xml:space="preserve">G12            </v>
      </c>
      <c r="G162" s="3" t="str">
        <f>IF(G$3=0,0,INDEX(Sheet1!RawDataCols,$C162,G$5))</f>
        <v xml:space="preserve">               </v>
      </c>
      <c r="H162" s="3" t="str">
        <f>IF(H$3=0,0,INDEX(Sheet1!RawDataCols,$C162,H$5))</f>
        <v xml:space="preserve">               </v>
      </c>
      <c r="I162" s="3" t="str">
        <f>IF(I$3=0,0,INDEX(Sheet1!RawDataCols,$C162,I$5))</f>
        <v xml:space="preserve">               </v>
      </c>
      <c r="J162" s="3" t="str">
        <f>IF(J$3=0,0,INDEX(Sheet1!RawDataCols,$C162,J$5))</f>
        <v xml:space="preserve">               </v>
      </c>
      <c r="K162" s="3" t="str">
        <f>IF(K$3=0,0,INDEX(Sheet1!RawDataCols,$C162,K$5))</f>
        <v xml:space="preserve">               </v>
      </c>
      <c r="L162" s="3" t="str">
        <f>IF(L$3=0,0,INDEX(Sheet1!RawDataCols,$C162,L$5))</f>
        <v xml:space="preserve">               </v>
      </c>
      <c r="M162" s="3" t="str">
        <f>IF(M$3=0,0,INDEX(Sheet1!RawDataCols,$C162,M$5))</f>
        <v xml:space="preserve">F008  </v>
      </c>
      <c r="N162" s="3" t="str">
        <f>IF(N$3=0,0,INDEX(Sheet1!RawDataCols,$C162,N$5))</f>
        <v>Intercompany-TAR</v>
      </c>
      <c r="O162" s="3">
        <f>INDEX(Sheet1!RawDataCols,$C162,O$5)</f>
        <v>28</v>
      </c>
      <c r="P162" s="3" t="str">
        <f>INDEX(Sheet1!RawDataCols,$C162,P$5)</f>
        <v>Current Liabilities</v>
      </c>
      <c r="Q162" s="3" t="str">
        <f>IF(Q$3=0,0,INDEX(Sheet1!RawDataCols,$C162,Q$5))</f>
        <v>B</v>
      </c>
      <c r="R162" s="3">
        <f t="shared" si="45"/>
        <v>-1</v>
      </c>
      <c r="S162" s="3">
        <f t="shared" si="46"/>
        <v>1</v>
      </c>
      <c r="T162" s="3">
        <f>IF(T$3=0,0,INDEX(Sheet1!RawDataCols,$C162,T$5)*$R162)</f>
        <v>-39004.379999999997</v>
      </c>
      <c r="U162" s="3">
        <f>IF(U$3=0,0,INDEX(Sheet1!RawDataCols,$C162,U$5)*$R162)</f>
        <v>0</v>
      </c>
      <c r="V162" s="3">
        <f>IF(V$3=0,0,INDEX(Sheet1!RawDataCols,$C162,V$5)*$R162)</f>
        <v>0</v>
      </c>
      <c r="W162" s="3">
        <f>IF(W$3=0,0,INDEX(Sheet1!RawDataCols,$C162,W$5)*$R162)</f>
        <v>0</v>
      </c>
      <c r="X162" s="3">
        <f>IF(X$3=0,0,INDEX(Sheet1!RawDataCols,$C162,X$5)*$R162)</f>
        <v>39004.379999999997</v>
      </c>
      <c r="Y162" s="3">
        <f>IF(Y$3=0,0,INDEX(Sheet1!RawDataCols,$C162,Y$5)*$R162)</f>
        <v>0</v>
      </c>
      <c r="Z162" s="3">
        <f>IF(Z$3=0,0,INDEX(Sheet1!RawDataCols,$C162,Z$5)*$R162)</f>
        <v>0</v>
      </c>
      <c r="AA162" s="3">
        <f>IF(AA$3=0,0,INDEX(Sheet1!RawDataCols,$C162,AA$5)*$R162)</f>
        <v>0</v>
      </c>
      <c r="AB162" s="3">
        <f>IF(AB$3=0,0,INDEX(Sheet1!RawDataCols,$C162,AB$5)*$R162)</f>
        <v>0</v>
      </c>
      <c r="AC162" s="3">
        <f>IF(AC$3=0,0,INDEX(Sheet1!RawDataCols,$C162,AC$5)*$R162)</f>
        <v>0</v>
      </c>
      <c r="AD162" s="3">
        <f>IF(AD$3=0,0,INDEX(Sheet1!RawDataCols,$C162,AD$5)*$R162)</f>
        <v>0</v>
      </c>
      <c r="AE162" s="3">
        <f>IF(AE$3=0,0,INDEX(Sheet1!RawDataCols,$C162,AE$5)*$R162)</f>
        <v>0</v>
      </c>
      <c r="AF162" s="3">
        <f>IF(AF$3=0,0,INDEX(Sheet1!RawDataCols,$C162,AF$5)*$R162)</f>
        <v>0</v>
      </c>
      <c r="AG162" s="3">
        <f>IF(AG$3=0,0,INDEX(Sheet1!RawDataCols,$C162,AG$5)*$R162)</f>
        <v>0</v>
      </c>
      <c r="AH162" s="3">
        <f>IF(AH$3=0,0,INDEX(Sheet1!RawDataCols,$C162,AH$5)*$R162)</f>
        <v>0</v>
      </c>
      <c r="AI162" s="3">
        <f>IF(AI$3=0,0,INDEX(Sheet1!RawDataCols,$C162,AI$5)*$R162)</f>
        <v>-900</v>
      </c>
      <c r="AJ162" s="3">
        <f>IF(AJ$3=0,0,INDEX(Sheet1!RawDataCols,$C162,AJ$5)*$R162)</f>
        <v>0</v>
      </c>
      <c r="AK162" s="3">
        <f>IF(AK$3=0,0,INDEX(Sheet1!RawDataCols,$C162,AK$5)*$R162)</f>
        <v>0</v>
      </c>
      <c r="AL162" s="3">
        <f>IF(AL$3=0,0,INDEX(Sheet1!RawDataCols,$C162,AL$5)*$R162)</f>
        <v>0</v>
      </c>
      <c r="AM162" s="3">
        <f>IF(AM$3=0,0,INDEX(Sheet1!RawDataCols,$C162,AM$5)*$R162)</f>
        <v>0</v>
      </c>
      <c r="AN162" s="3">
        <f>IF(AN$3=0,0,INDEX(Sheet1!RawDataCols,$C162,AN$5)*$R162)</f>
        <v>0</v>
      </c>
      <c r="AO162" s="3">
        <f>IF(AO$3=0,0,INDEX(Sheet1!RawDataCols,$C162,AO$5)*$R162)</f>
        <v>-40000</v>
      </c>
      <c r="AP162" s="3">
        <f>IF(AP$3=0,0,INDEX(Sheet1!RawDataCols,$C162,AP$5)*$R162)</f>
        <v>0</v>
      </c>
      <c r="AQ162" s="3">
        <f>IF(AQ$3=0,0,INDEX(Sheet1!RawDataCols,$C162,AQ$5)*$R162)</f>
        <v>0</v>
      </c>
      <c r="AR162" s="3">
        <f>IF(AR$3=0,0,INDEX(Sheet1!RawDataCols,$C162,AR$5)*$R162)</f>
        <v>995.62</v>
      </c>
      <c r="AS162" s="3">
        <f>IF(AS$3=0,0,INDEX(Sheet1!RawDataCols,$C162,AS$5)*$R162)</f>
        <v>0</v>
      </c>
      <c r="AT162" s="3">
        <f>IF(AT$3=0,0,INDEX(Sheet1!RawDataCols,$C162,AT$5)*$R162)</f>
        <v>0</v>
      </c>
      <c r="AU162" s="3">
        <f>IF(AU$3=0,0,INDEX(Sheet1!RawDataCols,$C162,AU$5)*$R162)</f>
        <v>0</v>
      </c>
      <c r="AV162" s="3">
        <f>IF(AV$3=0,0,INDEX(Sheet1!RawDataCols,$C162,AV$5)*$R162)</f>
        <v>0</v>
      </c>
      <c r="AW162" s="3">
        <f>IF(AW$3=0,0,INDEX(Sheet1!RawDataCols,$C162,AW$5)*$R162)</f>
        <v>0</v>
      </c>
      <c r="AX162" s="3">
        <f>IF(AX$3=0,0,INDEX(Sheet1!RawDataCols,$C162,AX$5)*$R162)</f>
        <v>0</v>
      </c>
      <c r="AY162" s="3">
        <f>IF(AY$3=0,0,INDEX(Sheet1!RawDataCols,$C162,AY$5)*$R162)</f>
        <v>0</v>
      </c>
      <c r="AZ162" s="3">
        <f>IF(AZ$3=0,0,INDEX(Sheet1!RawDataCols,$C162,AZ$5)*$R162)</f>
        <v>0</v>
      </c>
      <c r="BA162" s="3">
        <f>IF(BA$3=0,0,INDEX(Sheet1!RawDataCols,$C162,BA$5)*$R162)</f>
        <v>0</v>
      </c>
      <c r="BB162" s="3">
        <f>IF(BB$3=0,0,INDEX(Sheet1!RawDataCols,$C162,BB$5)*$R162)</f>
        <v>0</v>
      </c>
      <c r="BC162" s="3">
        <f>IF(BC$3=0,0,INDEX(Sheet1!RawDataCols,$C162,BC$5)*$R162)</f>
        <v>0</v>
      </c>
      <c r="BD162" s="3">
        <f>IF(BD$3=0,0,INDEX(Sheet1!RawDataCols,$C162,BD$5)*$R162)</f>
        <v>0</v>
      </c>
      <c r="BE162" s="3">
        <f>IF(BE$3=0,0,INDEX(Sheet1!RawDataCols,$C162,BE$5)*$R162)</f>
        <v>0</v>
      </c>
      <c r="BF162" s="3">
        <f>IF(BF$3=0,0,INDEX(Sheet1!RawDataCols,$C162,BF$5)*$R162)</f>
        <v>0</v>
      </c>
      <c r="BG162" s="179">
        <f>IF(BG$3=0,0,INDEX(Sheet1!RawDataCols,$C162,BG$5)*$R162)</f>
        <v>0</v>
      </c>
      <c r="BH162" s="33">
        <f t="shared" si="47"/>
        <v>0</v>
      </c>
      <c r="BI162" s="33">
        <f t="shared" si="48"/>
        <v>0</v>
      </c>
      <c r="BJ162" s="33">
        <f t="shared" si="49"/>
        <v>-39004.379999999997</v>
      </c>
      <c r="BK162" s="3">
        <f>IF(BK$3=0,0,INDEX(Sheet1!RawDataCols,$C162,BK$5)*$R162)</f>
        <v>0</v>
      </c>
      <c r="BL162" s="3">
        <f>IF(BL$3=0,0,INDEX(Sheet1!RawDataCols,$C162,BL$5)*$R162)</f>
        <v>0</v>
      </c>
      <c r="BM162" s="3">
        <f>IF(BM$3=0,0,INDEX(Sheet1!RawDataCols,$C162,BM$5)*$R162)</f>
        <v>0</v>
      </c>
      <c r="BN162" s="3">
        <f>IF(BN$3=0,0,INDEX(Sheet1!RawDataCols,$C162,BN$5)*$R162)</f>
        <v>0</v>
      </c>
      <c r="BO162" s="3">
        <f>IF(BO$3=0,0,INDEX(Sheet1!RawDataCols,$C162,BO$5)*$R162)</f>
        <v>7182.2349999999997</v>
      </c>
      <c r="BP162" s="3">
        <f>IF(BP$3=0,0,INDEX(Sheet1!RawDataCols,$C162,BP$5)*$R162)</f>
        <v>900</v>
      </c>
      <c r="BQ162" s="3">
        <f t="shared" si="50"/>
        <v>0</v>
      </c>
      <c r="BR162" s="3">
        <f t="shared" si="51"/>
        <v>0</v>
      </c>
      <c r="BS162" s="3">
        <f t="shared" si="52"/>
        <v>0</v>
      </c>
      <c r="BT162" s="3">
        <f t="shared" si="53"/>
        <v>0</v>
      </c>
      <c r="BU162" s="3" t="str">
        <f>INDEX(Sheet1!$BS$2:$BS$1000,MATCH($A162,Sheet1!$A$2:$A$1000,0))</f>
        <v>30</v>
      </c>
      <c r="BV162" s="3">
        <f>INDEX(Sheet1!$BT$2:$BT$1000,MATCH($A162,Sheet1!$A$2:$A$1000,0))</f>
        <v>0</v>
      </c>
    </row>
    <row r="163" spans="1:74" x14ac:dyDescent="0.2">
      <c r="A163" s="11" t="s">
        <v>440</v>
      </c>
      <c r="B163" s="3">
        <f>MATCH($A163,Sheet1!ACCOUNTNO,0)</f>
        <v>132</v>
      </c>
      <c r="C163" s="3">
        <f t="shared" si="44"/>
        <v>132</v>
      </c>
      <c r="D163" s="3" t="str">
        <f>IF(D$3=0,0,INDEX(Sheet1!RawDataCols,$C163,D$5))</f>
        <v>74100G14</v>
      </c>
      <c r="E163" s="3" t="str">
        <f>IF(E$3=0,0,INDEX(Sheet1!RawDataCols,$C163,E$5))</f>
        <v xml:space="preserve">74100          </v>
      </c>
      <c r="F163" s="3" t="str">
        <f>IF(F$3=0,0,INDEX(Sheet1!RawDataCols,$C163,F$5))</f>
        <v xml:space="preserve">G14            </v>
      </c>
      <c r="G163" s="3" t="str">
        <f>IF(G$3=0,0,INDEX(Sheet1!RawDataCols,$C163,G$5))</f>
        <v xml:space="preserve">               </v>
      </c>
      <c r="H163" s="3" t="str">
        <f>IF(H$3=0,0,INDEX(Sheet1!RawDataCols,$C163,H$5))</f>
        <v xml:space="preserve">               </v>
      </c>
      <c r="I163" s="3" t="str">
        <f>IF(I$3=0,0,INDEX(Sheet1!RawDataCols,$C163,I$5))</f>
        <v xml:space="preserve">               </v>
      </c>
      <c r="J163" s="3" t="str">
        <f>IF(J$3=0,0,INDEX(Sheet1!RawDataCols,$C163,J$5))</f>
        <v xml:space="preserve">               </v>
      </c>
      <c r="K163" s="3" t="str">
        <f>IF(K$3=0,0,INDEX(Sheet1!RawDataCols,$C163,K$5))</f>
        <v xml:space="preserve">               </v>
      </c>
      <c r="L163" s="3" t="str">
        <f>IF(L$3=0,0,INDEX(Sheet1!RawDataCols,$C163,L$5))</f>
        <v xml:space="preserve">               </v>
      </c>
      <c r="M163" s="3" t="str">
        <f>IF(M$3=0,0,INDEX(Sheet1!RawDataCols,$C163,M$5))</f>
        <v xml:space="preserve">F008  </v>
      </c>
      <c r="N163" s="3" t="str">
        <f>IF(N$3=0,0,INDEX(Sheet1!RawDataCols,$C163,N$5))</f>
        <v>Intercompany-TMV</v>
      </c>
      <c r="O163" s="3">
        <f>INDEX(Sheet1!RawDataCols,$C163,O$5)</f>
        <v>28</v>
      </c>
      <c r="P163" s="3" t="str">
        <f>INDEX(Sheet1!RawDataCols,$C163,P$5)</f>
        <v>Current Liabilities</v>
      </c>
      <c r="Q163" s="3" t="str">
        <f>IF(Q$3=0,0,INDEX(Sheet1!RawDataCols,$C163,Q$5))</f>
        <v>B</v>
      </c>
      <c r="R163" s="3">
        <f t="shared" si="45"/>
        <v>-1</v>
      </c>
      <c r="S163" s="3">
        <f t="shared" si="46"/>
        <v>1</v>
      </c>
      <c r="T163" s="3">
        <f>IF(T$3=0,0,INDEX(Sheet1!RawDataCols,$C163,T$5)*$R163)</f>
        <v>0</v>
      </c>
      <c r="U163" s="3">
        <f>IF(U$3=0,0,INDEX(Sheet1!RawDataCols,$C163,U$5)*$R163)</f>
        <v>0</v>
      </c>
      <c r="V163" s="3">
        <f>IF(V$3=0,0,INDEX(Sheet1!RawDataCols,$C163,V$5)*$R163)</f>
        <v>0</v>
      </c>
      <c r="W163" s="3">
        <f>IF(W$3=0,0,INDEX(Sheet1!RawDataCols,$C163,W$5)*$R163)</f>
        <v>0</v>
      </c>
      <c r="X163" s="3">
        <f>IF(X$3=0,0,INDEX(Sheet1!RawDataCols,$C163,X$5)*$R163)</f>
        <v>0</v>
      </c>
      <c r="Y163" s="3">
        <f>IF(Y$3=0,0,INDEX(Sheet1!RawDataCols,$C163,Y$5)*$R163)</f>
        <v>0</v>
      </c>
      <c r="Z163" s="3">
        <f>IF(Z$3=0,0,INDEX(Sheet1!RawDataCols,$C163,Z$5)*$R163)</f>
        <v>0</v>
      </c>
      <c r="AA163" s="3">
        <f>IF(AA$3=0,0,INDEX(Sheet1!RawDataCols,$C163,AA$5)*$R163)</f>
        <v>0</v>
      </c>
      <c r="AB163" s="3">
        <f>IF(AB$3=0,0,INDEX(Sheet1!RawDataCols,$C163,AB$5)*$R163)</f>
        <v>0</v>
      </c>
      <c r="AC163" s="3">
        <f>IF(AC$3=0,0,INDEX(Sheet1!RawDataCols,$C163,AC$5)*$R163)</f>
        <v>0</v>
      </c>
      <c r="AD163" s="3">
        <f>IF(AD$3=0,0,INDEX(Sheet1!RawDataCols,$C163,AD$5)*$R163)</f>
        <v>0</v>
      </c>
      <c r="AE163" s="3">
        <f>IF(AE$3=0,0,INDEX(Sheet1!RawDataCols,$C163,AE$5)*$R163)</f>
        <v>0</v>
      </c>
      <c r="AF163" s="3">
        <f>IF(AF$3=0,0,INDEX(Sheet1!RawDataCols,$C163,AF$5)*$R163)</f>
        <v>0</v>
      </c>
      <c r="AG163" s="3">
        <f>IF(AG$3=0,0,INDEX(Sheet1!RawDataCols,$C163,AG$5)*$R163)</f>
        <v>0</v>
      </c>
      <c r="AH163" s="3">
        <f>IF(AH$3=0,0,INDEX(Sheet1!RawDataCols,$C163,AH$5)*$R163)</f>
        <v>0</v>
      </c>
      <c r="AI163" s="3">
        <f>IF(AI$3=0,0,INDEX(Sheet1!RawDataCols,$C163,AI$5)*$R163)</f>
        <v>-82044.44</v>
      </c>
      <c r="AJ163" s="3">
        <f>IF(AJ$3=0,0,INDEX(Sheet1!RawDataCols,$C163,AJ$5)*$R163)</f>
        <v>0</v>
      </c>
      <c r="AK163" s="3">
        <f>IF(AK$3=0,0,INDEX(Sheet1!RawDataCols,$C163,AK$5)*$R163)</f>
        <v>0</v>
      </c>
      <c r="AL163" s="3">
        <f>IF(AL$3=0,0,INDEX(Sheet1!RawDataCols,$C163,AL$5)*$R163)</f>
        <v>0</v>
      </c>
      <c r="AM163" s="3">
        <f>IF(AM$3=0,0,INDEX(Sheet1!RawDataCols,$C163,AM$5)*$R163)</f>
        <v>0</v>
      </c>
      <c r="AN163" s="3">
        <f>IF(AN$3=0,0,INDEX(Sheet1!RawDataCols,$C163,AN$5)*$R163)</f>
        <v>0</v>
      </c>
      <c r="AO163" s="3">
        <f>IF(AO$3=0,0,INDEX(Sheet1!RawDataCols,$C163,AO$5)*$R163)</f>
        <v>0</v>
      </c>
      <c r="AP163" s="3">
        <f>IF(AP$3=0,0,INDEX(Sheet1!RawDataCols,$C163,AP$5)*$R163)</f>
        <v>0</v>
      </c>
      <c r="AQ163" s="3">
        <f>IF(AQ$3=0,0,INDEX(Sheet1!RawDataCols,$C163,AQ$5)*$R163)</f>
        <v>0</v>
      </c>
      <c r="AR163" s="3">
        <f>IF(AR$3=0,0,INDEX(Sheet1!RawDataCols,$C163,AR$5)*$R163)</f>
        <v>0</v>
      </c>
      <c r="AS163" s="3">
        <f>IF(AS$3=0,0,INDEX(Sheet1!RawDataCols,$C163,AS$5)*$R163)</f>
        <v>0</v>
      </c>
      <c r="AT163" s="3">
        <f>IF(AT$3=0,0,INDEX(Sheet1!RawDataCols,$C163,AT$5)*$R163)</f>
        <v>0</v>
      </c>
      <c r="AU163" s="3">
        <f>IF(AU$3=0,0,INDEX(Sheet1!RawDataCols,$C163,AU$5)*$R163)</f>
        <v>0</v>
      </c>
      <c r="AV163" s="3">
        <f>IF(AV$3=0,0,INDEX(Sheet1!RawDataCols,$C163,AV$5)*$R163)</f>
        <v>0</v>
      </c>
      <c r="AW163" s="3">
        <f>IF(AW$3=0,0,INDEX(Sheet1!RawDataCols,$C163,AW$5)*$R163)</f>
        <v>0</v>
      </c>
      <c r="AX163" s="3">
        <f>IF(AX$3=0,0,INDEX(Sheet1!RawDataCols,$C163,AX$5)*$R163)</f>
        <v>0</v>
      </c>
      <c r="AY163" s="3">
        <f>IF(AY$3=0,0,INDEX(Sheet1!RawDataCols,$C163,AY$5)*$R163)</f>
        <v>0</v>
      </c>
      <c r="AZ163" s="3">
        <f>IF(AZ$3=0,0,INDEX(Sheet1!RawDataCols,$C163,AZ$5)*$R163)</f>
        <v>0</v>
      </c>
      <c r="BA163" s="3">
        <f>IF(BA$3=0,0,INDEX(Sheet1!RawDataCols,$C163,BA$5)*$R163)</f>
        <v>0</v>
      </c>
      <c r="BB163" s="3">
        <f>IF(BB$3=0,0,INDEX(Sheet1!RawDataCols,$C163,BB$5)*$R163)</f>
        <v>0</v>
      </c>
      <c r="BC163" s="3">
        <f>IF(BC$3=0,0,INDEX(Sheet1!RawDataCols,$C163,BC$5)*$R163)</f>
        <v>0</v>
      </c>
      <c r="BD163" s="3">
        <f>IF(BD$3=0,0,INDEX(Sheet1!RawDataCols,$C163,BD$5)*$R163)</f>
        <v>0</v>
      </c>
      <c r="BE163" s="3">
        <f>IF(BE$3=0,0,INDEX(Sheet1!RawDataCols,$C163,BE$5)*$R163)</f>
        <v>0</v>
      </c>
      <c r="BF163" s="3">
        <f>IF(BF$3=0,0,INDEX(Sheet1!RawDataCols,$C163,BF$5)*$R163)</f>
        <v>0</v>
      </c>
      <c r="BG163" s="179">
        <f>IF(BG$3=0,0,INDEX(Sheet1!RawDataCols,$C163,BG$5)*$R163)</f>
        <v>0</v>
      </c>
      <c r="BH163" s="33">
        <f t="shared" si="47"/>
        <v>0</v>
      </c>
      <c r="BI163" s="33">
        <f t="shared" si="48"/>
        <v>0</v>
      </c>
      <c r="BJ163" s="33">
        <f t="shared" si="49"/>
        <v>0</v>
      </c>
      <c r="BK163" s="3">
        <f>IF(BK$3=0,0,INDEX(Sheet1!RawDataCols,$C163,BK$5)*$R163)</f>
        <v>0</v>
      </c>
      <c r="BL163" s="3">
        <f>IF(BL$3=0,0,INDEX(Sheet1!RawDataCols,$C163,BL$5)*$R163)</f>
        <v>0</v>
      </c>
      <c r="BM163" s="3">
        <f>IF(BM$3=0,0,INDEX(Sheet1!RawDataCols,$C163,BM$5)*$R163)</f>
        <v>10255.555</v>
      </c>
      <c r="BN163" s="3">
        <f>IF(BN$3=0,0,INDEX(Sheet1!RawDataCols,$C163,BN$5)*$R163)</f>
        <v>10255.555</v>
      </c>
      <c r="BO163" s="3">
        <f>IF(BO$3=0,0,INDEX(Sheet1!RawDataCols,$C163,BO$5)*$R163)</f>
        <v>10255.555</v>
      </c>
      <c r="BP163" s="3">
        <f>IF(BP$3=0,0,INDEX(Sheet1!RawDataCols,$C163,BP$5)*$R163)</f>
        <v>82044.44</v>
      </c>
      <c r="BQ163" s="3">
        <f t="shared" si="50"/>
        <v>0</v>
      </c>
      <c r="BR163" s="3">
        <f t="shared" si="51"/>
        <v>0</v>
      </c>
      <c r="BS163" s="3">
        <f t="shared" si="52"/>
        <v>0</v>
      </c>
      <c r="BT163" s="3">
        <f t="shared" si="53"/>
        <v>0</v>
      </c>
      <c r="BU163" s="3" t="str">
        <f>INDEX(Sheet1!$BS$2:$BS$1000,MATCH($A163,Sheet1!$A$2:$A$1000,0))</f>
        <v>30</v>
      </c>
      <c r="BV163" s="3">
        <f>INDEX(Sheet1!$BT$2:$BT$1000,MATCH($A163,Sheet1!$A$2:$A$1000,0))</f>
        <v>0</v>
      </c>
    </row>
    <row r="164" spans="1:74" x14ac:dyDescent="0.2">
      <c r="A164" s="11" t="s">
        <v>669</v>
      </c>
      <c r="B164" s="3">
        <f>MATCH($A164,Sheet1!ACCOUNTNO,0)</f>
        <v>133</v>
      </c>
      <c r="C164" s="3">
        <f t="shared" si="44"/>
        <v>133</v>
      </c>
      <c r="D164" s="3" t="str">
        <f>IF(D$3=0,0,INDEX(Sheet1!RawDataCols,$C164,D$5))</f>
        <v>74100G15</v>
      </c>
      <c r="E164" s="3" t="str">
        <f>IF(E$3=0,0,INDEX(Sheet1!RawDataCols,$C164,E$5))</f>
        <v xml:space="preserve">74100          </v>
      </c>
      <c r="F164" s="3" t="str">
        <f>IF(F$3=0,0,INDEX(Sheet1!RawDataCols,$C164,F$5))</f>
        <v xml:space="preserve">G15            </v>
      </c>
      <c r="G164" s="3" t="str">
        <f>IF(G$3=0,0,INDEX(Sheet1!RawDataCols,$C164,G$5))</f>
        <v xml:space="preserve">               </v>
      </c>
      <c r="H164" s="3" t="str">
        <f>IF(H$3=0,0,INDEX(Sheet1!RawDataCols,$C164,H$5))</f>
        <v xml:space="preserve">               </v>
      </c>
      <c r="I164" s="3" t="str">
        <f>IF(I$3=0,0,INDEX(Sheet1!RawDataCols,$C164,I$5))</f>
        <v xml:space="preserve">               </v>
      </c>
      <c r="J164" s="3" t="str">
        <f>IF(J$3=0,0,INDEX(Sheet1!RawDataCols,$C164,J$5))</f>
        <v xml:space="preserve">               </v>
      </c>
      <c r="K164" s="3" t="str">
        <f>IF(K$3=0,0,INDEX(Sheet1!RawDataCols,$C164,K$5))</f>
        <v xml:space="preserve">               </v>
      </c>
      <c r="L164" s="3" t="str">
        <f>IF(L$3=0,0,INDEX(Sheet1!RawDataCols,$C164,L$5))</f>
        <v xml:space="preserve">               </v>
      </c>
      <c r="M164" s="3" t="str">
        <f>IF(M$3=0,0,INDEX(Sheet1!RawDataCols,$C164,M$5))</f>
        <v xml:space="preserve">F008  </v>
      </c>
      <c r="N164" s="3" t="str">
        <f>IF(N$3=0,0,INDEX(Sheet1!RawDataCols,$C164,N$5))</f>
        <v>Intercompany-TMR</v>
      </c>
      <c r="O164" s="3">
        <f>INDEX(Sheet1!RawDataCols,$C164,O$5)</f>
        <v>28</v>
      </c>
      <c r="P164" s="3" t="str">
        <f>INDEX(Sheet1!RawDataCols,$C164,P$5)</f>
        <v>Current Liabilities</v>
      </c>
      <c r="Q164" s="3" t="str">
        <f>IF(Q$3=0,0,INDEX(Sheet1!RawDataCols,$C164,Q$5))</f>
        <v>B</v>
      </c>
      <c r="R164" s="3">
        <f t="shared" si="45"/>
        <v>-1</v>
      </c>
      <c r="S164" s="3">
        <f t="shared" si="46"/>
        <v>1</v>
      </c>
      <c r="T164" s="3">
        <f>IF(T$3=0,0,INDEX(Sheet1!RawDataCols,$C164,T$5)*$R164)</f>
        <v>0</v>
      </c>
      <c r="U164" s="3">
        <f>IF(U$3=0,0,INDEX(Sheet1!RawDataCols,$C164,U$5)*$R164)</f>
        <v>0</v>
      </c>
      <c r="V164" s="3">
        <f>IF(V$3=0,0,INDEX(Sheet1!RawDataCols,$C164,V$5)*$R164)</f>
        <v>0</v>
      </c>
      <c r="W164" s="3">
        <f>IF(W$3=0,0,INDEX(Sheet1!RawDataCols,$C164,W$5)*$R164)</f>
        <v>0</v>
      </c>
      <c r="X164" s="3">
        <f>IF(X$3=0,0,INDEX(Sheet1!RawDataCols,$C164,X$5)*$R164)</f>
        <v>0</v>
      </c>
      <c r="Y164" s="3">
        <f>IF(Y$3=0,0,INDEX(Sheet1!RawDataCols,$C164,Y$5)*$R164)</f>
        <v>0</v>
      </c>
      <c r="Z164" s="3">
        <f>IF(Z$3=0,0,INDEX(Sheet1!RawDataCols,$C164,Z$5)*$R164)</f>
        <v>0</v>
      </c>
      <c r="AA164" s="3">
        <f>IF(AA$3=0,0,INDEX(Sheet1!RawDataCols,$C164,AA$5)*$R164)</f>
        <v>0</v>
      </c>
      <c r="AB164" s="3">
        <f>IF(AB$3=0,0,INDEX(Sheet1!RawDataCols,$C164,AB$5)*$R164)</f>
        <v>0</v>
      </c>
      <c r="AC164" s="3">
        <f>IF(AC$3=0,0,INDEX(Sheet1!RawDataCols,$C164,AC$5)*$R164)</f>
        <v>0</v>
      </c>
      <c r="AD164" s="3">
        <f>IF(AD$3=0,0,INDEX(Sheet1!RawDataCols,$C164,AD$5)*$R164)</f>
        <v>0</v>
      </c>
      <c r="AE164" s="3">
        <f>IF(AE$3=0,0,INDEX(Sheet1!RawDataCols,$C164,AE$5)*$R164)</f>
        <v>0</v>
      </c>
      <c r="AF164" s="3">
        <f>IF(AF$3=0,0,INDEX(Sheet1!RawDataCols,$C164,AF$5)*$R164)</f>
        <v>0</v>
      </c>
      <c r="AG164" s="3">
        <f>IF(AG$3=0,0,INDEX(Sheet1!RawDataCols,$C164,AG$5)*$R164)</f>
        <v>0</v>
      </c>
      <c r="AH164" s="3">
        <f>IF(AH$3=0,0,INDEX(Sheet1!RawDataCols,$C164,AH$5)*$R164)</f>
        <v>0</v>
      </c>
      <c r="AI164" s="3">
        <f>IF(AI$3=0,0,INDEX(Sheet1!RawDataCols,$C164,AI$5)*$R164)</f>
        <v>-96548.69</v>
      </c>
      <c r="AJ164" s="3">
        <f>IF(AJ$3=0,0,INDEX(Sheet1!RawDataCols,$C164,AJ$5)*$R164)</f>
        <v>0</v>
      </c>
      <c r="AK164" s="3">
        <f>IF(AK$3=0,0,INDEX(Sheet1!RawDataCols,$C164,AK$5)*$R164)</f>
        <v>0</v>
      </c>
      <c r="AL164" s="3">
        <f>IF(AL$3=0,0,INDEX(Sheet1!RawDataCols,$C164,AL$5)*$R164)</f>
        <v>0</v>
      </c>
      <c r="AM164" s="3">
        <f>IF(AM$3=0,0,INDEX(Sheet1!RawDataCols,$C164,AM$5)*$R164)</f>
        <v>0</v>
      </c>
      <c r="AN164" s="3">
        <f>IF(AN$3=0,0,INDEX(Sheet1!RawDataCols,$C164,AN$5)*$R164)</f>
        <v>0</v>
      </c>
      <c r="AO164" s="3">
        <f>IF(AO$3=0,0,INDEX(Sheet1!RawDataCols,$C164,AO$5)*$R164)</f>
        <v>0</v>
      </c>
      <c r="AP164" s="3">
        <f>IF(AP$3=0,0,INDEX(Sheet1!RawDataCols,$C164,AP$5)*$R164)</f>
        <v>0</v>
      </c>
      <c r="AQ164" s="3">
        <f>IF(AQ$3=0,0,INDEX(Sheet1!RawDataCols,$C164,AQ$5)*$R164)</f>
        <v>0</v>
      </c>
      <c r="AR164" s="3">
        <f>IF(AR$3=0,0,INDEX(Sheet1!RawDataCols,$C164,AR$5)*$R164)</f>
        <v>0</v>
      </c>
      <c r="AS164" s="3">
        <f>IF(AS$3=0,0,INDEX(Sheet1!RawDataCols,$C164,AS$5)*$R164)</f>
        <v>0</v>
      </c>
      <c r="AT164" s="3">
        <f>IF(AT$3=0,0,INDEX(Sheet1!RawDataCols,$C164,AT$5)*$R164)</f>
        <v>0</v>
      </c>
      <c r="AU164" s="3">
        <f>IF(AU$3=0,0,INDEX(Sheet1!RawDataCols,$C164,AU$5)*$R164)</f>
        <v>0</v>
      </c>
      <c r="AV164" s="3">
        <f>IF(AV$3=0,0,INDEX(Sheet1!RawDataCols,$C164,AV$5)*$R164)</f>
        <v>0</v>
      </c>
      <c r="AW164" s="3">
        <f>IF(AW$3=0,0,INDEX(Sheet1!RawDataCols,$C164,AW$5)*$R164)</f>
        <v>0</v>
      </c>
      <c r="AX164" s="3">
        <f>IF(AX$3=0,0,INDEX(Sheet1!RawDataCols,$C164,AX$5)*$R164)</f>
        <v>0</v>
      </c>
      <c r="AY164" s="3">
        <f>IF(AY$3=0,0,INDEX(Sheet1!RawDataCols,$C164,AY$5)*$R164)</f>
        <v>0</v>
      </c>
      <c r="AZ164" s="3">
        <f>IF(AZ$3=0,0,INDEX(Sheet1!RawDataCols,$C164,AZ$5)*$R164)</f>
        <v>0</v>
      </c>
      <c r="BA164" s="3">
        <f>IF(BA$3=0,0,INDEX(Sheet1!RawDataCols,$C164,BA$5)*$R164)</f>
        <v>0</v>
      </c>
      <c r="BB164" s="3">
        <f>IF(BB$3=0,0,INDEX(Sheet1!RawDataCols,$C164,BB$5)*$R164)</f>
        <v>0</v>
      </c>
      <c r="BC164" s="3">
        <f>IF(BC$3=0,0,INDEX(Sheet1!RawDataCols,$C164,BC$5)*$R164)</f>
        <v>0</v>
      </c>
      <c r="BD164" s="3">
        <f>IF(BD$3=0,0,INDEX(Sheet1!RawDataCols,$C164,BD$5)*$R164)</f>
        <v>0</v>
      </c>
      <c r="BE164" s="3">
        <f>IF(BE$3=0,0,INDEX(Sheet1!RawDataCols,$C164,BE$5)*$R164)</f>
        <v>0</v>
      </c>
      <c r="BF164" s="3">
        <f>IF(BF$3=0,0,INDEX(Sheet1!RawDataCols,$C164,BF$5)*$R164)</f>
        <v>0</v>
      </c>
      <c r="BG164" s="179">
        <f>IF(BG$3=0,0,INDEX(Sheet1!RawDataCols,$C164,BG$5)*$R164)</f>
        <v>0</v>
      </c>
      <c r="BH164" s="33">
        <f t="shared" si="47"/>
        <v>0</v>
      </c>
      <c r="BI164" s="33">
        <f t="shared" si="48"/>
        <v>0</v>
      </c>
      <c r="BJ164" s="33">
        <f t="shared" si="49"/>
        <v>0</v>
      </c>
      <c r="BK164" s="3">
        <f>IF(BK$3=0,0,INDEX(Sheet1!RawDataCols,$C164,BK$5)*$R164)</f>
        <v>0</v>
      </c>
      <c r="BL164" s="3">
        <f>IF(BL$3=0,0,INDEX(Sheet1!RawDataCols,$C164,BL$5)*$R164)</f>
        <v>0</v>
      </c>
      <c r="BM164" s="3">
        <f>IF(BM$3=0,0,INDEX(Sheet1!RawDataCols,$C164,BM$5)*$R164)</f>
        <v>12068.58625</v>
      </c>
      <c r="BN164" s="3">
        <f>IF(BN$3=0,0,INDEX(Sheet1!RawDataCols,$C164,BN$5)*$R164)</f>
        <v>12068.58625</v>
      </c>
      <c r="BO164" s="3">
        <f>IF(BO$3=0,0,INDEX(Sheet1!RawDataCols,$C164,BO$5)*$R164)</f>
        <v>5666.05375</v>
      </c>
      <c r="BP164" s="3">
        <f>IF(BP$3=0,0,INDEX(Sheet1!RawDataCols,$C164,BP$5)*$R164)</f>
        <v>96548.69</v>
      </c>
      <c r="BQ164" s="3">
        <f t="shared" si="50"/>
        <v>0</v>
      </c>
      <c r="BR164" s="3">
        <f t="shared" si="51"/>
        <v>0</v>
      </c>
      <c r="BS164" s="3">
        <f t="shared" si="52"/>
        <v>0</v>
      </c>
      <c r="BT164" s="3">
        <f t="shared" si="53"/>
        <v>0</v>
      </c>
      <c r="BU164" s="3" t="str">
        <f>INDEX(Sheet1!$BS$2:$BS$1000,MATCH($A164,Sheet1!$A$2:$A$1000,0))</f>
        <v>30</v>
      </c>
      <c r="BV164" s="3">
        <f>INDEX(Sheet1!$BT$2:$BT$1000,MATCH($A164,Sheet1!$A$2:$A$1000,0))</f>
        <v>0</v>
      </c>
    </row>
    <row r="165" spans="1:74" x14ac:dyDescent="0.2">
      <c r="A165" s="11" t="s">
        <v>670</v>
      </c>
      <c r="B165" s="3">
        <f>MATCH($A165,Sheet1!ACCOUNTNO,0)</f>
        <v>134</v>
      </c>
      <c r="C165" s="3">
        <f t="shared" si="44"/>
        <v>134</v>
      </c>
      <c r="D165" s="3" t="str">
        <f>IF(D$3=0,0,INDEX(Sheet1!RawDataCols,$C165,D$5))</f>
        <v>90100G08</v>
      </c>
      <c r="E165" s="3" t="str">
        <f>IF(E$3=0,0,INDEX(Sheet1!RawDataCols,$C165,E$5))</f>
        <v xml:space="preserve">90100          </v>
      </c>
      <c r="F165" s="3" t="str">
        <f>IF(F$3=0,0,INDEX(Sheet1!RawDataCols,$C165,F$5))</f>
        <v xml:space="preserve">G08            </v>
      </c>
      <c r="G165" s="3" t="str">
        <f>IF(G$3=0,0,INDEX(Sheet1!RawDataCols,$C165,G$5))</f>
        <v xml:space="preserve">               </v>
      </c>
      <c r="H165" s="3" t="str">
        <f>IF(H$3=0,0,INDEX(Sheet1!RawDataCols,$C165,H$5))</f>
        <v xml:space="preserve">               </v>
      </c>
      <c r="I165" s="3" t="str">
        <f>IF(I$3=0,0,INDEX(Sheet1!RawDataCols,$C165,I$5))</f>
        <v xml:space="preserve">               </v>
      </c>
      <c r="J165" s="3" t="str">
        <f>IF(J$3=0,0,INDEX(Sheet1!RawDataCols,$C165,J$5))</f>
        <v xml:space="preserve">               </v>
      </c>
      <c r="K165" s="3" t="str">
        <f>IF(K$3=0,0,INDEX(Sheet1!RawDataCols,$C165,K$5))</f>
        <v xml:space="preserve">               </v>
      </c>
      <c r="L165" s="3" t="str">
        <f>IF(L$3=0,0,INDEX(Sheet1!RawDataCols,$C165,L$5))</f>
        <v xml:space="preserve">               </v>
      </c>
      <c r="M165" s="3" t="str">
        <f>IF(M$3=0,0,INDEX(Sheet1!RawDataCols,$C165,M$5))</f>
        <v xml:space="preserve">F008  </v>
      </c>
      <c r="N165" s="3" t="str">
        <f>IF(N$3=0,0,INDEX(Sheet1!RawDataCols,$C165,N$5))</f>
        <v>Retained Earnings-RIUP</v>
      </c>
      <c r="O165" s="3">
        <f>INDEX(Sheet1!RawDataCols,$C165,O$5)</f>
        <v>40</v>
      </c>
      <c r="P165" s="3" t="str">
        <f>INDEX(Sheet1!RawDataCols,$C165,P$5)</f>
        <v>Retained Earnings</v>
      </c>
      <c r="Q165" s="3" t="str">
        <f>IF(Q$3=0,0,INDEX(Sheet1!RawDataCols,$C165,Q$5))</f>
        <v>R</v>
      </c>
      <c r="R165" s="3">
        <f t="shared" si="45"/>
        <v>-1</v>
      </c>
      <c r="S165" s="3">
        <f t="shared" si="46"/>
        <v>1</v>
      </c>
      <c r="T165" s="3">
        <f>IF(T$3=0,0,INDEX(Sheet1!RawDataCols,$C165,T$5)*$R165)</f>
        <v>-3623115.99</v>
      </c>
      <c r="U165" s="3">
        <f>IF(U$3=0,0,INDEX(Sheet1!RawDataCols,$C165,U$5)*$R165)</f>
        <v>0</v>
      </c>
      <c r="V165" s="3">
        <f>IF(V$3=0,0,INDEX(Sheet1!RawDataCols,$C165,V$5)*$R165)</f>
        <v>0</v>
      </c>
      <c r="W165" s="3">
        <f>IF(W$3=0,0,INDEX(Sheet1!RawDataCols,$C165,W$5)*$R165)</f>
        <v>0</v>
      </c>
      <c r="X165" s="3">
        <f>IF(X$3=0,0,INDEX(Sheet1!RawDataCols,$C165,X$5)*$R165)</f>
        <v>0</v>
      </c>
      <c r="Y165" s="3">
        <f>IF(Y$3=0,0,INDEX(Sheet1!RawDataCols,$C165,Y$5)*$R165)</f>
        <v>0</v>
      </c>
      <c r="Z165" s="3">
        <f>IF(Z$3=0,0,INDEX(Sheet1!RawDataCols,$C165,Z$5)*$R165)</f>
        <v>0</v>
      </c>
      <c r="AA165" s="3">
        <f>IF(AA$3=0,0,INDEX(Sheet1!RawDataCols,$C165,AA$5)*$R165)</f>
        <v>0</v>
      </c>
      <c r="AB165" s="3">
        <f>IF(AB$3=0,0,INDEX(Sheet1!RawDataCols,$C165,AB$5)*$R165)</f>
        <v>0</v>
      </c>
      <c r="AC165" s="3">
        <f>IF(AC$3=0,0,INDEX(Sheet1!RawDataCols,$C165,AC$5)*$R165)</f>
        <v>0</v>
      </c>
      <c r="AD165" s="3">
        <f>IF(AD$3=0,0,INDEX(Sheet1!RawDataCols,$C165,AD$5)*$R165)</f>
        <v>0</v>
      </c>
      <c r="AE165" s="3">
        <f>IF(AE$3=0,0,INDEX(Sheet1!RawDataCols,$C165,AE$5)*$R165)</f>
        <v>0</v>
      </c>
      <c r="AF165" s="3">
        <f>IF(AF$3=0,0,INDEX(Sheet1!RawDataCols,$C165,AF$5)*$R165)</f>
        <v>0</v>
      </c>
      <c r="AG165" s="3">
        <f>IF(AG$3=0,0,INDEX(Sheet1!RawDataCols,$C165,AG$5)*$R165)</f>
        <v>0</v>
      </c>
      <c r="AH165" s="3">
        <f>IF(AH$3=0,0,INDEX(Sheet1!RawDataCols,$C165,AH$5)*$R165)</f>
        <v>0</v>
      </c>
      <c r="AI165" s="3">
        <f>IF(AI$3=0,0,INDEX(Sheet1!RawDataCols,$C165,AI$5)*$R165)</f>
        <v>0</v>
      </c>
      <c r="AJ165" s="3">
        <f>IF(AJ$3=0,0,INDEX(Sheet1!RawDataCols,$C165,AJ$5)*$R165)</f>
        <v>0</v>
      </c>
      <c r="AK165" s="3">
        <f>IF(AK$3=0,0,INDEX(Sheet1!RawDataCols,$C165,AK$5)*$R165)</f>
        <v>0</v>
      </c>
      <c r="AL165" s="3">
        <f>IF(AL$3=0,0,INDEX(Sheet1!RawDataCols,$C165,AL$5)*$R165)</f>
        <v>0</v>
      </c>
      <c r="AM165" s="3">
        <f>IF(AM$3=0,0,INDEX(Sheet1!RawDataCols,$C165,AM$5)*$R165)</f>
        <v>0</v>
      </c>
      <c r="AN165" s="3">
        <f>IF(AN$3=0,0,INDEX(Sheet1!RawDataCols,$C165,AN$5)*$R165)</f>
        <v>0</v>
      </c>
      <c r="AO165" s="3">
        <f>IF(AO$3=0,0,INDEX(Sheet1!RawDataCols,$C165,AO$5)*$R165)</f>
        <v>0</v>
      </c>
      <c r="AP165" s="3">
        <f>IF(AP$3=0,0,INDEX(Sheet1!RawDataCols,$C165,AP$5)*$R165)</f>
        <v>0</v>
      </c>
      <c r="AQ165" s="3">
        <f>IF(AQ$3=0,0,INDEX(Sheet1!RawDataCols,$C165,AQ$5)*$R165)</f>
        <v>0</v>
      </c>
      <c r="AR165" s="3">
        <f>IF(AR$3=0,0,INDEX(Sheet1!RawDataCols,$C165,AR$5)*$R165)</f>
        <v>0</v>
      </c>
      <c r="AS165" s="3">
        <f>IF(AS$3=0,0,INDEX(Sheet1!RawDataCols,$C165,AS$5)*$R165)</f>
        <v>0</v>
      </c>
      <c r="AT165" s="3">
        <f>IF(AT$3=0,0,INDEX(Sheet1!RawDataCols,$C165,AT$5)*$R165)</f>
        <v>0</v>
      </c>
      <c r="AU165" s="3">
        <f>IF(AU$3=0,0,INDEX(Sheet1!RawDataCols,$C165,AU$5)*$R165)</f>
        <v>0</v>
      </c>
      <c r="AV165" s="3">
        <f>IF(AV$3=0,0,INDEX(Sheet1!RawDataCols,$C165,AV$5)*$R165)</f>
        <v>0</v>
      </c>
      <c r="AW165" s="3">
        <f>IF(AW$3=0,0,INDEX(Sheet1!RawDataCols,$C165,AW$5)*$R165)</f>
        <v>0</v>
      </c>
      <c r="AX165" s="3">
        <f>IF(AX$3=0,0,INDEX(Sheet1!RawDataCols,$C165,AX$5)*$R165)</f>
        <v>0</v>
      </c>
      <c r="AY165" s="3">
        <f>IF(AY$3=0,0,INDEX(Sheet1!RawDataCols,$C165,AY$5)*$R165)</f>
        <v>0</v>
      </c>
      <c r="AZ165" s="3">
        <f>IF(AZ$3=0,0,INDEX(Sheet1!RawDataCols,$C165,AZ$5)*$R165)</f>
        <v>0</v>
      </c>
      <c r="BA165" s="3">
        <f>IF(BA$3=0,0,INDEX(Sheet1!RawDataCols,$C165,BA$5)*$R165)</f>
        <v>0</v>
      </c>
      <c r="BB165" s="3">
        <f>IF(BB$3=0,0,INDEX(Sheet1!RawDataCols,$C165,BB$5)*$R165)</f>
        <v>0</v>
      </c>
      <c r="BC165" s="3">
        <f>IF(BC$3=0,0,INDEX(Sheet1!RawDataCols,$C165,BC$5)*$R165)</f>
        <v>0</v>
      </c>
      <c r="BD165" s="3">
        <f>IF(BD$3=0,0,INDEX(Sheet1!RawDataCols,$C165,BD$5)*$R165)</f>
        <v>0</v>
      </c>
      <c r="BE165" s="3">
        <f>IF(BE$3=0,0,INDEX(Sheet1!RawDataCols,$C165,BE$5)*$R165)</f>
        <v>0</v>
      </c>
      <c r="BF165" s="3">
        <f>IF(BF$3=0,0,INDEX(Sheet1!RawDataCols,$C165,BF$5)*$R165)</f>
        <v>0</v>
      </c>
      <c r="BG165" s="179">
        <f>IF(BG$3=0,0,INDEX(Sheet1!RawDataCols,$C165,BG$5)*$R165)</f>
        <v>0</v>
      </c>
      <c r="BH165" s="33">
        <f t="shared" si="47"/>
        <v>-3623115.99</v>
      </c>
      <c r="BI165" s="33">
        <f t="shared" si="48"/>
        <v>0</v>
      </c>
      <c r="BJ165" s="33">
        <f t="shared" si="49"/>
        <v>-3014991.66</v>
      </c>
      <c r="BK165" s="3">
        <f>IF(BK$3=0,0,INDEX(Sheet1!RawDataCols,$C165,BK$5)*$R165)</f>
        <v>0</v>
      </c>
      <c r="BL165" s="3">
        <f>IF(BL$3=0,0,INDEX(Sheet1!RawDataCols,$C165,BL$5)*$R165)</f>
        <v>-376873.95750000002</v>
      </c>
      <c r="BM165" s="3">
        <f>IF(BM$3=0,0,INDEX(Sheet1!RawDataCols,$C165,BM$5)*$R165)</f>
        <v>-308207.06374999997</v>
      </c>
      <c r="BN165" s="3">
        <f>IF(BN$3=0,0,INDEX(Sheet1!RawDataCols,$C165,BN$5)*$R165)</f>
        <v>-203460.4025</v>
      </c>
      <c r="BO165" s="3">
        <f>IF(BO$3=0,0,INDEX(Sheet1!RawDataCols,$C165,BO$5)*$R165)</f>
        <v>-170757.68375</v>
      </c>
      <c r="BP165" s="3">
        <f>IF(BP$3=0,0,INDEX(Sheet1!RawDataCols,$C165,BP$5)*$R165)</f>
        <v>-3014991.66</v>
      </c>
      <c r="BQ165" s="3">
        <f t="shared" si="50"/>
        <v>-3623115.99</v>
      </c>
      <c r="BR165" s="3">
        <f t="shared" si="51"/>
        <v>-3623115.99</v>
      </c>
      <c r="BS165" s="3">
        <f t="shared" si="52"/>
        <v>-3623115.99</v>
      </c>
      <c r="BT165" s="3">
        <f t="shared" si="53"/>
        <v>-3623115.99</v>
      </c>
      <c r="BU165" s="3" t="str">
        <f>INDEX(Sheet1!$BS$2:$BS$1000,MATCH($A165,Sheet1!$A$2:$A$1000,0))</f>
        <v>32</v>
      </c>
      <c r="BV165" s="3">
        <f>INDEX(Sheet1!$BT$2:$BT$1000,MATCH($A165,Sheet1!$A$2:$A$1000,0))</f>
        <v>7</v>
      </c>
    </row>
    <row r="166" spans="1:74" x14ac:dyDescent="0.2">
      <c r="A166" s="267" t="s">
        <v>671</v>
      </c>
      <c r="B166" s="3" t="e">
        <f>MATCH($A166,Sheet1!ACCOUNTNO,0)</f>
        <v>#N/A</v>
      </c>
      <c r="C166" s="3">
        <f t="shared" si="44"/>
        <v>65000</v>
      </c>
      <c r="D166" s="3">
        <f>IF(D$3=0,0,INDEX(Sheet1!RawDataCols,$C166,D$5))</f>
        <v>0</v>
      </c>
      <c r="E166" s="3">
        <f>IF(E$3=0,0,INDEX(Sheet1!RawDataCols,$C166,E$5))</f>
        <v>0</v>
      </c>
      <c r="F166" s="3">
        <f>IF(F$3=0,0,INDEX(Sheet1!RawDataCols,$C166,F$5))</f>
        <v>0</v>
      </c>
      <c r="G166" s="3">
        <f>IF(G$3=0,0,INDEX(Sheet1!RawDataCols,$C166,G$5))</f>
        <v>0</v>
      </c>
      <c r="H166" s="3">
        <f>IF(H$3=0,0,INDEX(Sheet1!RawDataCols,$C166,H$5))</f>
        <v>0</v>
      </c>
      <c r="I166" s="3">
        <f>IF(I$3=0,0,INDEX(Sheet1!RawDataCols,$C166,I$5))</f>
        <v>0</v>
      </c>
      <c r="J166" s="3">
        <f>IF(J$3=0,0,INDEX(Sheet1!RawDataCols,$C166,J$5))</f>
        <v>0</v>
      </c>
      <c r="K166" s="3">
        <f>IF(K$3=0,0,INDEX(Sheet1!RawDataCols,$C166,K$5))</f>
        <v>0</v>
      </c>
      <c r="L166" s="3">
        <f>IF(L$3=0,0,INDEX(Sheet1!RawDataCols,$C166,L$5))</f>
        <v>0</v>
      </c>
      <c r="M166" s="3">
        <f>IF(M$3=0,0,INDEX(Sheet1!RawDataCols,$C166,M$5))</f>
        <v>0</v>
      </c>
      <c r="N166" s="3">
        <f>IF(N$3=0,0,INDEX(Sheet1!RawDataCols,$C166,N$5))</f>
        <v>0</v>
      </c>
      <c r="O166" s="3">
        <f>INDEX(Sheet1!RawDataCols,$C166,O$5)</f>
        <v>0</v>
      </c>
      <c r="P166" s="3">
        <f>INDEX(Sheet1!RawDataCols,$C166,P$5)</f>
        <v>0</v>
      </c>
      <c r="Q166" s="3">
        <f>IF(Q$3=0,0,INDEX(Sheet1!RawDataCols,$C166,Q$5))</f>
        <v>0</v>
      </c>
      <c r="R166" s="3">
        <f t="shared" si="45"/>
        <v>1</v>
      </c>
      <c r="S166" s="3">
        <f t="shared" si="46"/>
        <v>-1</v>
      </c>
      <c r="T166" s="3">
        <f>IF(T$3=0,0,INDEX(Sheet1!RawDataCols,$C166,T$5)*$R166)</f>
        <v>0</v>
      </c>
      <c r="U166" s="3">
        <f>IF(U$3=0,0,INDEX(Sheet1!RawDataCols,$C166,U$5)*$R166)</f>
        <v>0</v>
      </c>
      <c r="V166" s="3">
        <f>IF(V$3=0,0,INDEX(Sheet1!RawDataCols,$C166,V$5)*$R166)</f>
        <v>0</v>
      </c>
      <c r="W166" s="3">
        <f>IF(W$3=0,0,INDEX(Sheet1!RawDataCols,$C166,W$5)*$R166)</f>
        <v>0</v>
      </c>
      <c r="X166" s="3">
        <f>IF(X$3=0,0,INDEX(Sheet1!RawDataCols,$C166,X$5)*$R166)</f>
        <v>0</v>
      </c>
      <c r="Y166" s="3">
        <f>IF(Y$3=0,0,INDEX(Sheet1!RawDataCols,$C166,Y$5)*$R166)</f>
        <v>0</v>
      </c>
      <c r="Z166" s="3">
        <f>IF(Z$3=0,0,INDEX(Sheet1!RawDataCols,$C166,Z$5)*$R166)</f>
        <v>0</v>
      </c>
      <c r="AA166" s="3">
        <f>IF(AA$3=0,0,INDEX(Sheet1!RawDataCols,$C166,AA$5)*$R166)</f>
        <v>0</v>
      </c>
      <c r="AB166" s="3">
        <f>IF(AB$3=0,0,INDEX(Sheet1!RawDataCols,$C166,AB$5)*$R166)</f>
        <v>0</v>
      </c>
      <c r="AC166" s="3">
        <f>IF(AC$3=0,0,INDEX(Sheet1!RawDataCols,$C166,AC$5)*$R166)</f>
        <v>0</v>
      </c>
      <c r="AD166" s="3">
        <f>IF(AD$3=0,0,INDEX(Sheet1!RawDataCols,$C166,AD$5)*$R166)</f>
        <v>0</v>
      </c>
      <c r="AE166" s="3">
        <f>IF(AE$3=0,0,INDEX(Sheet1!RawDataCols,$C166,AE$5)*$R166)</f>
        <v>0</v>
      </c>
      <c r="AF166" s="3">
        <f>IF(AF$3=0,0,INDEX(Sheet1!RawDataCols,$C166,AF$5)*$R166)</f>
        <v>0</v>
      </c>
      <c r="AG166" s="3">
        <f>IF(AG$3=0,0,INDEX(Sheet1!RawDataCols,$C166,AG$5)*$R166)</f>
        <v>0</v>
      </c>
      <c r="AH166" s="3">
        <f>IF(AH$3=0,0,INDEX(Sheet1!RawDataCols,$C166,AH$5)*$R166)</f>
        <v>0</v>
      </c>
      <c r="AI166" s="3">
        <f>IF(AI$3=0,0,INDEX(Sheet1!RawDataCols,$C166,AI$5)*$R166)</f>
        <v>0</v>
      </c>
      <c r="AJ166" s="3">
        <f>IF(AJ$3=0,0,INDEX(Sheet1!RawDataCols,$C166,AJ$5)*$R166)</f>
        <v>0</v>
      </c>
      <c r="AK166" s="3">
        <f>IF(AK$3=0,0,INDEX(Sheet1!RawDataCols,$C166,AK$5)*$R166)</f>
        <v>0</v>
      </c>
      <c r="AL166" s="3">
        <f>IF(AL$3=0,0,INDEX(Sheet1!RawDataCols,$C166,AL$5)*$R166)</f>
        <v>0</v>
      </c>
      <c r="AM166" s="3">
        <f>IF(AM$3=0,0,INDEX(Sheet1!RawDataCols,$C166,AM$5)*$R166)</f>
        <v>0</v>
      </c>
      <c r="AN166" s="3">
        <f>IF(AN$3=0,0,INDEX(Sheet1!RawDataCols,$C166,AN$5)*$R166)</f>
        <v>0</v>
      </c>
      <c r="AO166" s="3">
        <f>IF(AO$3=0,0,INDEX(Sheet1!RawDataCols,$C166,AO$5)*$R166)</f>
        <v>0</v>
      </c>
      <c r="AP166" s="3">
        <f>IF(AP$3=0,0,INDEX(Sheet1!RawDataCols,$C166,AP$5)*$R166)</f>
        <v>0</v>
      </c>
      <c r="AQ166" s="3">
        <f>IF(AQ$3=0,0,INDEX(Sheet1!RawDataCols,$C166,AQ$5)*$R166)</f>
        <v>0</v>
      </c>
      <c r="AR166" s="3">
        <f>IF(AR$3=0,0,INDEX(Sheet1!RawDataCols,$C166,AR$5)*$R166)</f>
        <v>0</v>
      </c>
      <c r="AS166" s="3">
        <f>IF(AS$3=0,0,INDEX(Sheet1!RawDataCols,$C166,AS$5)*$R166)</f>
        <v>0</v>
      </c>
      <c r="AT166" s="3">
        <f>IF(AT$3=0,0,INDEX(Sheet1!RawDataCols,$C166,AT$5)*$R166)</f>
        <v>0</v>
      </c>
      <c r="AU166" s="3">
        <f>IF(AU$3=0,0,INDEX(Sheet1!RawDataCols,$C166,AU$5)*$R166)</f>
        <v>0</v>
      </c>
      <c r="AV166" s="3">
        <f>IF(AV$3=0,0,INDEX(Sheet1!RawDataCols,$C166,AV$5)*$R166)</f>
        <v>0</v>
      </c>
      <c r="AW166" s="3">
        <f>IF(AW$3=0,0,INDEX(Sheet1!RawDataCols,$C166,AW$5)*$R166)</f>
        <v>0</v>
      </c>
      <c r="AX166" s="3">
        <f>IF(AX$3=0,0,INDEX(Sheet1!RawDataCols,$C166,AX$5)*$R166)</f>
        <v>0</v>
      </c>
      <c r="AY166" s="3">
        <f>IF(AY$3=0,0,INDEX(Sheet1!RawDataCols,$C166,AY$5)*$R166)</f>
        <v>0</v>
      </c>
      <c r="AZ166" s="3">
        <f>IF(AZ$3=0,0,INDEX(Sheet1!RawDataCols,$C166,AZ$5)*$R166)</f>
        <v>0</v>
      </c>
      <c r="BA166" s="3">
        <f>IF(BA$3=0,0,INDEX(Sheet1!RawDataCols,$C166,BA$5)*$R166)</f>
        <v>0</v>
      </c>
      <c r="BB166" s="3">
        <f>IF(BB$3=0,0,INDEX(Sheet1!RawDataCols,$C166,BB$5)*$R166)</f>
        <v>0</v>
      </c>
      <c r="BC166" s="3">
        <f>IF(BC$3=0,0,INDEX(Sheet1!RawDataCols,$C166,BC$5)*$R166)</f>
        <v>0</v>
      </c>
      <c r="BD166" s="3">
        <f>IF(BD$3=0,0,INDEX(Sheet1!RawDataCols,$C166,BD$5)*$R166)</f>
        <v>0</v>
      </c>
      <c r="BE166" s="3">
        <f>IF(BE$3=0,0,INDEX(Sheet1!RawDataCols,$C166,BE$5)*$R166)</f>
        <v>0</v>
      </c>
      <c r="BF166" s="3">
        <f>IF(BF$3=0,0,INDEX(Sheet1!RawDataCols,$C166,BF$5)*$R166)</f>
        <v>0</v>
      </c>
      <c r="BG166" s="179">
        <f>IF(BG$3=0,0,INDEX(Sheet1!RawDataCols,$C166,BG$5)*$R166)</f>
        <v>0</v>
      </c>
      <c r="BH166" s="33">
        <f t="shared" si="47"/>
        <v>0</v>
      </c>
      <c r="BI166" s="33">
        <f t="shared" si="48"/>
        <v>0</v>
      </c>
      <c r="BJ166" s="33">
        <f t="shared" si="49"/>
        <v>0</v>
      </c>
      <c r="BK166" s="3">
        <f>IF(BK$3=0,0,INDEX(Sheet1!RawDataCols,$C166,BK$5)*$R166)</f>
        <v>0</v>
      </c>
      <c r="BL166" s="3">
        <f>IF(BL$3=0,0,INDEX(Sheet1!RawDataCols,$C166,BL$5)*$R166)</f>
        <v>0</v>
      </c>
      <c r="BM166" s="3">
        <f>IF(BM$3=0,0,INDEX(Sheet1!RawDataCols,$C166,BM$5)*$R166)</f>
        <v>0</v>
      </c>
      <c r="BN166" s="3">
        <f>IF(BN$3=0,0,INDEX(Sheet1!RawDataCols,$C166,BN$5)*$R166)</f>
        <v>0</v>
      </c>
      <c r="BO166" s="3">
        <f>IF(BO$3=0,0,INDEX(Sheet1!RawDataCols,$C166,BO$5)*$R166)</f>
        <v>0</v>
      </c>
      <c r="BP166" s="3">
        <f>IF(BP$3=0,0,INDEX(Sheet1!RawDataCols,$C166,BP$5)*$R166)</f>
        <v>0</v>
      </c>
      <c r="BQ166" s="3">
        <f t="shared" si="50"/>
        <v>0</v>
      </c>
      <c r="BR166" s="3">
        <f t="shared" si="51"/>
        <v>0</v>
      </c>
      <c r="BS166" s="3">
        <f t="shared" si="52"/>
        <v>0</v>
      </c>
      <c r="BT166" s="3">
        <f t="shared" si="53"/>
        <v>0</v>
      </c>
      <c r="BU166" s="3" t="e">
        <f>INDEX(Sheet1!$BS$2:$BS$1000,MATCH($A166,Sheet1!$A$2:$A$1000,0))</f>
        <v>#N/A</v>
      </c>
      <c r="BV166" s="3" t="e">
        <f>INDEX(Sheet1!$BT$2:$BT$1000,MATCH($A166,Sheet1!$A$2:$A$1000,0))</f>
        <v>#N/A</v>
      </c>
    </row>
    <row r="167" spans="1:74" x14ac:dyDescent="0.2">
      <c r="A167" s="11" t="s">
        <v>672</v>
      </c>
      <c r="B167" s="3">
        <f>MATCH($A167,Sheet1!ACCOUNTNO,0)</f>
        <v>135</v>
      </c>
      <c r="C167" s="3">
        <f t="shared" si="44"/>
        <v>135</v>
      </c>
      <c r="D167" s="3" t="str">
        <f>IF(D$3=0,0,INDEX(Sheet1!RawDataCols,$C167,D$5))</f>
        <v>90140G08</v>
      </c>
      <c r="E167" s="3" t="str">
        <f>IF(E$3=0,0,INDEX(Sheet1!RawDataCols,$C167,E$5))</f>
        <v xml:space="preserve">90140          </v>
      </c>
      <c r="F167" s="3" t="str">
        <f>IF(F$3=0,0,INDEX(Sheet1!RawDataCols,$C167,F$5))</f>
        <v xml:space="preserve">G08            </v>
      </c>
      <c r="G167" s="3" t="str">
        <f>IF(G$3=0,0,INDEX(Sheet1!RawDataCols,$C167,G$5))</f>
        <v xml:space="preserve">               </v>
      </c>
      <c r="H167" s="3" t="str">
        <f>IF(H$3=0,0,INDEX(Sheet1!RawDataCols,$C167,H$5))</f>
        <v xml:space="preserve">               </v>
      </c>
      <c r="I167" s="3" t="str">
        <f>IF(I$3=0,0,INDEX(Sheet1!RawDataCols,$C167,I$5))</f>
        <v xml:space="preserve">               </v>
      </c>
      <c r="J167" s="3" t="str">
        <f>IF(J$3=0,0,INDEX(Sheet1!RawDataCols,$C167,J$5))</f>
        <v xml:space="preserve">               </v>
      </c>
      <c r="K167" s="3" t="str">
        <f>IF(K$3=0,0,INDEX(Sheet1!RawDataCols,$C167,K$5))</f>
        <v xml:space="preserve">               </v>
      </c>
      <c r="L167" s="3" t="str">
        <f>IF(L$3=0,0,INDEX(Sheet1!RawDataCols,$C167,L$5))</f>
        <v xml:space="preserve">               </v>
      </c>
      <c r="M167" s="3" t="str">
        <f>IF(M$3=0,0,INDEX(Sheet1!RawDataCols,$C167,M$5))</f>
        <v xml:space="preserve">F008  </v>
      </c>
      <c r="N167" s="3" t="str">
        <f>IF(N$3=0,0,INDEX(Sheet1!RawDataCols,$C167,N$5))</f>
        <v>Issued Capital-RIUP</v>
      </c>
      <c r="O167" s="3">
        <f>INDEX(Sheet1!RawDataCols,$C167,O$5)</f>
        <v>40</v>
      </c>
      <c r="P167" s="3" t="str">
        <f>INDEX(Sheet1!RawDataCols,$C167,P$5)</f>
        <v>Retained Earnings</v>
      </c>
      <c r="Q167" s="3" t="str">
        <f>IF(Q$3=0,0,INDEX(Sheet1!RawDataCols,$C167,Q$5))</f>
        <v>R</v>
      </c>
      <c r="R167" s="3">
        <f t="shared" si="45"/>
        <v>-1</v>
      </c>
      <c r="S167" s="3">
        <f t="shared" si="46"/>
        <v>1</v>
      </c>
      <c r="T167" s="3">
        <f>IF(T$3=0,0,INDEX(Sheet1!RawDataCols,$C167,T$5)*$R167)</f>
        <v>7</v>
      </c>
      <c r="U167" s="3">
        <f>IF(U$3=0,0,INDEX(Sheet1!RawDataCols,$C167,U$5)*$R167)</f>
        <v>0</v>
      </c>
      <c r="V167" s="3">
        <f>IF(V$3=0,0,INDEX(Sheet1!RawDataCols,$C167,V$5)*$R167)</f>
        <v>0</v>
      </c>
      <c r="W167" s="3">
        <f>IF(W$3=0,0,INDEX(Sheet1!RawDataCols,$C167,W$5)*$R167)</f>
        <v>0</v>
      </c>
      <c r="X167" s="3">
        <f>IF(X$3=0,0,INDEX(Sheet1!RawDataCols,$C167,X$5)*$R167)</f>
        <v>0</v>
      </c>
      <c r="Y167" s="3">
        <f>IF(Y$3=0,0,INDEX(Sheet1!RawDataCols,$C167,Y$5)*$R167)</f>
        <v>0</v>
      </c>
      <c r="Z167" s="3">
        <f>IF(Z$3=0,0,INDEX(Sheet1!RawDataCols,$C167,Z$5)*$R167)</f>
        <v>0</v>
      </c>
      <c r="AA167" s="3">
        <f>IF(AA$3=0,0,INDEX(Sheet1!RawDataCols,$C167,AA$5)*$R167)</f>
        <v>0</v>
      </c>
      <c r="AB167" s="3">
        <f>IF(AB$3=0,0,INDEX(Sheet1!RawDataCols,$C167,AB$5)*$R167)</f>
        <v>0</v>
      </c>
      <c r="AC167" s="3">
        <f>IF(AC$3=0,0,INDEX(Sheet1!RawDataCols,$C167,AC$5)*$R167)</f>
        <v>0</v>
      </c>
      <c r="AD167" s="3">
        <f>IF(AD$3=0,0,INDEX(Sheet1!RawDataCols,$C167,AD$5)*$R167)</f>
        <v>0</v>
      </c>
      <c r="AE167" s="3">
        <f>IF(AE$3=0,0,INDEX(Sheet1!RawDataCols,$C167,AE$5)*$R167)</f>
        <v>0</v>
      </c>
      <c r="AF167" s="3">
        <f>IF(AF$3=0,0,INDEX(Sheet1!RawDataCols,$C167,AF$5)*$R167)</f>
        <v>0</v>
      </c>
      <c r="AG167" s="3">
        <f>IF(AG$3=0,0,INDEX(Sheet1!RawDataCols,$C167,AG$5)*$R167)</f>
        <v>0</v>
      </c>
      <c r="AH167" s="3">
        <f>IF(AH$3=0,0,INDEX(Sheet1!RawDataCols,$C167,AH$5)*$R167)</f>
        <v>0</v>
      </c>
      <c r="AI167" s="3">
        <f>IF(AI$3=0,0,INDEX(Sheet1!RawDataCols,$C167,AI$5)*$R167)</f>
        <v>0</v>
      </c>
      <c r="AJ167" s="3">
        <f>IF(AJ$3=0,0,INDEX(Sheet1!RawDataCols,$C167,AJ$5)*$R167)</f>
        <v>0</v>
      </c>
      <c r="AK167" s="3">
        <f>IF(AK$3=0,0,INDEX(Sheet1!RawDataCols,$C167,AK$5)*$R167)</f>
        <v>0</v>
      </c>
      <c r="AL167" s="3">
        <f>IF(AL$3=0,0,INDEX(Sheet1!RawDataCols,$C167,AL$5)*$R167)</f>
        <v>0</v>
      </c>
      <c r="AM167" s="3">
        <f>IF(AM$3=0,0,INDEX(Sheet1!RawDataCols,$C167,AM$5)*$R167)</f>
        <v>0</v>
      </c>
      <c r="AN167" s="3">
        <f>IF(AN$3=0,0,INDEX(Sheet1!RawDataCols,$C167,AN$5)*$R167)</f>
        <v>0</v>
      </c>
      <c r="AO167" s="3">
        <f>IF(AO$3=0,0,INDEX(Sheet1!RawDataCols,$C167,AO$5)*$R167)</f>
        <v>0</v>
      </c>
      <c r="AP167" s="3">
        <f>IF(AP$3=0,0,INDEX(Sheet1!RawDataCols,$C167,AP$5)*$R167)</f>
        <v>0</v>
      </c>
      <c r="AQ167" s="3">
        <f>IF(AQ$3=0,0,INDEX(Sheet1!RawDataCols,$C167,AQ$5)*$R167)</f>
        <v>0</v>
      </c>
      <c r="AR167" s="3">
        <f>IF(AR$3=0,0,INDEX(Sheet1!RawDataCols,$C167,AR$5)*$R167)</f>
        <v>0</v>
      </c>
      <c r="AS167" s="3">
        <f>IF(AS$3=0,0,INDEX(Sheet1!RawDataCols,$C167,AS$5)*$R167)</f>
        <v>0</v>
      </c>
      <c r="AT167" s="3">
        <f>IF(AT$3=0,0,INDEX(Sheet1!RawDataCols,$C167,AT$5)*$R167)</f>
        <v>0</v>
      </c>
      <c r="AU167" s="3">
        <f>IF(AU$3=0,0,INDEX(Sheet1!RawDataCols,$C167,AU$5)*$R167)</f>
        <v>0</v>
      </c>
      <c r="AV167" s="3">
        <f>IF(AV$3=0,0,INDEX(Sheet1!RawDataCols,$C167,AV$5)*$R167)</f>
        <v>0</v>
      </c>
      <c r="AW167" s="3">
        <f>IF(AW$3=0,0,INDEX(Sheet1!RawDataCols,$C167,AW$5)*$R167)</f>
        <v>0</v>
      </c>
      <c r="AX167" s="3">
        <f>IF(AX$3=0,0,INDEX(Sheet1!RawDataCols,$C167,AX$5)*$R167)</f>
        <v>0</v>
      </c>
      <c r="AY167" s="3">
        <f>IF(AY$3=0,0,INDEX(Sheet1!RawDataCols,$C167,AY$5)*$R167)</f>
        <v>0</v>
      </c>
      <c r="AZ167" s="3">
        <f>IF(AZ$3=0,0,INDEX(Sheet1!RawDataCols,$C167,AZ$5)*$R167)</f>
        <v>0</v>
      </c>
      <c r="BA167" s="3">
        <f>IF(BA$3=0,0,INDEX(Sheet1!RawDataCols,$C167,BA$5)*$R167)</f>
        <v>0</v>
      </c>
      <c r="BB167" s="3">
        <f>IF(BB$3=0,0,INDEX(Sheet1!RawDataCols,$C167,BB$5)*$R167)</f>
        <v>0</v>
      </c>
      <c r="BC167" s="3">
        <f>IF(BC$3=0,0,INDEX(Sheet1!RawDataCols,$C167,BC$5)*$R167)</f>
        <v>0</v>
      </c>
      <c r="BD167" s="3">
        <f>IF(BD$3=0,0,INDEX(Sheet1!RawDataCols,$C167,BD$5)*$R167)</f>
        <v>0</v>
      </c>
      <c r="BE167" s="3">
        <f>IF(BE$3=0,0,INDEX(Sheet1!RawDataCols,$C167,BE$5)*$R167)</f>
        <v>0</v>
      </c>
      <c r="BF167" s="3">
        <f>IF(BF$3=0,0,INDEX(Sheet1!RawDataCols,$C167,BF$5)*$R167)</f>
        <v>0</v>
      </c>
      <c r="BG167" s="179">
        <f>IF(BG$3=0,0,INDEX(Sheet1!RawDataCols,$C167,BG$5)*$R167)</f>
        <v>0</v>
      </c>
      <c r="BH167" s="33">
        <f t="shared" si="47"/>
        <v>7</v>
      </c>
      <c r="BI167" s="33">
        <f t="shared" si="48"/>
        <v>0</v>
      </c>
      <c r="BJ167" s="33">
        <f t="shared" si="49"/>
        <v>7</v>
      </c>
      <c r="BK167" s="3">
        <f>IF(BK$3=0,0,INDEX(Sheet1!RawDataCols,$C167,BK$5)*$R167)</f>
        <v>0</v>
      </c>
      <c r="BL167" s="3">
        <f>IF(BL$3=0,0,INDEX(Sheet1!RawDataCols,$C167,BL$5)*$R167)</f>
        <v>0.875</v>
      </c>
      <c r="BM167" s="3">
        <f>IF(BM$3=0,0,INDEX(Sheet1!RawDataCols,$C167,BM$5)*$R167)</f>
        <v>0.875</v>
      </c>
      <c r="BN167" s="3">
        <f>IF(BN$3=0,0,INDEX(Sheet1!RawDataCols,$C167,BN$5)*$R167)</f>
        <v>0.875</v>
      </c>
      <c r="BO167" s="3">
        <f>IF(BO$3=0,0,INDEX(Sheet1!RawDataCols,$C167,BO$5)*$R167)</f>
        <v>0.875</v>
      </c>
      <c r="BP167" s="3">
        <f>IF(BP$3=0,0,INDEX(Sheet1!RawDataCols,$C167,BP$5)*$R167)</f>
        <v>7</v>
      </c>
      <c r="BQ167" s="3">
        <f t="shared" si="50"/>
        <v>7</v>
      </c>
      <c r="BR167" s="3">
        <f t="shared" si="51"/>
        <v>7</v>
      </c>
      <c r="BS167" s="3">
        <f t="shared" si="52"/>
        <v>7</v>
      </c>
      <c r="BT167" s="3">
        <f t="shared" si="53"/>
        <v>7</v>
      </c>
      <c r="BU167" s="3" t="str">
        <f>INDEX(Sheet1!$BS$2:$BS$1000,MATCH($A167,Sheet1!$A$2:$A$1000,0))</f>
        <v>32</v>
      </c>
      <c r="BV167" s="3">
        <f>INDEX(Sheet1!$BT$2:$BT$1000,MATCH($A167,Sheet1!$A$2:$A$1000,0))</f>
        <v>-7</v>
      </c>
    </row>
    <row r="170" spans="1:74" x14ac:dyDescent="0.2">
      <c r="A170" s="268" t="s">
        <v>768</v>
      </c>
      <c r="B170" s="3">
        <f>MATCH($A170,Sheet1!ACCOUNTNO,0)</f>
        <v>5</v>
      </c>
      <c r="C170" s="3">
        <f t="shared" ref="C170:C177" si="54">IF(ISNA($B170),65000,$B170)</f>
        <v>5</v>
      </c>
      <c r="D170" s="3" t="str">
        <f>IF(D$3=0,0,INDEX(Sheet1!RawDataCols,$C170,D$5))</f>
        <v>10300E07</v>
      </c>
      <c r="E170" s="3" t="str">
        <f>IF(E$3=0,0,INDEX(Sheet1!RawDataCols,$C170,E$5))</f>
        <v xml:space="preserve">10300          </v>
      </c>
      <c r="F170" s="3" t="str">
        <f>IF(F$3=0,0,INDEX(Sheet1!RawDataCols,$C170,F$5))</f>
        <v xml:space="preserve">E07            </v>
      </c>
      <c r="G170" s="3" t="str">
        <f>IF(G$3=0,0,INDEX(Sheet1!RawDataCols,$C170,G$5))</f>
        <v xml:space="preserve">               </v>
      </c>
      <c r="H170" s="3" t="str">
        <f>IF(H$3=0,0,INDEX(Sheet1!RawDataCols,$C170,H$5))</f>
        <v xml:space="preserve">               </v>
      </c>
      <c r="I170" s="3" t="str">
        <f>IF(I$3=0,0,INDEX(Sheet1!RawDataCols,$C170,I$5))</f>
        <v xml:space="preserve">               </v>
      </c>
      <c r="J170" s="3" t="str">
        <f>IF(J$3=0,0,INDEX(Sheet1!RawDataCols,$C170,J$5))</f>
        <v xml:space="preserve">               </v>
      </c>
      <c r="K170" s="3" t="str">
        <f>IF(K$3=0,0,INDEX(Sheet1!RawDataCols,$C170,K$5))</f>
        <v xml:space="preserve">               </v>
      </c>
      <c r="L170" s="3" t="str">
        <f>IF(L$3=0,0,INDEX(Sheet1!RawDataCols,$C170,L$5))</f>
        <v xml:space="preserve">               </v>
      </c>
      <c r="M170" s="3" t="str">
        <f>IF(M$3=0,0,INDEX(Sheet1!RawDataCols,$C170,M$5))</f>
        <v xml:space="preserve">F008  </v>
      </c>
      <c r="N170" s="3" t="str">
        <f>IF(N$3=0,0,INDEX(Sheet1!RawDataCols,$C170,N$5))</f>
        <v>Clique - Online</v>
      </c>
      <c r="O170" s="3">
        <f>INDEX(Sheet1!RawDataCols,$C170,O$5)</f>
        <v>8</v>
      </c>
      <c r="P170" s="3" t="str">
        <f>INDEX(Sheet1!RawDataCols,$C170,P$5)</f>
        <v>Revenue</v>
      </c>
      <c r="Q170" s="3" t="str">
        <f>IF(Q$3=0,0,INDEX(Sheet1!RawDataCols,$C170,Q$5))</f>
        <v>I</v>
      </c>
      <c r="R170" s="3">
        <f t="shared" ref="R170:R177" si="55">IF(OR(GL_Cat_Code=8,GL_Cat_Code=12,GL_Cat_Code=28,GL_Cat_Code=32,GL_Cat_Code=36,GL_Cat_Code=40),-1,1)</f>
        <v>-1</v>
      </c>
      <c r="S170" s="3">
        <f t="shared" ref="S170:S177" si="56">IF(OR(GL_Cat_Code=8,GL_Cat_Code=12,GL_Cat_Code=28,GL_Cat_Code=32,GL_Cat_Code=36,GL_Cat_Code=40),1,-1)</f>
        <v>1</v>
      </c>
      <c r="T170" s="3">
        <f>IF(T$3=0,0,INDEX(Sheet1!RawDataCols,$C170,T$5)*$R170)</f>
        <v>0</v>
      </c>
      <c r="U170" s="3">
        <f>IF(U$3=0,0,INDEX(Sheet1!RawDataCols,$C170,U$5)*$R170)</f>
        <v>0</v>
      </c>
      <c r="V170" s="3">
        <f>IF(V$3=0,0,INDEX(Sheet1!RawDataCols,$C170,V$5)*$R170)</f>
        <v>0</v>
      </c>
      <c r="W170" s="3">
        <f>IF(W$3=0,0,INDEX(Sheet1!RawDataCols,$C170,W$5)*$R170)</f>
        <v>2285</v>
      </c>
      <c r="X170" s="3">
        <f>IF(X$3=0,0,INDEX(Sheet1!RawDataCols,$C170,X$5)*$R170)</f>
        <v>0</v>
      </c>
      <c r="Y170" s="3">
        <f>IF(Y$3=0,0,INDEX(Sheet1!RawDataCols,$C170,Y$5)*$R170)</f>
        <v>0</v>
      </c>
      <c r="Z170" s="3">
        <f>IF(Z$3=0,0,INDEX(Sheet1!RawDataCols,$C170,Z$5)*$R170)</f>
        <v>5470</v>
      </c>
      <c r="AA170" s="3">
        <f>IF(AA$3=0,0,INDEX(Sheet1!RawDataCols,$C170,AA$5)*$R170)</f>
        <v>0</v>
      </c>
      <c r="AB170" s="3">
        <f>IF(AB$3=0,0,INDEX(Sheet1!RawDataCols,$C170,AB$5)*$R170)</f>
        <v>0</v>
      </c>
      <c r="AC170" s="3">
        <f>IF(AC$3=0,0,INDEX(Sheet1!RawDataCols,$C170,AC$5)*$R170)</f>
        <v>2110</v>
      </c>
      <c r="AD170" s="3">
        <f>IF(AD$3=0,0,INDEX(Sheet1!RawDataCols,$C170,AD$5)*$R170)</f>
        <v>0</v>
      </c>
      <c r="AE170" s="3">
        <f>IF(AE$3=0,0,INDEX(Sheet1!RawDataCols,$C170,AE$5)*$R170)</f>
        <v>0</v>
      </c>
      <c r="AF170" s="3">
        <f>IF(AF$3=0,0,INDEX(Sheet1!RawDataCols,$C170,AF$5)*$R170)</f>
        <v>2285</v>
      </c>
      <c r="AG170" s="3">
        <f>IF(AG$3=0,0,INDEX(Sheet1!RawDataCols,$C170,AG$5)*$R170)</f>
        <v>0</v>
      </c>
      <c r="AH170" s="3">
        <f>IF(AH$3=0,0,INDEX(Sheet1!RawDataCols,$C170,AH$5)*$R170)</f>
        <v>0</v>
      </c>
      <c r="AI170" s="3">
        <f>IF(AI$3=0,0,INDEX(Sheet1!RawDataCols,$C170,AI$5)*$R170)</f>
        <v>7935</v>
      </c>
      <c r="AJ170" s="3">
        <f>IF(AJ$3=0,0,INDEX(Sheet1!RawDataCols,$C170,AJ$5)*$R170)</f>
        <v>0</v>
      </c>
      <c r="AK170" s="3">
        <f>IF(AK$3=0,0,INDEX(Sheet1!RawDataCols,$C170,AK$5)*$R170)</f>
        <v>0</v>
      </c>
      <c r="AL170" s="3">
        <f>IF(AL$3=0,0,INDEX(Sheet1!RawDataCols,$C170,AL$5)*$R170)</f>
        <v>5890</v>
      </c>
      <c r="AM170" s="3">
        <f>IF(AM$3=0,0,INDEX(Sheet1!RawDataCols,$C170,AM$5)*$R170)</f>
        <v>0</v>
      </c>
      <c r="AN170" s="3">
        <f>IF(AN$3=0,0,INDEX(Sheet1!RawDataCols,$C170,AN$5)*$R170)</f>
        <v>0</v>
      </c>
      <c r="AO170" s="3">
        <f>IF(AO$3=0,0,INDEX(Sheet1!RawDataCols,$C170,AO$5)*$R170)</f>
        <v>0</v>
      </c>
      <c r="AP170" s="3">
        <f>IF(AP$3=0,0,INDEX(Sheet1!RawDataCols,$C170,AP$5)*$R170)</f>
        <v>0</v>
      </c>
      <c r="AQ170" s="3">
        <f>IF(AQ$3=0,0,INDEX(Sheet1!RawDataCols,$C170,AQ$5)*$R170)</f>
        <v>0</v>
      </c>
      <c r="AR170" s="3">
        <f>IF(AR$3=0,0,INDEX(Sheet1!RawDataCols,$C170,AR$5)*$R170)</f>
        <v>0</v>
      </c>
      <c r="AS170" s="3">
        <f>IF(AS$3=0,0,INDEX(Sheet1!RawDataCols,$C170,AS$5)*$R170)</f>
        <v>0</v>
      </c>
      <c r="AT170" s="3">
        <f>IF(AT$3=0,0,INDEX(Sheet1!RawDataCols,$C170,AT$5)*$R170)</f>
        <v>0</v>
      </c>
      <c r="AU170" s="3">
        <f>IF(AU$3=0,0,INDEX(Sheet1!RawDataCols,$C170,AU$5)*$R170)</f>
        <v>0</v>
      </c>
      <c r="AV170" s="3">
        <f>IF(AV$3=0,0,INDEX(Sheet1!RawDataCols,$C170,AV$5)*$R170)</f>
        <v>0</v>
      </c>
      <c r="AW170" s="3">
        <f>IF(AW$3=0,0,INDEX(Sheet1!RawDataCols,$C170,AW$5)*$R170)</f>
        <v>0</v>
      </c>
      <c r="AX170" s="3">
        <f>IF(AX$3=0,0,INDEX(Sheet1!RawDataCols,$C170,AX$5)*$R170)</f>
        <v>0</v>
      </c>
      <c r="AY170" s="3">
        <f>IF(AY$3=0,0,INDEX(Sheet1!RawDataCols,$C170,AY$5)*$R170)</f>
        <v>0</v>
      </c>
      <c r="AZ170" s="3">
        <f>IF(AZ$3=0,0,INDEX(Sheet1!RawDataCols,$C170,AZ$5)*$R170)</f>
        <v>0</v>
      </c>
      <c r="BA170" s="3">
        <f>IF(BA$3=0,0,INDEX(Sheet1!RawDataCols,$C170,BA$5)*$R170)</f>
        <v>0</v>
      </c>
      <c r="BB170" s="3">
        <f>IF(BB$3=0,0,INDEX(Sheet1!RawDataCols,$C170,BB$5)*$R170)</f>
        <v>0</v>
      </c>
      <c r="BC170" s="3">
        <f>IF(BC$3=0,0,INDEX(Sheet1!RawDataCols,$C170,BC$5)*$R170)</f>
        <v>0</v>
      </c>
      <c r="BD170" s="3">
        <f>IF(BD$3=0,0,INDEX(Sheet1!RawDataCols,$C170,BD$5)*$R170)</f>
        <v>0</v>
      </c>
      <c r="BE170" s="3">
        <f>IF(BE$3=0,0,INDEX(Sheet1!RawDataCols,$C170,BE$5)*$R170)</f>
        <v>0</v>
      </c>
      <c r="BF170" s="3">
        <f>IF(BF$3=0,0,INDEX(Sheet1!RawDataCols,$C170,BF$5)*$R170)</f>
        <v>0</v>
      </c>
      <c r="BG170" s="179">
        <f>IF(BG$3=0,0,INDEX(Sheet1!RawDataCols,$C170,BG$5)*$R170)</f>
        <v>0</v>
      </c>
      <c r="BH170" s="33">
        <f t="shared" ref="BH170:BH177" si="57">SUM(T170,U170,X170,AA170,AD170,AG170,AJ170,AM170,AP170,AS170,AV170,AY170,BB170)</f>
        <v>0</v>
      </c>
      <c r="BI170" s="33">
        <f t="shared" ref="BI170:BI177" si="58">SUM(V170,Y170,AB170,AE170,AH170,AK170,AN170,AQ170,AT170,AW170,AZ170,BC170)</f>
        <v>0</v>
      </c>
      <c r="BJ170" s="33">
        <f t="shared" ref="BJ170:BJ177" si="59">SUM(W170,Z170,AC170,AF170,AI170,AL170,AO170,AR170,AU170,AX170,BA170,BD170)+IF(Q170&lt;&gt;"I",BP170,0)</f>
        <v>25975</v>
      </c>
      <c r="BK170" s="3">
        <f>IF(BK$3=0,0,INDEX(Sheet1!RawDataCols,$C170,BK$5)*$R170)</f>
        <v>0</v>
      </c>
      <c r="BL170" s="3">
        <f>IF(BL$3=0,0,INDEX(Sheet1!RawDataCols,$C170,BL$5)*$R170)</f>
        <v>4613.181818</v>
      </c>
      <c r="BM170" s="3">
        <f>IF(BM$3=0,0,INDEX(Sheet1!RawDataCols,$C170,BM$5)*$R170)</f>
        <v>6717.58</v>
      </c>
      <c r="BN170" s="3">
        <f>IF(BN$3=0,0,INDEX(Sheet1!RawDataCols,$C170,BN$5)*$R170)</f>
        <v>4926.3981809999996</v>
      </c>
      <c r="BO170" s="3">
        <f>IF(BO$3=0,0,INDEX(Sheet1!RawDataCols,$C170,BO$5)*$R170)</f>
        <v>0</v>
      </c>
      <c r="BP170" s="3">
        <f>IF(BP$3=0,0,INDEX(Sheet1!RawDataCols,$C170,BP$5)*$R170)</f>
        <v>24770</v>
      </c>
      <c r="BQ170" s="3">
        <f t="shared" ref="BQ170:BQ177" si="60">IF($Q170="I",SUM(U170,X170,AA170),SUM(T170,U170,X170,AA170))</f>
        <v>0</v>
      </c>
      <c r="BR170" s="3">
        <f t="shared" ref="BR170:BR177" si="61">IF($Q170="I",SUM(AD170,AG170,AJ170),SUM(AD170,AG170,AJ170,BQ170))</f>
        <v>0</v>
      </c>
      <c r="BS170" s="3">
        <f t="shared" ref="BS170:BS177" si="62">IF($Q170="I",SUM(AM170,AP170,AS170),SUM(AM170,AP170,AS170,BR170))</f>
        <v>0</v>
      </c>
      <c r="BT170" s="3">
        <f t="shared" ref="BT170:BT177" si="63">IF($I170="I",SUM(AV170,AY170,BB170),SUM(AV170,AY170,BB170,BS170))</f>
        <v>0</v>
      </c>
      <c r="BU170" s="3" t="str">
        <f>INDEX(Sheet1!$BS$2:$BS$1000,MATCH($A170,Sheet1!$A$2:$A$1000,0))</f>
        <v>01</v>
      </c>
      <c r="BV170" s="3">
        <f>INDEX(Sheet1!$BT$2:$BT$1000,MATCH($A170,Sheet1!$A$2:$A$1000,0))</f>
        <v>0</v>
      </c>
    </row>
    <row r="171" spans="1:74" x14ac:dyDescent="0.2">
      <c r="A171" s="268" t="s">
        <v>673</v>
      </c>
      <c r="B171" s="3">
        <f>MATCH($A171,Sheet1!ACCOUNTNO,0)</f>
        <v>6</v>
      </c>
      <c r="C171" s="3">
        <f t="shared" si="54"/>
        <v>6</v>
      </c>
      <c r="D171" s="3" t="str">
        <f>IF(D$3=0,0,INDEX(Sheet1!RawDataCols,$C171,D$5))</f>
        <v>10360E02</v>
      </c>
      <c r="E171" s="3" t="str">
        <f>IF(E$3=0,0,INDEX(Sheet1!RawDataCols,$C171,E$5))</f>
        <v xml:space="preserve">10360          </v>
      </c>
      <c r="F171" s="3" t="str">
        <f>IF(F$3=0,0,INDEX(Sheet1!RawDataCols,$C171,F$5))</f>
        <v xml:space="preserve">E02            </v>
      </c>
      <c r="G171" s="3" t="str">
        <f>IF(G$3=0,0,INDEX(Sheet1!RawDataCols,$C171,G$5))</f>
        <v xml:space="preserve">               </v>
      </c>
      <c r="H171" s="3" t="str">
        <f>IF(H$3=0,0,INDEX(Sheet1!RawDataCols,$C171,H$5))</f>
        <v xml:space="preserve">               </v>
      </c>
      <c r="I171" s="3" t="str">
        <f>IF(I$3=0,0,INDEX(Sheet1!RawDataCols,$C171,I$5))</f>
        <v xml:space="preserve">               </v>
      </c>
      <c r="J171" s="3" t="str">
        <f>IF(J$3=0,0,INDEX(Sheet1!RawDataCols,$C171,J$5))</f>
        <v xml:space="preserve">               </v>
      </c>
      <c r="K171" s="3" t="str">
        <f>IF(K$3=0,0,INDEX(Sheet1!RawDataCols,$C171,K$5))</f>
        <v xml:space="preserve">               </v>
      </c>
      <c r="L171" s="3" t="str">
        <f>IF(L$3=0,0,INDEX(Sheet1!RawDataCols,$C171,L$5))</f>
        <v xml:space="preserve">               </v>
      </c>
      <c r="M171" s="3" t="str">
        <f>IF(M$3=0,0,INDEX(Sheet1!RawDataCols,$C171,M$5))</f>
        <v xml:space="preserve">F008  </v>
      </c>
      <c r="N171" s="3" t="str">
        <f>IF(N$3=0,0,INDEX(Sheet1!RawDataCols,$C171,N$5))</f>
        <v>Door Sales-Hot 6 / Misc Events</v>
      </c>
      <c r="O171" s="3">
        <f>INDEX(Sheet1!RawDataCols,$C171,O$5)</f>
        <v>8</v>
      </c>
      <c r="P171" s="3" t="str">
        <f>INDEX(Sheet1!RawDataCols,$C171,P$5)</f>
        <v>Revenue</v>
      </c>
      <c r="Q171" s="3" t="str">
        <f>IF(Q$3=0,0,INDEX(Sheet1!RawDataCols,$C171,Q$5))</f>
        <v>I</v>
      </c>
      <c r="R171" s="3">
        <f t="shared" si="55"/>
        <v>-1</v>
      </c>
      <c r="S171" s="3">
        <f t="shared" si="56"/>
        <v>1</v>
      </c>
      <c r="T171" s="3">
        <f>IF(T$3=0,0,INDEX(Sheet1!RawDataCols,$C171,T$5)*$R171)</f>
        <v>0</v>
      </c>
      <c r="U171" s="3">
        <f>IF(U$3=0,0,INDEX(Sheet1!RawDataCols,$C171,U$5)*$R171)</f>
        <v>0</v>
      </c>
      <c r="V171" s="3">
        <f>IF(V$3=0,0,INDEX(Sheet1!RawDataCols,$C171,V$5)*$R171)</f>
        <v>0</v>
      </c>
      <c r="W171" s="3">
        <f>IF(W$3=0,0,INDEX(Sheet1!RawDataCols,$C171,W$5)*$R171)</f>
        <v>0</v>
      </c>
      <c r="X171" s="3">
        <f>IF(X$3=0,0,INDEX(Sheet1!RawDataCols,$C171,X$5)*$R171)</f>
        <v>0</v>
      </c>
      <c r="Y171" s="3">
        <f>IF(Y$3=0,0,INDEX(Sheet1!RawDataCols,$C171,Y$5)*$R171)</f>
        <v>0</v>
      </c>
      <c r="Z171" s="3">
        <f>IF(Z$3=0,0,INDEX(Sheet1!RawDataCols,$C171,Z$5)*$R171)</f>
        <v>0</v>
      </c>
      <c r="AA171" s="3">
        <f>IF(AA$3=0,0,INDEX(Sheet1!RawDataCols,$C171,AA$5)*$R171)</f>
        <v>0</v>
      </c>
      <c r="AB171" s="3">
        <f>IF(AB$3=0,0,INDEX(Sheet1!RawDataCols,$C171,AB$5)*$R171)</f>
        <v>0</v>
      </c>
      <c r="AC171" s="3">
        <f>IF(AC$3=0,0,INDEX(Sheet1!RawDataCols,$C171,AC$5)*$R171)</f>
        <v>0</v>
      </c>
      <c r="AD171" s="3">
        <f>IF(AD$3=0,0,INDEX(Sheet1!RawDataCols,$C171,AD$5)*$R171)</f>
        <v>0</v>
      </c>
      <c r="AE171" s="3">
        <f>IF(AE$3=0,0,INDEX(Sheet1!RawDataCols,$C171,AE$5)*$R171)</f>
        <v>0</v>
      </c>
      <c r="AF171" s="3">
        <f>IF(AF$3=0,0,INDEX(Sheet1!RawDataCols,$C171,AF$5)*$R171)</f>
        <v>0</v>
      </c>
      <c r="AG171" s="3">
        <f>IF(AG$3=0,0,INDEX(Sheet1!RawDataCols,$C171,AG$5)*$R171)</f>
        <v>0</v>
      </c>
      <c r="AH171" s="3">
        <f>IF(AH$3=0,0,INDEX(Sheet1!RawDataCols,$C171,AH$5)*$R171)</f>
        <v>0</v>
      </c>
      <c r="AI171" s="3">
        <f>IF(AI$3=0,0,INDEX(Sheet1!RawDataCols,$C171,AI$5)*$R171)</f>
        <v>0</v>
      </c>
      <c r="AJ171" s="3">
        <f>IF(AJ$3=0,0,INDEX(Sheet1!RawDataCols,$C171,AJ$5)*$R171)</f>
        <v>0</v>
      </c>
      <c r="AK171" s="3">
        <f>IF(AK$3=0,0,INDEX(Sheet1!RawDataCols,$C171,AK$5)*$R171)</f>
        <v>0</v>
      </c>
      <c r="AL171" s="3">
        <f>IF(AL$3=0,0,INDEX(Sheet1!RawDataCols,$C171,AL$5)*$R171)</f>
        <v>0</v>
      </c>
      <c r="AM171" s="3">
        <f>IF(AM$3=0,0,INDEX(Sheet1!RawDataCols,$C171,AM$5)*$R171)</f>
        <v>0</v>
      </c>
      <c r="AN171" s="3">
        <f>IF(AN$3=0,0,INDEX(Sheet1!RawDataCols,$C171,AN$5)*$R171)</f>
        <v>0</v>
      </c>
      <c r="AO171" s="3">
        <f>IF(AO$3=0,0,INDEX(Sheet1!RawDataCols,$C171,AO$5)*$R171)</f>
        <v>0</v>
      </c>
      <c r="AP171" s="3">
        <f>IF(AP$3=0,0,INDEX(Sheet1!RawDataCols,$C171,AP$5)*$R171)</f>
        <v>0</v>
      </c>
      <c r="AQ171" s="3">
        <f>IF(AQ$3=0,0,INDEX(Sheet1!RawDataCols,$C171,AQ$5)*$R171)</f>
        <v>0</v>
      </c>
      <c r="AR171" s="3">
        <f>IF(AR$3=0,0,INDEX(Sheet1!RawDataCols,$C171,AR$5)*$R171)</f>
        <v>0</v>
      </c>
      <c r="AS171" s="3">
        <f>IF(AS$3=0,0,INDEX(Sheet1!RawDataCols,$C171,AS$5)*$R171)</f>
        <v>0</v>
      </c>
      <c r="AT171" s="3">
        <f>IF(AT$3=0,0,INDEX(Sheet1!RawDataCols,$C171,AT$5)*$R171)</f>
        <v>0</v>
      </c>
      <c r="AU171" s="3">
        <f>IF(AU$3=0,0,INDEX(Sheet1!RawDataCols,$C171,AU$5)*$R171)</f>
        <v>0</v>
      </c>
      <c r="AV171" s="3">
        <f>IF(AV$3=0,0,INDEX(Sheet1!RawDataCols,$C171,AV$5)*$R171)</f>
        <v>0</v>
      </c>
      <c r="AW171" s="3">
        <f>IF(AW$3=0,0,INDEX(Sheet1!RawDataCols,$C171,AW$5)*$R171)</f>
        <v>0</v>
      </c>
      <c r="AX171" s="3">
        <f>IF(AX$3=0,0,INDEX(Sheet1!RawDataCols,$C171,AX$5)*$R171)</f>
        <v>0</v>
      </c>
      <c r="AY171" s="3">
        <f>IF(AY$3=0,0,INDEX(Sheet1!RawDataCols,$C171,AY$5)*$R171)</f>
        <v>0</v>
      </c>
      <c r="AZ171" s="3">
        <f>IF(AZ$3=0,0,INDEX(Sheet1!RawDataCols,$C171,AZ$5)*$R171)</f>
        <v>0</v>
      </c>
      <c r="BA171" s="3">
        <f>IF(BA$3=0,0,INDEX(Sheet1!RawDataCols,$C171,BA$5)*$R171)</f>
        <v>0</v>
      </c>
      <c r="BB171" s="3">
        <f>IF(BB$3=0,0,INDEX(Sheet1!RawDataCols,$C171,BB$5)*$R171)</f>
        <v>0</v>
      </c>
      <c r="BC171" s="3">
        <f>IF(BC$3=0,0,INDEX(Sheet1!RawDataCols,$C171,BC$5)*$R171)</f>
        <v>0</v>
      </c>
      <c r="BD171" s="3">
        <f>IF(BD$3=0,0,INDEX(Sheet1!RawDataCols,$C171,BD$5)*$R171)</f>
        <v>0</v>
      </c>
      <c r="BE171" s="3">
        <f>IF(BE$3=0,0,INDEX(Sheet1!RawDataCols,$C171,BE$5)*$R171)</f>
        <v>0</v>
      </c>
      <c r="BF171" s="3">
        <f>IF(BF$3=0,0,INDEX(Sheet1!RawDataCols,$C171,BF$5)*$R171)</f>
        <v>0</v>
      </c>
      <c r="BG171" s="179">
        <f>IF(BG$3=0,0,INDEX(Sheet1!RawDataCols,$C171,BG$5)*$R171)</f>
        <v>0</v>
      </c>
      <c r="BH171" s="33">
        <f t="shared" si="57"/>
        <v>0</v>
      </c>
      <c r="BI171" s="33">
        <f t="shared" si="58"/>
        <v>0</v>
      </c>
      <c r="BJ171" s="33">
        <f t="shared" si="59"/>
        <v>0</v>
      </c>
      <c r="BK171" s="3">
        <f>IF(BK$3=0,0,INDEX(Sheet1!RawDataCols,$C171,BK$5)*$R171)</f>
        <v>0</v>
      </c>
      <c r="BL171" s="3">
        <f>IF(BL$3=0,0,INDEX(Sheet1!RawDataCols,$C171,BL$5)*$R171)</f>
        <v>0</v>
      </c>
      <c r="BM171" s="3">
        <f>IF(BM$3=0,0,INDEX(Sheet1!RawDataCols,$C171,BM$5)*$R171)</f>
        <v>1572.3425</v>
      </c>
      <c r="BN171" s="3">
        <f>IF(BN$3=0,0,INDEX(Sheet1!RawDataCols,$C171,BN$5)*$R171)</f>
        <v>372.61374999999998</v>
      </c>
      <c r="BO171" s="3">
        <f>IF(BO$3=0,0,INDEX(Sheet1!RawDataCols,$C171,BO$5)*$R171)</f>
        <v>0</v>
      </c>
      <c r="BP171" s="3">
        <f>IF(BP$3=0,0,INDEX(Sheet1!RawDataCols,$C171,BP$5)*$R171)</f>
        <v>0</v>
      </c>
      <c r="BQ171" s="3">
        <f t="shared" si="60"/>
        <v>0</v>
      </c>
      <c r="BR171" s="3">
        <f t="shared" si="61"/>
        <v>0</v>
      </c>
      <c r="BS171" s="3">
        <f t="shared" si="62"/>
        <v>0</v>
      </c>
      <c r="BT171" s="3">
        <f t="shared" si="63"/>
        <v>0</v>
      </c>
      <c r="BU171" s="3" t="str">
        <f>INDEX(Sheet1!$BS$2:$BS$1000,MATCH($A171,Sheet1!$A$2:$A$1000,0))</f>
        <v>01</v>
      </c>
      <c r="BV171" s="3">
        <f>INDEX(Sheet1!$BT$2:$BT$1000,MATCH($A171,Sheet1!$A$2:$A$1000,0))</f>
        <v>0</v>
      </c>
    </row>
    <row r="172" spans="1:74" x14ac:dyDescent="0.2">
      <c r="A172" s="268" t="s">
        <v>769</v>
      </c>
      <c r="B172" s="3">
        <f>MATCH($A172,Sheet1!ACCOUNTNO,0)</f>
        <v>16</v>
      </c>
      <c r="C172" s="3">
        <f t="shared" si="54"/>
        <v>16</v>
      </c>
      <c r="D172" s="3" t="str">
        <f>IF(D$3=0,0,INDEX(Sheet1!RawDataCols,$C172,D$5))</f>
        <v>14160E07</v>
      </c>
      <c r="E172" s="3" t="str">
        <f>IF(E$3=0,0,INDEX(Sheet1!RawDataCols,$C172,E$5))</f>
        <v xml:space="preserve">14160          </v>
      </c>
      <c r="F172" s="3" t="str">
        <f>IF(F$3=0,0,INDEX(Sheet1!RawDataCols,$C172,F$5))</f>
        <v xml:space="preserve">E07            </v>
      </c>
      <c r="G172" s="3" t="str">
        <f>IF(G$3=0,0,INDEX(Sheet1!RawDataCols,$C172,G$5))</f>
        <v xml:space="preserve">               </v>
      </c>
      <c r="H172" s="3" t="str">
        <f>IF(H$3=0,0,INDEX(Sheet1!RawDataCols,$C172,H$5))</f>
        <v xml:space="preserve">               </v>
      </c>
      <c r="I172" s="3" t="str">
        <f>IF(I$3=0,0,INDEX(Sheet1!RawDataCols,$C172,I$5))</f>
        <v xml:space="preserve">               </v>
      </c>
      <c r="J172" s="3" t="str">
        <f>IF(J$3=0,0,INDEX(Sheet1!RawDataCols,$C172,J$5))</f>
        <v xml:space="preserve">               </v>
      </c>
      <c r="K172" s="3" t="str">
        <f>IF(K$3=0,0,INDEX(Sheet1!RawDataCols,$C172,K$5))</f>
        <v xml:space="preserve">               </v>
      </c>
      <c r="L172" s="3" t="str">
        <f>IF(L$3=0,0,INDEX(Sheet1!RawDataCols,$C172,L$5))</f>
        <v xml:space="preserve">               </v>
      </c>
      <c r="M172" s="3" t="str">
        <f>IF(M$3=0,0,INDEX(Sheet1!RawDataCols,$C172,M$5))</f>
        <v xml:space="preserve">F008  </v>
      </c>
      <c r="N172" s="3" t="str">
        <f>IF(N$3=0,0,INDEX(Sheet1!RawDataCols,$C172,N$5))</f>
        <v>Contributors - Journalist-Clique - Online</v>
      </c>
      <c r="O172" s="3">
        <f>INDEX(Sheet1!RawDataCols,$C172,O$5)</f>
        <v>9</v>
      </c>
      <c r="P172" s="3" t="str">
        <f>INDEX(Sheet1!RawDataCols,$C172,P$5)</f>
        <v>Cost of Sales</v>
      </c>
      <c r="Q172" s="3" t="str">
        <f>IF(Q$3=0,0,INDEX(Sheet1!RawDataCols,$C172,Q$5))</f>
        <v>I</v>
      </c>
      <c r="R172" s="3">
        <f t="shared" si="55"/>
        <v>1</v>
      </c>
      <c r="S172" s="3">
        <f t="shared" si="56"/>
        <v>-1</v>
      </c>
      <c r="T172" s="3">
        <f>IF(T$3=0,0,INDEX(Sheet1!RawDataCols,$C172,T$5)*$R172)</f>
        <v>0</v>
      </c>
      <c r="U172" s="3">
        <f>IF(U$3=0,0,INDEX(Sheet1!RawDataCols,$C172,U$5)*$R172)</f>
        <v>0</v>
      </c>
      <c r="V172" s="3">
        <f>IF(V$3=0,0,INDEX(Sheet1!RawDataCols,$C172,V$5)*$R172)</f>
        <v>0</v>
      </c>
      <c r="W172" s="3">
        <f>IF(W$3=0,0,INDEX(Sheet1!RawDataCols,$C172,W$5)*$R172)</f>
        <v>150</v>
      </c>
      <c r="X172" s="3">
        <f>IF(X$3=0,0,INDEX(Sheet1!RawDataCols,$C172,X$5)*$R172)</f>
        <v>0</v>
      </c>
      <c r="Y172" s="3">
        <f>IF(Y$3=0,0,INDEX(Sheet1!RawDataCols,$C172,Y$5)*$R172)</f>
        <v>0</v>
      </c>
      <c r="Z172" s="3">
        <f>IF(Z$3=0,0,INDEX(Sheet1!RawDataCols,$C172,Z$5)*$R172)</f>
        <v>875</v>
      </c>
      <c r="AA172" s="3">
        <f>IF(AA$3=0,0,INDEX(Sheet1!RawDataCols,$C172,AA$5)*$R172)</f>
        <v>0</v>
      </c>
      <c r="AB172" s="3">
        <f>IF(AB$3=0,0,INDEX(Sheet1!RawDataCols,$C172,AB$5)*$R172)</f>
        <v>0</v>
      </c>
      <c r="AC172" s="3">
        <f>IF(AC$3=0,0,INDEX(Sheet1!RawDataCols,$C172,AC$5)*$R172)</f>
        <v>1550</v>
      </c>
      <c r="AD172" s="3">
        <f>IF(AD$3=0,0,INDEX(Sheet1!RawDataCols,$C172,AD$5)*$R172)</f>
        <v>0</v>
      </c>
      <c r="AE172" s="3">
        <f>IF(AE$3=0,0,INDEX(Sheet1!RawDataCols,$C172,AE$5)*$R172)</f>
        <v>0</v>
      </c>
      <c r="AF172" s="3">
        <f>IF(AF$3=0,0,INDEX(Sheet1!RawDataCols,$C172,AF$5)*$R172)</f>
        <v>350</v>
      </c>
      <c r="AG172" s="3">
        <f>IF(AG$3=0,0,INDEX(Sheet1!RawDataCols,$C172,AG$5)*$R172)</f>
        <v>0</v>
      </c>
      <c r="AH172" s="3">
        <f>IF(AH$3=0,0,INDEX(Sheet1!RawDataCols,$C172,AH$5)*$R172)</f>
        <v>0</v>
      </c>
      <c r="AI172" s="3">
        <f>IF(AI$3=0,0,INDEX(Sheet1!RawDataCols,$C172,AI$5)*$R172)</f>
        <v>865</v>
      </c>
      <c r="AJ172" s="3">
        <f>IF(AJ$3=0,0,INDEX(Sheet1!RawDataCols,$C172,AJ$5)*$R172)</f>
        <v>0</v>
      </c>
      <c r="AK172" s="3">
        <f>IF(AK$3=0,0,INDEX(Sheet1!RawDataCols,$C172,AK$5)*$R172)</f>
        <v>0</v>
      </c>
      <c r="AL172" s="3">
        <f>IF(AL$3=0,0,INDEX(Sheet1!RawDataCols,$C172,AL$5)*$R172)</f>
        <v>825</v>
      </c>
      <c r="AM172" s="3">
        <f>IF(AM$3=0,0,INDEX(Sheet1!RawDataCols,$C172,AM$5)*$R172)</f>
        <v>0</v>
      </c>
      <c r="AN172" s="3">
        <f>IF(AN$3=0,0,INDEX(Sheet1!RawDataCols,$C172,AN$5)*$R172)</f>
        <v>0</v>
      </c>
      <c r="AO172" s="3">
        <f>IF(AO$3=0,0,INDEX(Sheet1!RawDataCols,$C172,AO$5)*$R172)</f>
        <v>0</v>
      </c>
      <c r="AP172" s="3">
        <f>IF(AP$3=0,0,INDEX(Sheet1!RawDataCols,$C172,AP$5)*$R172)</f>
        <v>0</v>
      </c>
      <c r="AQ172" s="3">
        <f>IF(AQ$3=0,0,INDEX(Sheet1!RawDataCols,$C172,AQ$5)*$R172)</f>
        <v>0</v>
      </c>
      <c r="AR172" s="3">
        <f>IF(AR$3=0,0,INDEX(Sheet1!RawDataCols,$C172,AR$5)*$R172)</f>
        <v>0</v>
      </c>
      <c r="AS172" s="3">
        <f>IF(AS$3=0,0,INDEX(Sheet1!RawDataCols,$C172,AS$5)*$R172)</f>
        <v>0</v>
      </c>
      <c r="AT172" s="3">
        <f>IF(AT$3=0,0,INDEX(Sheet1!RawDataCols,$C172,AT$5)*$R172)</f>
        <v>0</v>
      </c>
      <c r="AU172" s="3">
        <f>IF(AU$3=0,0,INDEX(Sheet1!RawDataCols,$C172,AU$5)*$R172)</f>
        <v>0</v>
      </c>
      <c r="AV172" s="3">
        <f>IF(AV$3=0,0,INDEX(Sheet1!RawDataCols,$C172,AV$5)*$R172)</f>
        <v>0</v>
      </c>
      <c r="AW172" s="3">
        <f>IF(AW$3=0,0,INDEX(Sheet1!RawDataCols,$C172,AW$5)*$R172)</f>
        <v>0</v>
      </c>
      <c r="AX172" s="3">
        <f>IF(AX$3=0,0,INDEX(Sheet1!RawDataCols,$C172,AX$5)*$R172)</f>
        <v>0</v>
      </c>
      <c r="AY172" s="3">
        <f>IF(AY$3=0,0,INDEX(Sheet1!RawDataCols,$C172,AY$5)*$R172)</f>
        <v>0</v>
      </c>
      <c r="AZ172" s="3">
        <f>IF(AZ$3=0,0,INDEX(Sheet1!RawDataCols,$C172,AZ$5)*$R172)</f>
        <v>0</v>
      </c>
      <c r="BA172" s="3">
        <f>IF(BA$3=0,0,INDEX(Sheet1!RawDataCols,$C172,BA$5)*$R172)</f>
        <v>0</v>
      </c>
      <c r="BB172" s="3">
        <f>IF(BB$3=0,0,INDEX(Sheet1!RawDataCols,$C172,BB$5)*$R172)</f>
        <v>0</v>
      </c>
      <c r="BC172" s="3">
        <f>IF(BC$3=0,0,INDEX(Sheet1!RawDataCols,$C172,BC$5)*$R172)</f>
        <v>0</v>
      </c>
      <c r="BD172" s="3">
        <f>IF(BD$3=0,0,INDEX(Sheet1!RawDataCols,$C172,BD$5)*$R172)</f>
        <v>0</v>
      </c>
      <c r="BE172" s="3">
        <f>IF(BE$3=0,0,INDEX(Sheet1!RawDataCols,$C172,BE$5)*$R172)</f>
        <v>0</v>
      </c>
      <c r="BF172" s="3">
        <f>IF(BF$3=0,0,INDEX(Sheet1!RawDataCols,$C172,BF$5)*$R172)</f>
        <v>0</v>
      </c>
      <c r="BG172" s="179">
        <f>IF(BG$3=0,0,INDEX(Sheet1!RawDataCols,$C172,BG$5)*$R172)</f>
        <v>0</v>
      </c>
      <c r="BH172" s="33">
        <f t="shared" si="57"/>
        <v>0</v>
      </c>
      <c r="BI172" s="33">
        <f t="shared" si="58"/>
        <v>0</v>
      </c>
      <c r="BJ172" s="33">
        <f t="shared" si="59"/>
        <v>4615</v>
      </c>
      <c r="BK172" s="3">
        <f>IF(BK$3=0,0,INDEX(Sheet1!RawDataCols,$C172,BK$5)*$R172)</f>
        <v>0</v>
      </c>
      <c r="BL172" s="3">
        <f>IF(BL$3=0,0,INDEX(Sheet1!RawDataCols,$C172,BL$5)*$R172)</f>
        <v>765.90908999999999</v>
      </c>
      <c r="BM172" s="3">
        <f>IF(BM$3=0,0,INDEX(Sheet1!RawDataCols,$C172,BM$5)*$R172)</f>
        <v>846.38818100000003</v>
      </c>
      <c r="BN172" s="3">
        <f>IF(BN$3=0,0,INDEX(Sheet1!RawDataCols,$C172,BN$5)*$R172)</f>
        <v>850.764545</v>
      </c>
      <c r="BO172" s="3">
        <f>IF(BO$3=0,0,INDEX(Sheet1!RawDataCols,$C172,BO$5)*$R172)</f>
        <v>0</v>
      </c>
      <c r="BP172" s="3">
        <f>IF(BP$3=0,0,INDEX(Sheet1!RawDataCols,$C172,BP$5)*$R172)</f>
        <v>3810</v>
      </c>
      <c r="BQ172" s="3">
        <f t="shared" si="60"/>
        <v>0</v>
      </c>
      <c r="BR172" s="3">
        <f t="shared" si="61"/>
        <v>0</v>
      </c>
      <c r="BS172" s="3">
        <f t="shared" si="62"/>
        <v>0</v>
      </c>
      <c r="BT172" s="3">
        <f t="shared" si="63"/>
        <v>0</v>
      </c>
      <c r="BU172" s="3" t="str">
        <f>INDEX(Sheet1!$BS$2:$BS$1000,MATCH($A172,Sheet1!$A$2:$A$1000,0))</f>
        <v>04</v>
      </c>
      <c r="BV172" s="3">
        <f>INDEX(Sheet1!$BT$2:$BT$1000,MATCH($A172,Sheet1!$A$2:$A$1000,0))</f>
        <v>0</v>
      </c>
    </row>
    <row r="173" spans="1:74" x14ac:dyDescent="0.2">
      <c r="A173" s="268" t="s">
        <v>681</v>
      </c>
      <c r="B173" s="3">
        <f>MATCH($A173,Sheet1!ACCOUNTNO,0)</f>
        <v>22</v>
      </c>
      <c r="C173" s="3">
        <f t="shared" si="54"/>
        <v>22</v>
      </c>
      <c r="D173" s="3" t="str">
        <f>IF(D$3=0,0,INDEX(Sheet1!RawDataCols,$C173,D$5))</f>
        <v>14220E02</v>
      </c>
      <c r="E173" s="3" t="str">
        <f>IF(E$3=0,0,INDEX(Sheet1!RawDataCols,$C173,E$5))</f>
        <v xml:space="preserve">14220          </v>
      </c>
      <c r="F173" s="3" t="str">
        <f>IF(F$3=0,0,INDEX(Sheet1!RawDataCols,$C173,F$5))</f>
        <v xml:space="preserve">E02            </v>
      </c>
      <c r="G173" s="3" t="str">
        <f>IF(G$3=0,0,INDEX(Sheet1!RawDataCols,$C173,G$5))</f>
        <v xml:space="preserve">               </v>
      </c>
      <c r="H173" s="3" t="str">
        <f>IF(H$3=0,0,INDEX(Sheet1!RawDataCols,$C173,H$5))</f>
        <v xml:space="preserve">               </v>
      </c>
      <c r="I173" s="3" t="str">
        <f>IF(I$3=0,0,INDEX(Sheet1!RawDataCols,$C173,I$5))</f>
        <v xml:space="preserve">               </v>
      </c>
      <c r="J173" s="3" t="str">
        <f>IF(J$3=0,0,INDEX(Sheet1!RawDataCols,$C173,J$5))</f>
        <v xml:space="preserve">               </v>
      </c>
      <c r="K173" s="3" t="str">
        <f>IF(K$3=0,0,INDEX(Sheet1!RawDataCols,$C173,K$5))</f>
        <v xml:space="preserve">               </v>
      </c>
      <c r="L173" s="3" t="str">
        <f>IF(L$3=0,0,INDEX(Sheet1!RawDataCols,$C173,L$5))</f>
        <v xml:space="preserve">               </v>
      </c>
      <c r="M173" s="3" t="str">
        <f>IF(M$3=0,0,INDEX(Sheet1!RawDataCols,$C173,M$5))</f>
        <v xml:space="preserve">F008  </v>
      </c>
      <c r="N173" s="3" t="str">
        <f>IF(N$3=0,0,INDEX(Sheet1!RawDataCols,$C173,N$5))</f>
        <v>Layout/Proof/Production-Hot 6 / Misc Events</v>
      </c>
      <c r="O173" s="3">
        <f>INDEX(Sheet1!RawDataCols,$C173,O$5)</f>
        <v>9</v>
      </c>
      <c r="P173" s="3" t="str">
        <f>INDEX(Sheet1!RawDataCols,$C173,P$5)</f>
        <v>Cost of Sales</v>
      </c>
      <c r="Q173" s="3" t="str">
        <f>IF(Q$3=0,0,INDEX(Sheet1!RawDataCols,$C173,Q$5))</f>
        <v>I</v>
      </c>
      <c r="R173" s="3">
        <f t="shared" si="55"/>
        <v>1</v>
      </c>
      <c r="S173" s="3">
        <f t="shared" si="56"/>
        <v>-1</v>
      </c>
      <c r="T173" s="3">
        <f>IF(T$3=0,0,INDEX(Sheet1!RawDataCols,$C173,T$5)*$R173)</f>
        <v>0</v>
      </c>
      <c r="U173" s="3">
        <f>IF(U$3=0,0,INDEX(Sheet1!RawDataCols,$C173,U$5)*$R173)</f>
        <v>0</v>
      </c>
      <c r="V173" s="3">
        <f>IF(V$3=0,0,INDEX(Sheet1!RawDataCols,$C173,V$5)*$R173)</f>
        <v>0</v>
      </c>
      <c r="W173" s="3">
        <f>IF(W$3=0,0,INDEX(Sheet1!RawDataCols,$C173,W$5)*$R173)</f>
        <v>0</v>
      </c>
      <c r="X173" s="3">
        <f>IF(X$3=0,0,INDEX(Sheet1!RawDataCols,$C173,X$5)*$R173)</f>
        <v>0</v>
      </c>
      <c r="Y173" s="3">
        <f>IF(Y$3=0,0,INDEX(Sheet1!RawDataCols,$C173,Y$5)*$R173)</f>
        <v>0</v>
      </c>
      <c r="Z173" s="3">
        <f>IF(Z$3=0,0,INDEX(Sheet1!RawDataCols,$C173,Z$5)*$R173)</f>
        <v>0</v>
      </c>
      <c r="AA173" s="3">
        <f>IF(AA$3=0,0,INDEX(Sheet1!RawDataCols,$C173,AA$5)*$R173)</f>
        <v>0</v>
      </c>
      <c r="AB173" s="3">
        <f>IF(AB$3=0,0,INDEX(Sheet1!RawDataCols,$C173,AB$5)*$R173)</f>
        <v>0</v>
      </c>
      <c r="AC173" s="3">
        <f>IF(AC$3=0,0,INDEX(Sheet1!RawDataCols,$C173,AC$5)*$R173)</f>
        <v>0</v>
      </c>
      <c r="AD173" s="3">
        <f>IF(AD$3=0,0,INDEX(Sheet1!RawDataCols,$C173,AD$5)*$R173)</f>
        <v>0</v>
      </c>
      <c r="AE173" s="3">
        <f>IF(AE$3=0,0,INDEX(Sheet1!RawDataCols,$C173,AE$5)*$R173)</f>
        <v>0</v>
      </c>
      <c r="AF173" s="3">
        <f>IF(AF$3=0,0,INDEX(Sheet1!RawDataCols,$C173,AF$5)*$R173)</f>
        <v>0</v>
      </c>
      <c r="AG173" s="3">
        <f>IF(AG$3=0,0,INDEX(Sheet1!RawDataCols,$C173,AG$5)*$R173)</f>
        <v>0</v>
      </c>
      <c r="AH173" s="3">
        <f>IF(AH$3=0,0,INDEX(Sheet1!RawDataCols,$C173,AH$5)*$R173)</f>
        <v>0</v>
      </c>
      <c r="AI173" s="3">
        <f>IF(AI$3=0,0,INDEX(Sheet1!RawDataCols,$C173,AI$5)*$R173)</f>
        <v>0</v>
      </c>
      <c r="AJ173" s="3">
        <f>IF(AJ$3=0,0,INDEX(Sheet1!RawDataCols,$C173,AJ$5)*$R173)</f>
        <v>0</v>
      </c>
      <c r="AK173" s="3">
        <f>IF(AK$3=0,0,INDEX(Sheet1!RawDataCols,$C173,AK$5)*$R173)</f>
        <v>0</v>
      </c>
      <c r="AL173" s="3">
        <f>IF(AL$3=0,0,INDEX(Sheet1!RawDataCols,$C173,AL$5)*$R173)</f>
        <v>0</v>
      </c>
      <c r="AM173" s="3">
        <f>IF(AM$3=0,0,INDEX(Sheet1!RawDataCols,$C173,AM$5)*$R173)</f>
        <v>0</v>
      </c>
      <c r="AN173" s="3">
        <f>IF(AN$3=0,0,INDEX(Sheet1!RawDataCols,$C173,AN$5)*$R173)</f>
        <v>0</v>
      </c>
      <c r="AO173" s="3">
        <f>IF(AO$3=0,0,INDEX(Sheet1!RawDataCols,$C173,AO$5)*$R173)</f>
        <v>0</v>
      </c>
      <c r="AP173" s="3">
        <f>IF(AP$3=0,0,INDEX(Sheet1!RawDataCols,$C173,AP$5)*$R173)</f>
        <v>0</v>
      </c>
      <c r="AQ173" s="3">
        <f>IF(AQ$3=0,0,INDEX(Sheet1!RawDataCols,$C173,AQ$5)*$R173)</f>
        <v>0</v>
      </c>
      <c r="AR173" s="3">
        <f>IF(AR$3=0,0,INDEX(Sheet1!RawDataCols,$C173,AR$5)*$R173)</f>
        <v>0</v>
      </c>
      <c r="AS173" s="3">
        <f>IF(AS$3=0,0,INDEX(Sheet1!RawDataCols,$C173,AS$5)*$R173)</f>
        <v>0</v>
      </c>
      <c r="AT173" s="3">
        <f>IF(AT$3=0,0,INDEX(Sheet1!RawDataCols,$C173,AT$5)*$R173)</f>
        <v>0</v>
      </c>
      <c r="AU173" s="3">
        <f>IF(AU$3=0,0,INDEX(Sheet1!RawDataCols,$C173,AU$5)*$R173)</f>
        <v>0</v>
      </c>
      <c r="AV173" s="3">
        <f>IF(AV$3=0,0,INDEX(Sheet1!RawDataCols,$C173,AV$5)*$R173)</f>
        <v>0</v>
      </c>
      <c r="AW173" s="3">
        <f>IF(AW$3=0,0,INDEX(Sheet1!RawDataCols,$C173,AW$5)*$R173)</f>
        <v>0</v>
      </c>
      <c r="AX173" s="3">
        <f>IF(AX$3=0,0,INDEX(Sheet1!RawDataCols,$C173,AX$5)*$R173)</f>
        <v>0</v>
      </c>
      <c r="AY173" s="3">
        <f>IF(AY$3=0,0,INDEX(Sheet1!RawDataCols,$C173,AY$5)*$R173)</f>
        <v>0</v>
      </c>
      <c r="AZ173" s="3">
        <f>IF(AZ$3=0,0,INDEX(Sheet1!RawDataCols,$C173,AZ$5)*$R173)</f>
        <v>0</v>
      </c>
      <c r="BA173" s="3">
        <f>IF(BA$3=0,0,INDEX(Sheet1!RawDataCols,$C173,BA$5)*$R173)</f>
        <v>0</v>
      </c>
      <c r="BB173" s="3">
        <f>IF(BB$3=0,0,INDEX(Sheet1!RawDataCols,$C173,BB$5)*$R173)</f>
        <v>0</v>
      </c>
      <c r="BC173" s="3">
        <f>IF(BC$3=0,0,INDEX(Sheet1!RawDataCols,$C173,BC$5)*$R173)</f>
        <v>0</v>
      </c>
      <c r="BD173" s="3">
        <f>IF(BD$3=0,0,INDEX(Sheet1!RawDataCols,$C173,BD$5)*$R173)</f>
        <v>0</v>
      </c>
      <c r="BE173" s="3">
        <f>IF(BE$3=0,0,INDEX(Sheet1!RawDataCols,$C173,BE$5)*$R173)</f>
        <v>0</v>
      </c>
      <c r="BF173" s="3">
        <f>IF(BF$3=0,0,INDEX(Sheet1!RawDataCols,$C173,BF$5)*$R173)</f>
        <v>0</v>
      </c>
      <c r="BG173" s="179">
        <f>IF(BG$3=0,0,INDEX(Sheet1!RawDataCols,$C173,BG$5)*$R173)</f>
        <v>0</v>
      </c>
      <c r="BH173" s="33">
        <f t="shared" si="57"/>
        <v>0</v>
      </c>
      <c r="BI173" s="33">
        <f t="shared" si="58"/>
        <v>0</v>
      </c>
      <c r="BJ173" s="33">
        <f t="shared" si="59"/>
        <v>0</v>
      </c>
      <c r="BK173" s="3">
        <f>IF(BK$3=0,0,INDEX(Sheet1!RawDataCols,$C173,BK$5)*$R173)</f>
        <v>0</v>
      </c>
      <c r="BL173" s="3">
        <f>IF(BL$3=0,0,INDEX(Sheet1!RawDataCols,$C173,BL$5)*$R173)</f>
        <v>0</v>
      </c>
      <c r="BM173" s="3">
        <f>IF(BM$3=0,0,INDEX(Sheet1!RawDataCols,$C173,BM$5)*$R173)</f>
        <v>698.38250000000005</v>
      </c>
      <c r="BN173" s="3">
        <f>IF(BN$3=0,0,INDEX(Sheet1!RawDataCols,$C173,BN$5)*$R173)</f>
        <v>71.591250000000002</v>
      </c>
      <c r="BO173" s="3">
        <f>IF(BO$3=0,0,INDEX(Sheet1!RawDataCols,$C173,BO$5)*$R173)</f>
        <v>0</v>
      </c>
      <c r="BP173" s="3">
        <f>IF(BP$3=0,0,INDEX(Sheet1!RawDataCols,$C173,BP$5)*$R173)</f>
        <v>0</v>
      </c>
      <c r="BQ173" s="3">
        <f t="shared" si="60"/>
        <v>0</v>
      </c>
      <c r="BR173" s="3">
        <f t="shared" si="61"/>
        <v>0</v>
      </c>
      <c r="BS173" s="3">
        <f t="shared" si="62"/>
        <v>0</v>
      </c>
      <c r="BT173" s="3">
        <f t="shared" si="63"/>
        <v>0</v>
      </c>
      <c r="BU173" s="3" t="str">
        <f>INDEX(Sheet1!$BS$2:$BS$1000,MATCH($A173,Sheet1!$A$2:$A$1000,0))</f>
        <v>04</v>
      </c>
      <c r="BV173" s="3">
        <f>INDEX(Sheet1!$BT$2:$BT$1000,MATCH($A173,Sheet1!$A$2:$A$1000,0))</f>
        <v>0</v>
      </c>
    </row>
    <row r="174" spans="1:74" x14ac:dyDescent="0.2">
      <c r="A174" s="268" t="s">
        <v>683</v>
      </c>
      <c r="B174" s="3">
        <f>MATCH($A174,Sheet1!ACCOUNTNO,0)</f>
        <v>25</v>
      </c>
      <c r="C174" s="3">
        <f t="shared" si="54"/>
        <v>25</v>
      </c>
      <c r="D174" s="3" t="str">
        <f>IF(D$3=0,0,INDEX(Sheet1!RawDataCols,$C174,D$5))</f>
        <v>14240E02</v>
      </c>
      <c r="E174" s="3" t="str">
        <f>IF(E$3=0,0,INDEX(Sheet1!RawDataCols,$C174,E$5))</f>
        <v xml:space="preserve">14240          </v>
      </c>
      <c r="F174" s="3" t="str">
        <f>IF(F$3=0,0,INDEX(Sheet1!RawDataCols,$C174,F$5))</f>
        <v xml:space="preserve">E02            </v>
      </c>
      <c r="G174" s="3" t="str">
        <f>IF(G$3=0,0,INDEX(Sheet1!RawDataCols,$C174,G$5))</f>
        <v xml:space="preserve">               </v>
      </c>
      <c r="H174" s="3" t="str">
        <f>IF(H$3=0,0,INDEX(Sheet1!RawDataCols,$C174,H$5))</f>
        <v xml:space="preserve">               </v>
      </c>
      <c r="I174" s="3" t="str">
        <f>IF(I$3=0,0,INDEX(Sheet1!RawDataCols,$C174,I$5))</f>
        <v xml:space="preserve">               </v>
      </c>
      <c r="J174" s="3" t="str">
        <f>IF(J$3=0,0,INDEX(Sheet1!RawDataCols,$C174,J$5))</f>
        <v xml:space="preserve">               </v>
      </c>
      <c r="K174" s="3" t="str">
        <f>IF(K$3=0,0,INDEX(Sheet1!RawDataCols,$C174,K$5))</f>
        <v xml:space="preserve">               </v>
      </c>
      <c r="L174" s="3" t="str">
        <f>IF(L$3=0,0,INDEX(Sheet1!RawDataCols,$C174,L$5))</f>
        <v xml:space="preserve">               </v>
      </c>
      <c r="M174" s="3" t="str">
        <f>IF(M$3=0,0,INDEX(Sheet1!RawDataCols,$C174,M$5))</f>
        <v xml:space="preserve">F008  </v>
      </c>
      <c r="N174" s="3" t="str">
        <f>IF(N$3=0,0,INDEX(Sheet1!RawDataCols,$C174,N$5))</f>
        <v>Photography-Hot 6 / Misc Events</v>
      </c>
      <c r="O174" s="3">
        <f>INDEX(Sheet1!RawDataCols,$C174,O$5)</f>
        <v>9</v>
      </c>
      <c r="P174" s="3" t="str">
        <f>INDEX(Sheet1!RawDataCols,$C174,P$5)</f>
        <v>Cost of Sales</v>
      </c>
      <c r="Q174" s="3" t="str">
        <f>IF(Q$3=0,0,INDEX(Sheet1!RawDataCols,$C174,Q$5))</f>
        <v>I</v>
      </c>
      <c r="R174" s="3">
        <f t="shared" si="55"/>
        <v>1</v>
      </c>
      <c r="S174" s="3">
        <f t="shared" si="56"/>
        <v>-1</v>
      </c>
      <c r="T174" s="3">
        <f>IF(T$3=0,0,INDEX(Sheet1!RawDataCols,$C174,T$5)*$R174)</f>
        <v>0</v>
      </c>
      <c r="U174" s="3">
        <f>IF(U$3=0,0,INDEX(Sheet1!RawDataCols,$C174,U$5)*$R174)</f>
        <v>0</v>
      </c>
      <c r="V174" s="3">
        <f>IF(V$3=0,0,INDEX(Sheet1!RawDataCols,$C174,V$5)*$R174)</f>
        <v>0</v>
      </c>
      <c r="W174" s="3">
        <f>IF(W$3=0,0,INDEX(Sheet1!RawDataCols,$C174,W$5)*$R174)</f>
        <v>0</v>
      </c>
      <c r="X174" s="3">
        <f>IF(X$3=0,0,INDEX(Sheet1!RawDataCols,$C174,X$5)*$R174)</f>
        <v>0</v>
      </c>
      <c r="Y174" s="3">
        <f>IF(Y$3=0,0,INDEX(Sheet1!RawDataCols,$C174,Y$5)*$R174)</f>
        <v>0</v>
      </c>
      <c r="Z174" s="3">
        <f>IF(Z$3=0,0,INDEX(Sheet1!RawDataCols,$C174,Z$5)*$R174)</f>
        <v>0</v>
      </c>
      <c r="AA174" s="3">
        <f>IF(AA$3=0,0,INDEX(Sheet1!RawDataCols,$C174,AA$5)*$R174)</f>
        <v>0</v>
      </c>
      <c r="AB174" s="3">
        <f>IF(AB$3=0,0,INDEX(Sheet1!RawDataCols,$C174,AB$5)*$R174)</f>
        <v>0</v>
      </c>
      <c r="AC174" s="3">
        <f>IF(AC$3=0,0,INDEX(Sheet1!RawDataCols,$C174,AC$5)*$R174)</f>
        <v>0</v>
      </c>
      <c r="AD174" s="3">
        <f>IF(AD$3=0,0,INDEX(Sheet1!RawDataCols,$C174,AD$5)*$R174)</f>
        <v>0</v>
      </c>
      <c r="AE174" s="3">
        <f>IF(AE$3=0,0,INDEX(Sheet1!RawDataCols,$C174,AE$5)*$R174)</f>
        <v>0</v>
      </c>
      <c r="AF174" s="3">
        <f>IF(AF$3=0,0,INDEX(Sheet1!RawDataCols,$C174,AF$5)*$R174)</f>
        <v>0</v>
      </c>
      <c r="AG174" s="3">
        <f>IF(AG$3=0,0,INDEX(Sheet1!RawDataCols,$C174,AG$5)*$R174)</f>
        <v>0</v>
      </c>
      <c r="AH174" s="3">
        <f>IF(AH$3=0,0,INDEX(Sheet1!RawDataCols,$C174,AH$5)*$R174)</f>
        <v>0</v>
      </c>
      <c r="AI174" s="3">
        <f>IF(AI$3=0,0,INDEX(Sheet1!RawDataCols,$C174,AI$5)*$R174)</f>
        <v>0</v>
      </c>
      <c r="AJ174" s="3">
        <f>IF(AJ$3=0,0,INDEX(Sheet1!RawDataCols,$C174,AJ$5)*$R174)</f>
        <v>0</v>
      </c>
      <c r="AK174" s="3">
        <f>IF(AK$3=0,0,INDEX(Sheet1!RawDataCols,$C174,AK$5)*$R174)</f>
        <v>0</v>
      </c>
      <c r="AL174" s="3">
        <f>IF(AL$3=0,0,INDEX(Sheet1!RawDataCols,$C174,AL$5)*$R174)</f>
        <v>0</v>
      </c>
      <c r="AM174" s="3">
        <f>IF(AM$3=0,0,INDEX(Sheet1!RawDataCols,$C174,AM$5)*$R174)</f>
        <v>0</v>
      </c>
      <c r="AN174" s="3">
        <f>IF(AN$3=0,0,INDEX(Sheet1!RawDataCols,$C174,AN$5)*$R174)</f>
        <v>0</v>
      </c>
      <c r="AO174" s="3">
        <f>IF(AO$3=0,0,INDEX(Sheet1!RawDataCols,$C174,AO$5)*$R174)</f>
        <v>0</v>
      </c>
      <c r="AP174" s="3">
        <f>IF(AP$3=0,0,INDEX(Sheet1!RawDataCols,$C174,AP$5)*$R174)</f>
        <v>0</v>
      </c>
      <c r="AQ174" s="3">
        <f>IF(AQ$3=0,0,INDEX(Sheet1!RawDataCols,$C174,AQ$5)*$R174)</f>
        <v>0</v>
      </c>
      <c r="AR174" s="3">
        <f>IF(AR$3=0,0,INDEX(Sheet1!RawDataCols,$C174,AR$5)*$R174)</f>
        <v>0</v>
      </c>
      <c r="AS174" s="3">
        <f>IF(AS$3=0,0,INDEX(Sheet1!RawDataCols,$C174,AS$5)*$R174)</f>
        <v>0</v>
      </c>
      <c r="AT174" s="3">
        <f>IF(AT$3=0,0,INDEX(Sheet1!RawDataCols,$C174,AT$5)*$R174)</f>
        <v>0</v>
      </c>
      <c r="AU174" s="3">
        <f>IF(AU$3=0,0,INDEX(Sheet1!RawDataCols,$C174,AU$5)*$R174)</f>
        <v>0</v>
      </c>
      <c r="AV174" s="3">
        <f>IF(AV$3=0,0,INDEX(Sheet1!RawDataCols,$C174,AV$5)*$R174)</f>
        <v>0</v>
      </c>
      <c r="AW174" s="3">
        <f>IF(AW$3=0,0,INDEX(Sheet1!RawDataCols,$C174,AW$5)*$R174)</f>
        <v>0</v>
      </c>
      <c r="AX174" s="3">
        <f>IF(AX$3=0,0,INDEX(Sheet1!RawDataCols,$C174,AX$5)*$R174)</f>
        <v>0</v>
      </c>
      <c r="AY174" s="3">
        <f>IF(AY$3=0,0,INDEX(Sheet1!RawDataCols,$C174,AY$5)*$R174)</f>
        <v>0</v>
      </c>
      <c r="AZ174" s="3">
        <f>IF(AZ$3=0,0,INDEX(Sheet1!RawDataCols,$C174,AZ$5)*$R174)</f>
        <v>0</v>
      </c>
      <c r="BA174" s="3">
        <f>IF(BA$3=0,0,INDEX(Sheet1!RawDataCols,$C174,BA$5)*$R174)</f>
        <v>0</v>
      </c>
      <c r="BB174" s="3">
        <f>IF(BB$3=0,0,INDEX(Sheet1!RawDataCols,$C174,BB$5)*$R174)</f>
        <v>0</v>
      </c>
      <c r="BC174" s="3">
        <f>IF(BC$3=0,0,INDEX(Sheet1!RawDataCols,$C174,BC$5)*$R174)</f>
        <v>0</v>
      </c>
      <c r="BD174" s="3">
        <f>IF(BD$3=0,0,INDEX(Sheet1!RawDataCols,$C174,BD$5)*$R174)</f>
        <v>0</v>
      </c>
      <c r="BE174" s="3">
        <f>IF(BE$3=0,0,INDEX(Sheet1!RawDataCols,$C174,BE$5)*$R174)</f>
        <v>0</v>
      </c>
      <c r="BF174" s="3">
        <f>IF(BF$3=0,0,INDEX(Sheet1!RawDataCols,$C174,BF$5)*$R174)</f>
        <v>0</v>
      </c>
      <c r="BG174" s="179">
        <f>IF(BG$3=0,0,INDEX(Sheet1!RawDataCols,$C174,BG$5)*$R174)</f>
        <v>0</v>
      </c>
      <c r="BH174" s="33">
        <f t="shared" si="57"/>
        <v>0</v>
      </c>
      <c r="BI174" s="33">
        <f t="shared" si="58"/>
        <v>0</v>
      </c>
      <c r="BJ174" s="33">
        <f t="shared" si="59"/>
        <v>0</v>
      </c>
      <c r="BK174" s="3">
        <f>IF(BK$3=0,0,INDEX(Sheet1!RawDataCols,$C174,BK$5)*$R174)</f>
        <v>0</v>
      </c>
      <c r="BL174" s="3">
        <f>IF(BL$3=0,0,INDEX(Sheet1!RawDataCols,$C174,BL$5)*$R174)</f>
        <v>0</v>
      </c>
      <c r="BM174" s="3">
        <f>IF(BM$3=0,0,INDEX(Sheet1!RawDataCols,$C174,BM$5)*$R174)</f>
        <v>12.5</v>
      </c>
      <c r="BN174" s="3">
        <f>IF(BN$3=0,0,INDEX(Sheet1!RawDataCols,$C174,BN$5)*$R174)</f>
        <v>50</v>
      </c>
      <c r="BO174" s="3">
        <f>IF(BO$3=0,0,INDEX(Sheet1!RawDataCols,$C174,BO$5)*$R174)</f>
        <v>0</v>
      </c>
      <c r="BP174" s="3">
        <f>IF(BP$3=0,0,INDEX(Sheet1!RawDataCols,$C174,BP$5)*$R174)</f>
        <v>0</v>
      </c>
      <c r="BQ174" s="3">
        <f t="shared" si="60"/>
        <v>0</v>
      </c>
      <c r="BR174" s="3">
        <f t="shared" si="61"/>
        <v>0</v>
      </c>
      <c r="BS174" s="3">
        <f t="shared" si="62"/>
        <v>0</v>
      </c>
      <c r="BT174" s="3">
        <f t="shared" si="63"/>
        <v>0</v>
      </c>
      <c r="BU174" s="3" t="str">
        <f>INDEX(Sheet1!$BS$2:$BS$1000,MATCH($A174,Sheet1!$A$2:$A$1000,0))</f>
        <v>04</v>
      </c>
      <c r="BV174" s="3">
        <f>INDEX(Sheet1!$BT$2:$BT$1000,MATCH($A174,Sheet1!$A$2:$A$1000,0))</f>
        <v>0</v>
      </c>
    </row>
    <row r="175" spans="1:74" x14ac:dyDescent="0.2">
      <c r="A175" s="268" t="s">
        <v>770</v>
      </c>
      <c r="B175" s="3">
        <f>MATCH($A175,Sheet1!ACCOUNTNO,0)</f>
        <v>27</v>
      </c>
      <c r="C175" s="3">
        <f t="shared" si="54"/>
        <v>27</v>
      </c>
      <c r="D175" s="3" t="str">
        <f>IF(D$3=0,0,INDEX(Sheet1!RawDataCols,$C175,D$5))</f>
        <v>14240E07</v>
      </c>
      <c r="E175" s="3" t="str">
        <f>IF(E$3=0,0,INDEX(Sheet1!RawDataCols,$C175,E$5))</f>
        <v xml:space="preserve">14240          </v>
      </c>
      <c r="F175" s="3" t="str">
        <f>IF(F$3=0,0,INDEX(Sheet1!RawDataCols,$C175,F$5))</f>
        <v xml:space="preserve">E07            </v>
      </c>
      <c r="G175" s="3" t="str">
        <f>IF(G$3=0,0,INDEX(Sheet1!RawDataCols,$C175,G$5))</f>
        <v xml:space="preserve">               </v>
      </c>
      <c r="H175" s="3" t="str">
        <f>IF(H$3=0,0,INDEX(Sheet1!RawDataCols,$C175,H$5))</f>
        <v xml:space="preserve">               </v>
      </c>
      <c r="I175" s="3" t="str">
        <f>IF(I$3=0,0,INDEX(Sheet1!RawDataCols,$C175,I$5))</f>
        <v xml:space="preserve">               </v>
      </c>
      <c r="J175" s="3" t="str">
        <f>IF(J$3=0,0,INDEX(Sheet1!RawDataCols,$C175,J$5))</f>
        <v xml:space="preserve">               </v>
      </c>
      <c r="K175" s="3" t="str">
        <f>IF(K$3=0,0,INDEX(Sheet1!RawDataCols,$C175,K$5))</f>
        <v xml:space="preserve">               </v>
      </c>
      <c r="L175" s="3" t="str">
        <f>IF(L$3=0,0,INDEX(Sheet1!RawDataCols,$C175,L$5))</f>
        <v xml:space="preserve">               </v>
      </c>
      <c r="M175" s="3" t="str">
        <f>IF(M$3=0,0,INDEX(Sheet1!RawDataCols,$C175,M$5))</f>
        <v xml:space="preserve">F008  </v>
      </c>
      <c r="N175" s="3" t="str">
        <f>IF(N$3=0,0,INDEX(Sheet1!RawDataCols,$C175,N$5))</f>
        <v>Photography-Clique Online</v>
      </c>
      <c r="O175" s="3">
        <f>INDEX(Sheet1!RawDataCols,$C175,O$5)</f>
        <v>9</v>
      </c>
      <c r="P175" s="3" t="str">
        <f>INDEX(Sheet1!RawDataCols,$C175,P$5)</f>
        <v>Cost of Sales</v>
      </c>
      <c r="Q175" s="3" t="str">
        <f>IF(Q$3=0,0,INDEX(Sheet1!RawDataCols,$C175,Q$5))</f>
        <v>I</v>
      </c>
      <c r="R175" s="3">
        <f t="shared" si="55"/>
        <v>1</v>
      </c>
      <c r="S175" s="3">
        <f t="shared" si="56"/>
        <v>-1</v>
      </c>
      <c r="T175" s="3">
        <f>IF(T$3=0,0,INDEX(Sheet1!RawDataCols,$C175,T$5)*$R175)</f>
        <v>0</v>
      </c>
      <c r="U175" s="3">
        <f>IF(U$3=0,0,INDEX(Sheet1!RawDataCols,$C175,U$5)*$R175)</f>
        <v>0</v>
      </c>
      <c r="V175" s="3">
        <f>IF(V$3=0,0,INDEX(Sheet1!RawDataCols,$C175,V$5)*$R175)</f>
        <v>0</v>
      </c>
      <c r="W175" s="3">
        <f>IF(W$3=0,0,INDEX(Sheet1!RawDataCols,$C175,W$5)*$R175)</f>
        <v>670</v>
      </c>
      <c r="X175" s="3">
        <f>IF(X$3=0,0,INDEX(Sheet1!RawDataCols,$C175,X$5)*$R175)</f>
        <v>0</v>
      </c>
      <c r="Y175" s="3">
        <f>IF(Y$3=0,0,INDEX(Sheet1!RawDataCols,$C175,Y$5)*$R175)</f>
        <v>0</v>
      </c>
      <c r="Z175" s="3">
        <f>IF(Z$3=0,0,INDEX(Sheet1!RawDataCols,$C175,Z$5)*$R175)</f>
        <v>440</v>
      </c>
      <c r="AA175" s="3">
        <f>IF(AA$3=0,0,INDEX(Sheet1!RawDataCols,$C175,AA$5)*$R175)</f>
        <v>0</v>
      </c>
      <c r="AB175" s="3">
        <f>IF(AB$3=0,0,INDEX(Sheet1!RawDataCols,$C175,AB$5)*$R175)</f>
        <v>0</v>
      </c>
      <c r="AC175" s="3">
        <f>IF(AC$3=0,0,INDEX(Sheet1!RawDataCols,$C175,AC$5)*$R175)</f>
        <v>290</v>
      </c>
      <c r="AD175" s="3">
        <f>IF(AD$3=0,0,INDEX(Sheet1!RawDataCols,$C175,AD$5)*$R175)</f>
        <v>0</v>
      </c>
      <c r="AE175" s="3">
        <f>IF(AE$3=0,0,INDEX(Sheet1!RawDataCols,$C175,AE$5)*$R175)</f>
        <v>0</v>
      </c>
      <c r="AF175" s="3">
        <f>IF(AF$3=0,0,INDEX(Sheet1!RawDataCols,$C175,AF$5)*$R175)</f>
        <v>0</v>
      </c>
      <c r="AG175" s="3">
        <f>IF(AG$3=0,0,INDEX(Sheet1!RawDataCols,$C175,AG$5)*$R175)</f>
        <v>0</v>
      </c>
      <c r="AH175" s="3">
        <f>IF(AH$3=0,0,INDEX(Sheet1!RawDataCols,$C175,AH$5)*$R175)</f>
        <v>0</v>
      </c>
      <c r="AI175" s="3">
        <f>IF(AI$3=0,0,INDEX(Sheet1!RawDataCols,$C175,AI$5)*$R175)</f>
        <v>1944</v>
      </c>
      <c r="AJ175" s="3">
        <f>IF(AJ$3=0,0,INDEX(Sheet1!RawDataCols,$C175,AJ$5)*$R175)</f>
        <v>0</v>
      </c>
      <c r="AK175" s="3">
        <f>IF(AK$3=0,0,INDEX(Sheet1!RawDataCols,$C175,AK$5)*$R175)</f>
        <v>0</v>
      </c>
      <c r="AL175" s="3">
        <f>IF(AL$3=0,0,INDEX(Sheet1!RawDataCols,$C175,AL$5)*$R175)</f>
        <v>2350</v>
      </c>
      <c r="AM175" s="3">
        <f>IF(AM$3=0,0,INDEX(Sheet1!RawDataCols,$C175,AM$5)*$R175)</f>
        <v>0</v>
      </c>
      <c r="AN175" s="3">
        <f>IF(AN$3=0,0,INDEX(Sheet1!RawDataCols,$C175,AN$5)*$R175)</f>
        <v>0</v>
      </c>
      <c r="AO175" s="3">
        <f>IF(AO$3=0,0,INDEX(Sheet1!RawDataCols,$C175,AO$5)*$R175)</f>
        <v>0</v>
      </c>
      <c r="AP175" s="3">
        <f>IF(AP$3=0,0,INDEX(Sheet1!RawDataCols,$C175,AP$5)*$R175)</f>
        <v>0</v>
      </c>
      <c r="AQ175" s="3">
        <f>IF(AQ$3=0,0,INDEX(Sheet1!RawDataCols,$C175,AQ$5)*$R175)</f>
        <v>0</v>
      </c>
      <c r="AR175" s="3">
        <f>IF(AR$3=0,0,INDEX(Sheet1!RawDataCols,$C175,AR$5)*$R175)</f>
        <v>0</v>
      </c>
      <c r="AS175" s="3">
        <f>IF(AS$3=0,0,INDEX(Sheet1!RawDataCols,$C175,AS$5)*$R175)</f>
        <v>0</v>
      </c>
      <c r="AT175" s="3">
        <f>IF(AT$3=0,0,INDEX(Sheet1!RawDataCols,$C175,AT$5)*$R175)</f>
        <v>0</v>
      </c>
      <c r="AU175" s="3">
        <f>IF(AU$3=0,0,INDEX(Sheet1!RawDataCols,$C175,AU$5)*$R175)</f>
        <v>0</v>
      </c>
      <c r="AV175" s="3">
        <f>IF(AV$3=0,0,INDEX(Sheet1!RawDataCols,$C175,AV$5)*$R175)</f>
        <v>0</v>
      </c>
      <c r="AW175" s="3">
        <f>IF(AW$3=0,0,INDEX(Sheet1!RawDataCols,$C175,AW$5)*$R175)</f>
        <v>0</v>
      </c>
      <c r="AX175" s="3">
        <f>IF(AX$3=0,0,INDEX(Sheet1!RawDataCols,$C175,AX$5)*$R175)</f>
        <v>0</v>
      </c>
      <c r="AY175" s="3">
        <f>IF(AY$3=0,0,INDEX(Sheet1!RawDataCols,$C175,AY$5)*$R175)</f>
        <v>0</v>
      </c>
      <c r="AZ175" s="3">
        <f>IF(AZ$3=0,0,INDEX(Sheet1!RawDataCols,$C175,AZ$5)*$R175)</f>
        <v>0</v>
      </c>
      <c r="BA175" s="3">
        <f>IF(BA$3=0,0,INDEX(Sheet1!RawDataCols,$C175,BA$5)*$R175)</f>
        <v>0</v>
      </c>
      <c r="BB175" s="3">
        <f>IF(BB$3=0,0,INDEX(Sheet1!RawDataCols,$C175,BB$5)*$R175)</f>
        <v>0</v>
      </c>
      <c r="BC175" s="3">
        <f>IF(BC$3=0,0,INDEX(Sheet1!RawDataCols,$C175,BC$5)*$R175)</f>
        <v>0</v>
      </c>
      <c r="BD175" s="3">
        <f>IF(BD$3=0,0,INDEX(Sheet1!RawDataCols,$C175,BD$5)*$R175)</f>
        <v>0</v>
      </c>
      <c r="BE175" s="3">
        <f>IF(BE$3=0,0,INDEX(Sheet1!RawDataCols,$C175,BE$5)*$R175)</f>
        <v>0</v>
      </c>
      <c r="BF175" s="3">
        <f>IF(BF$3=0,0,INDEX(Sheet1!RawDataCols,$C175,BF$5)*$R175)</f>
        <v>0</v>
      </c>
      <c r="BG175" s="179">
        <f>IF(BG$3=0,0,INDEX(Sheet1!RawDataCols,$C175,BG$5)*$R175)</f>
        <v>0</v>
      </c>
      <c r="BH175" s="33">
        <f t="shared" si="57"/>
        <v>0</v>
      </c>
      <c r="BI175" s="33">
        <f t="shared" si="58"/>
        <v>0</v>
      </c>
      <c r="BJ175" s="33">
        <f t="shared" si="59"/>
        <v>5694</v>
      </c>
      <c r="BK175" s="3">
        <f>IF(BK$3=0,0,INDEX(Sheet1!RawDataCols,$C175,BK$5)*$R175)</f>
        <v>0</v>
      </c>
      <c r="BL175" s="3">
        <f>IF(BL$3=0,0,INDEX(Sheet1!RawDataCols,$C175,BL$5)*$R175)</f>
        <v>898.63636299999996</v>
      </c>
      <c r="BM175" s="3">
        <f>IF(BM$3=0,0,INDEX(Sheet1!RawDataCols,$C175,BM$5)*$R175)</f>
        <v>500.90908999999999</v>
      </c>
      <c r="BN175" s="3">
        <f>IF(BN$3=0,0,INDEX(Sheet1!RawDataCols,$C175,BN$5)*$R175)</f>
        <v>496.37090899999998</v>
      </c>
      <c r="BO175" s="3">
        <f>IF(BO$3=0,0,INDEX(Sheet1!RawDataCols,$C175,BO$5)*$R175)</f>
        <v>0</v>
      </c>
      <c r="BP175" s="3">
        <f>IF(BP$3=0,0,INDEX(Sheet1!RawDataCols,$C175,BP$5)*$R175)</f>
        <v>4191</v>
      </c>
      <c r="BQ175" s="3">
        <f t="shared" si="60"/>
        <v>0</v>
      </c>
      <c r="BR175" s="3">
        <f t="shared" si="61"/>
        <v>0</v>
      </c>
      <c r="BS175" s="3">
        <f t="shared" si="62"/>
        <v>0</v>
      </c>
      <c r="BT175" s="3">
        <f t="shared" si="63"/>
        <v>0</v>
      </c>
      <c r="BU175" s="3" t="str">
        <f>INDEX(Sheet1!$BS$2:$BS$1000,MATCH($A175,Sheet1!$A$2:$A$1000,0))</f>
        <v>04</v>
      </c>
      <c r="BV175" s="3">
        <f>INDEX(Sheet1!$BT$2:$BT$1000,MATCH($A175,Sheet1!$A$2:$A$1000,0))</f>
        <v>0</v>
      </c>
    </row>
    <row r="176" spans="1:74" x14ac:dyDescent="0.2">
      <c r="A176" s="268" t="s">
        <v>739</v>
      </c>
      <c r="B176" s="3">
        <f>MATCH($A176,Sheet1!ACCOUNTNO,0)</f>
        <v>103</v>
      </c>
      <c r="C176" s="3">
        <f t="shared" si="54"/>
        <v>103</v>
      </c>
      <c r="D176" s="3" t="str">
        <f>IF(D$3=0,0,INDEX(Sheet1!RawDataCols,$C176,D$5))</f>
        <v>61280G08</v>
      </c>
      <c r="E176" s="3" t="str">
        <f>IF(E$3=0,0,INDEX(Sheet1!RawDataCols,$C176,E$5))</f>
        <v xml:space="preserve">61280          </v>
      </c>
      <c r="F176" s="3" t="str">
        <f>IF(F$3=0,0,INDEX(Sheet1!RawDataCols,$C176,F$5))</f>
        <v xml:space="preserve">G08            </v>
      </c>
      <c r="G176" s="3" t="str">
        <f>IF(G$3=0,0,INDEX(Sheet1!RawDataCols,$C176,G$5))</f>
        <v xml:space="preserve">               </v>
      </c>
      <c r="H176" s="3" t="str">
        <f>IF(H$3=0,0,INDEX(Sheet1!RawDataCols,$C176,H$5))</f>
        <v xml:space="preserve">               </v>
      </c>
      <c r="I176" s="3" t="str">
        <f>IF(I$3=0,0,INDEX(Sheet1!RawDataCols,$C176,I$5))</f>
        <v xml:space="preserve">               </v>
      </c>
      <c r="J176" s="3" t="str">
        <f>IF(J$3=0,0,INDEX(Sheet1!RawDataCols,$C176,J$5))</f>
        <v xml:space="preserve">               </v>
      </c>
      <c r="K176" s="3" t="str">
        <f>IF(K$3=0,0,INDEX(Sheet1!RawDataCols,$C176,K$5))</f>
        <v xml:space="preserve">               </v>
      </c>
      <c r="L176" s="3" t="str">
        <f>IF(L$3=0,0,INDEX(Sheet1!RawDataCols,$C176,L$5))</f>
        <v xml:space="preserve">               </v>
      </c>
      <c r="M176" s="3" t="str">
        <f>IF(M$3=0,0,INDEX(Sheet1!RawDataCols,$C176,M$5))</f>
        <v xml:space="preserve">F008  </v>
      </c>
      <c r="N176" s="3" t="str">
        <f>IF(N$3=0,0,INDEX(Sheet1!RawDataCols,$C176,N$5))</f>
        <v>Plant &amp; Equipment-RIUP</v>
      </c>
      <c r="O176" s="3">
        <f>INDEX(Sheet1!RawDataCols,$C176,O$5)</f>
        <v>24</v>
      </c>
      <c r="P176" s="3" t="str">
        <f>INDEX(Sheet1!RawDataCols,$C176,P$5)</f>
        <v>Fixed Assets</v>
      </c>
      <c r="Q176" s="3" t="str">
        <f>IF(Q$3=0,0,INDEX(Sheet1!RawDataCols,$C176,Q$5))</f>
        <v>B</v>
      </c>
      <c r="R176" s="3">
        <f t="shared" si="55"/>
        <v>1</v>
      </c>
      <c r="S176" s="3">
        <f t="shared" si="56"/>
        <v>-1</v>
      </c>
      <c r="T176" s="3">
        <f>IF(T$3=0,0,INDEX(Sheet1!RawDataCols,$C176,T$5)*$R176)</f>
        <v>1013.64</v>
      </c>
      <c r="U176" s="3">
        <f>IF(U$3=0,0,INDEX(Sheet1!RawDataCols,$C176,U$5)*$R176)</f>
        <v>0</v>
      </c>
      <c r="V176" s="3">
        <f>IF(V$3=0,0,INDEX(Sheet1!RawDataCols,$C176,V$5)*$R176)</f>
        <v>0</v>
      </c>
      <c r="W176" s="3">
        <f>IF(W$3=0,0,INDEX(Sheet1!RawDataCols,$C176,W$5)*$R176)</f>
        <v>0</v>
      </c>
      <c r="X176" s="3">
        <f>IF(X$3=0,0,INDEX(Sheet1!RawDataCols,$C176,X$5)*$R176)</f>
        <v>-1013.64</v>
      </c>
      <c r="Y176" s="3">
        <f>IF(Y$3=0,0,INDEX(Sheet1!RawDataCols,$C176,Y$5)*$R176)</f>
        <v>0</v>
      </c>
      <c r="Z176" s="3">
        <f>IF(Z$3=0,0,INDEX(Sheet1!RawDataCols,$C176,Z$5)*$R176)</f>
        <v>0</v>
      </c>
      <c r="AA176" s="3">
        <f>IF(AA$3=0,0,INDEX(Sheet1!RawDataCols,$C176,AA$5)*$R176)</f>
        <v>0</v>
      </c>
      <c r="AB176" s="3">
        <f>IF(AB$3=0,0,INDEX(Sheet1!RawDataCols,$C176,AB$5)*$R176)</f>
        <v>0</v>
      </c>
      <c r="AC176" s="3">
        <f>IF(AC$3=0,0,INDEX(Sheet1!RawDataCols,$C176,AC$5)*$R176)</f>
        <v>0</v>
      </c>
      <c r="AD176" s="3">
        <f>IF(AD$3=0,0,INDEX(Sheet1!RawDataCols,$C176,AD$5)*$R176)</f>
        <v>0</v>
      </c>
      <c r="AE176" s="3">
        <f>IF(AE$3=0,0,INDEX(Sheet1!RawDataCols,$C176,AE$5)*$R176)</f>
        <v>0</v>
      </c>
      <c r="AF176" s="3">
        <f>IF(AF$3=0,0,INDEX(Sheet1!RawDataCols,$C176,AF$5)*$R176)</f>
        <v>0</v>
      </c>
      <c r="AG176" s="3">
        <f>IF(AG$3=0,0,INDEX(Sheet1!RawDataCols,$C176,AG$5)*$R176)</f>
        <v>0</v>
      </c>
      <c r="AH176" s="3">
        <f>IF(AH$3=0,0,INDEX(Sheet1!RawDataCols,$C176,AH$5)*$R176)</f>
        <v>0</v>
      </c>
      <c r="AI176" s="3">
        <f>IF(AI$3=0,0,INDEX(Sheet1!RawDataCols,$C176,AI$5)*$R176)</f>
        <v>0</v>
      </c>
      <c r="AJ176" s="3">
        <f>IF(AJ$3=0,0,INDEX(Sheet1!RawDataCols,$C176,AJ$5)*$R176)</f>
        <v>0</v>
      </c>
      <c r="AK176" s="3">
        <f>IF(AK$3=0,0,INDEX(Sheet1!RawDataCols,$C176,AK$5)*$R176)</f>
        <v>0</v>
      </c>
      <c r="AL176" s="3">
        <f>IF(AL$3=0,0,INDEX(Sheet1!RawDataCols,$C176,AL$5)*$R176)</f>
        <v>0</v>
      </c>
      <c r="AM176" s="3">
        <f>IF(AM$3=0,0,INDEX(Sheet1!RawDataCols,$C176,AM$5)*$R176)</f>
        <v>0</v>
      </c>
      <c r="AN176" s="3">
        <f>IF(AN$3=0,0,INDEX(Sheet1!RawDataCols,$C176,AN$5)*$R176)</f>
        <v>0</v>
      </c>
      <c r="AO176" s="3">
        <f>IF(AO$3=0,0,INDEX(Sheet1!RawDataCols,$C176,AO$5)*$R176)</f>
        <v>0</v>
      </c>
      <c r="AP176" s="3">
        <f>IF(AP$3=0,0,INDEX(Sheet1!RawDataCols,$C176,AP$5)*$R176)</f>
        <v>0</v>
      </c>
      <c r="AQ176" s="3">
        <f>IF(AQ$3=0,0,INDEX(Sheet1!RawDataCols,$C176,AQ$5)*$R176)</f>
        <v>0</v>
      </c>
      <c r="AR176" s="3">
        <f>IF(AR$3=0,0,INDEX(Sheet1!RawDataCols,$C176,AR$5)*$R176)</f>
        <v>0</v>
      </c>
      <c r="AS176" s="3">
        <f>IF(AS$3=0,0,INDEX(Sheet1!RawDataCols,$C176,AS$5)*$R176)</f>
        <v>0</v>
      </c>
      <c r="AT176" s="3">
        <f>IF(AT$3=0,0,INDEX(Sheet1!RawDataCols,$C176,AT$5)*$R176)</f>
        <v>0</v>
      </c>
      <c r="AU176" s="3">
        <f>IF(AU$3=0,0,INDEX(Sheet1!RawDataCols,$C176,AU$5)*$R176)</f>
        <v>0</v>
      </c>
      <c r="AV176" s="3">
        <f>IF(AV$3=0,0,INDEX(Sheet1!RawDataCols,$C176,AV$5)*$R176)</f>
        <v>0</v>
      </c>
      <c r="AW176" s="3">
        <f>IF(AW$3=0,0,INDEX(Sheet1!RawDataCols,$C176,AW$5)*$R176)</f>
        <v>0</v>
      </c>
      <c r="AX176" s="3">
        <f>IF(AX$3=0,0,INDEX(Sheet1!RawDataCols,$C176,AX$5)*$R176)</f>
        <v>0</v>
      </c>
      <c r="AY176" s="3">
        <f>IF(AY$3=0,0,INDEX(Sheet1!RawDataCols,$C176,AY$5)*$R176)</f>
        <v>0</v>
      </c>
      <c r="AZ176" s="3">
        <f>IF(AZ$3=0,0,INDEX(Sheet1!RawDataCols,$C176,AZ$5)*$R176)</f>
        <v>0</v>
      </c>
      <c r="BA176" s="3">
        <f>IF(BA$3=0,0,INDEX(Sheet1!RawDataCols,$C176,BA$5)*$R176)</f>
        <v>0</v>
      </c>
      <c r="BB176" s="3">
        <f>IF(BB$3=0,0,INDEX(Sheet1!RawDataCols,$C176,BB$5)*$R176)</f>
        <v>0</v>
      </c>
      <c r="BC176" s="3">
        <f>IF(BC$3=0,0,INDEX(Sheet1!RawDataCols,$C176,BC$5)*$R176)</f>
        <v>0</v>
      </c>
      <c r="BD176" s="3">
        <f>IF(BD$3=0,0,INDEX(Sheet1!RawDataCols,$C176,BD$5)*$R176)</f>
        <v>0</v>
      </c>
      <c r="BE176" s="3">
        <f>IF(BE$3=0,0,INDEX(Sheet1!RawDataCols,$C176,BE$5)*$R176)</f>
        <v>0</v>
      </c>
      <c r="BF176" s="3">
        <f>IF(BF$3=0,0,INDEX(Sheet1!RawDataCols,$C176,BF$5)*$R176)</f>
        <v>0</v>
      </c>
      <c r="BG176" s="179">
        <f>IF(BG$3=0,0,INDEX(Sheet1!RawDataCols,$C176,BG$5)*$R176)</f>
        <v>0</v>
      </c>
      <c r="BH176" s="33">
        <f t="shared" si="57"/>
        <v>0</v>
      </c>
      <c r="BI176" s="33">
        <f t="shared" si="58"/>
        <v>0</v>
      </c>
      <c r="BJ176" s="33">
        <f t="shared" si="59"/>
        <v>1013.64</v>
      </c>
      <c r="BK176" s="3">
        <f>IF(BK$3=0,0,INDEX(Sheet1!RawDataCols,$C176,BK$5)*$R176)</f>
        <v>0</v>
      </c>
      <c r="BL176" s="3">
        <f>IF(BL$3=0,0,INDEX(Sheet1!RawDataCols,$C176,BL$5)*$R176)</f>
        <v>126.705</v>
      </c>
      <c r="BM176" s="3">
        <f>IF(BM$3=0,0,INDEX(Sheet1!RawDataCols,$C176,BM$5)*$R176)</f>
        <v>126.705</v>
      </c>
      <c r="BN176" s="3">
        <f>IF(BN$3=0,0,INDEX(Sheet1!RawDataCols,$C176,BN$5)*$R176)</f>
        <v>126.705</v>
      </c>
      <c r="BO176" s="3">
        <f>IF(BO$3=0,0,INDEX(Sheet1!RawDataCols,$C176,BO$5)*$R176)</f>
        <v>0</v>
      </c>
      <c r="BP176" s="3">
        <f>IF(BP$3=0,0,INDEX(Sheet1!RawDataCols,$C176,BP$5)*$R176)</f>
        <v>1013.64</v>
      </c>
      <c r="BQ176" s="3">
        <f t="shared" si="60"/>
        <v>0</v>
      </c>
      <c r="BR176" s="3">
        <f t="shared" si="61"/>
        <v>0</v>
      </c>
      <c r="BS176" s="3">
        <f t="shared" si="62"/>
        <v>0</v>
      </c>
      <c r="BT176" s="3">
        <f t="shared" si="63"/>
        <v>0</v>
      </c>
      <c r="BU176" s="3" t="str">
        <f>INDEX(Sheet1!$BS$2:$BS$1000,MATCH($A176,Sheet1!$A$2:$A$1000,0))</f>
        <v>23</v>
      </c>
      <c r="BV176" s="3">
        <f>INDEX(Sheet1!$BT$2:$BT$1000,MATCH($A176,Sheet1!$A$2:$A$1000,0))</f>
        <v>0</v>
      </c>
    </row>
    <row r="177" spans="1:74" x14ac:dyDescent="0.2">
      <c r="A177" s="268" t="s">
        <v>709</v>
      </c>
      <c r="B177" s="3">
        <f>MATCH($A177,Sheet1!ACCOUNTNO,0)</f>
        <v>111</v>
      </c>
      <c r="C177" s="3">
        <f t="shared" si="54"/>
        <v>111</v>
      </c>
      <c r="D177" s="3" t="str">
        <f>IF(D$3=0,0,INDEX(Sheet1!RawDataCols,$C177,D$5))</f>
        <v>62100G07</v>
      </c>
      <c r="E177" s="3" t="str">
        <f>IF(E$3=0,0,INDEX(Sheet1!RawDataCols,$C177,E$5))</f>
        <v xml:space="preserve">62100          </v>
      </c>
      <c r="F177" s="3" t="str">
        <f>IF(F$3=0,0,INDEX(Sheet1!RawDataCols,$C177,F$5))</f>
        <v xml:space="preserve">G07            </v>
      </c>
      <c r="G177" s="3" t="str">
        <f>IF(G$3=0,0,INDEX(Sheet1!RawDataCols,$C177,G$5))</f>
        <v xml:space="preserve">               </v>
      </c>
      <c r="H177" s="3" t="str">
        <f>IF(H$3=0,0,INDEX(Sheet1!RawDataCols,$C177,H$5))</f>
        <v xml:space="preserve">               </v>
      </c>
      <c r="I177" s="3" t="str">
        <f>IF(I$3=0,0,INDEX(Sheet1!RawDataCols,$C177,I$5))</f>
        <v xml:space="preserve">               </v>
      </c>
      <c r="J177" s="3" t="str">
        <f>IF(J$3=0,0,INDEX(Sheet1!RawDataCols,$C177,J$5))</f>
        <v xml:space="preserve">               </v>
      </c>
      <c r="K177" s="3" t="str">
        <f>IF(K$3=0,0,INDEX(Sheet1!RawDataCols,$C177,K$5))</f>
        <v xml:space="preserve">               </v>
      </c>
      <c r="L177" s="3" t="str">
        <f>IF(L$3=0,0,INDEX(Sheet1!RawDataCols,$C177,L$5))</f>
        <v xml:space="preserve">               </v>
      </c>
      <c r="M177" s="3" t="str">
        <f>IF(M$3=0,0,INDEX(Sheet1!RawDataCols,$C177,M$5))</f>
        <v xml:space="preserve">F008  </v>
      </c>
      <c r="N177" s="3" t="str">
        <f>IF(N$3=0,0,INDEX(Sheet1!RawDataCols,$C177,N$5))</f>
        <v>Intercompany-GPM</v>
      </c>
      <c r="O177" s="3">
        <f>INDEX(Sheet1!RawDataCols,$C177,O$5)</f>
        <v>26</v>
      </c>
      <c r="P177" s="3" t="str">
        <f>INDEX(Sheet1!RawDataCols,$C177,P$5)</f>
        <v>Other Assets</v>
      </c>
      <c r="Q177" s="3" t="str">
        <f>IF(Q$3=0,0,INDEX(Sheet1!RawDataCols,$C177,Q$5))</f>
        <v>B</v>
      </c>
      <c r="R177" s="3">
        <f t="shared" si="55"/>
        <v>1</v>
      </c>
      <c r="S177" s="3">
        <f t="shared" si="56"/>
        <v>-1</v>
      </c>
      <c r="T177" s="3">
        <f>IF(T$3=0,0,INDEX(Sheet1!RawDataCols,$C177,T$5)*$R177)</f>
        <v>0</v>
      </c>
      <c r="U177" s="3">
        <f>IF(U$3=0,0,INDEX(Sheet1!RawDataCols,$C177,U$5)*$R177)</f>
        <v>0</v>
      </c>
      <c r="V177" s="3">
        <f>IF(V$3=0,0,INDEX(Sheet1!RawDataCols,$C177,V$5)*$R177)</f>
        <v>0</v>
      </c>
      <c r="W177" s="3">
        <f>IF(W$3=0,0,INDEX(Sheet1!RawDataCols,$C177,W$5)*$R177)</f>
        <v>0</v>
      </c>
      <c r="X177" s="3">
        <f>IF(X$3=0,0,INDEX(Sheet1!RawDataCols,$C177,X$5)*$R177)</f>
        <v>0</v>
      </c>
      <c r="Y177" s="3">
        <f>IF(Y$3=0,0,INDEX(Sheet1!RawDataCols,$C177,Y$5)*$R177)</f>
        <v>0</v>
      </c>
      <c r="Z177" s="3">
        <f>IF(Z$3=0,0,INDEX(Sheet1!RawDataCols,$C177,Z$5)*$R177)</f>
        <v>0</v>
      </c>
      <c r="AA177" s="3">
        <f>IF(AA$3=0,0,INDEX(Sheet1!RawDataCols,$C177,AA$5)*$R177)</f>
        <v>0</v>
      </c>
      <c r="AB177" s="3">
        <f>IF(AB$3=0,0,INDEX(Sheet1!RawDataCols,$C177,AB$5)*$R177)</f>
        <v>0</v>
      </c>
      <c r="AC177" s="3">
        <f>IF(AC$3=0,0,INDEX(Sheet1!RawDataCols,$C177,AC$5)*$R177)</f>
        <v>0</v>
      </c>
      <c r="AD177" s="3">
        <f>IF(AD$3=0,0,INDEX(Sheet1!RawDataCols,$C177,AD$5)*$R177)</f>
        <v>0</v>
      </c>
      <c r="AE177" s="3">
        <f>IF(AE$3=0,0,INDEX(Sheet1!RawDataCols,$C177,AE$5)*$R177)</f>
        <v>0</v>
      </c>
      <c r="AF177" s="3">
        <f>IF(AF$3=0,0,INDEX(Sheet1!RawDataCols,$C177,AF$5)*$R177)</f>
        <v>0</v>
      </c>
      <c r="AG177" s="3">
        <f>IF(AG$3=0,0,INDEX(Sheet1!RawDataCols,$C177,AG$5)*$R177)</f>
        <v>0</v>
      </c>
      <c r="AH177" s="3">
        <f>IF(AH$3=0,0,INDEX(Sheet1!RawDataCols,$C177,AH$5)*$R177)</f>
        <v>0</v>
      </c>
      <c r="AI177" s="3">
        <f>IF(AI$3=0,0,INDEX(Sheet1!RawDataCols,$C177,AI$5)*$R177)</f>
        <v>0</v>
      </c>
      <c r="AJ177" s="3">
        <f>IF(AJ$3=0,0,INDEX(Sheet1!RawDataCols,$C177,AJ$5)*$R177)</f>
        <v>0</v>
      </c>
      <c r="AK177" s="3">
        <f>IF(AK$3=0,0,INDEX(Sheet1!RawDataCols,$C177,AK$5)*$R177)</f>
        <v>0</v>
      </c>
      <c r="AL177" s="3">
        <f>IF(AL$3=0,0,INDEX(Sheet1!RawDataCols,$C177,AL$5)*$R177)</f>
        <v>0</v>
      </c>
      <c r="AM177" s="3">
        <f>IF(AM$3=0,0,INDEX(Sheet1!RawDataCols,$C177,AM$5)*$R177)</f>
        <v>0</v>
      </c>
      <c r="AN177" s="3">
        <f>IF(AN$3=0,0,INDEX(Sheet1!RawDataCols,$C177,AN$5)*$R177)</f>
        <v>0</v>
      </c>
      <c r="AO177" s="3">
        <f>IF(AO$3=0,0,INDEX(Sheet1!RawDataCols,$C177,AO$5)*$R177)</f>
        <v>0</v>
      </c>
      <c r="AP177" s="3">
        <f>IF(AP$3=0,0,INDEX(Sheet1!RawDataCols,$C177,AP$5)*$R177)</f>
        <v>0</v>
      </c>
      <c r="AQ177" s="3">
        <f>IF(AQ$3=0,0,INDEX(Sheet1!RawDataCols,$C177,AQ$5)*$R177)</f>
        <v>0</v>
      </c>
      <c r="AR177" s="3">
        <f>IF(AR$3=0,0,INDEX(Sheet1!RawDataCols,$C177,AR$5)*$R177)</f>
        <v>0</v>
      </c>
      <c r="AS177" s="3">
        <f>IF(AS$3=0,0,INDEX(Sheet1!RawDataCols,$C177,AS$5)*$R177)</f>
        <v>0</v>
      </c>
      <c r="AT177" s="3">
        <f>IF(AT$3=0,0,INDEX(Sheet1!RawDataCols,$C177,AT$5)*$R177)</f>
        <v>0</v>
      </c>
      <c r="AU177" s="3">
        <f>IF(AU$3=0,0,INDEX(Sheet1!RawDataCols,$C177,AU$5)*$R177)</f>
        <v>0</v>
      </c>
      <c r="AV177" s="3">
        <f>IF(AV$3=0,0,INDEX(Sheet1!RawDataCols,$C177,AV$5)*$R177)</f>
        <v>0</v>
      </c>
      <c r="AW177" s="3">
        <f>IF(AW$3=0,0,INDEX(Sheet1!RawDataCols,$C177,AW$5)*$R177)</f>
        <v>0</v>
      </c>
      <c r="AX177" s="3">
        <f>IF(AX$3=0,0,INDEX(Sheet1!RawDataCols,$C177,AX$5)*$R177)</f>
        <v>0</v>
      </c>
      <c r="AY177" s="3">
        <f>IF(AY$3=0,0,INDEX(Sheet1!RawDataCols,$C177,AY$5)*$R177)</f>
        <v>0</v>
      </c>
      <c r="AZ177" s="3">
        <f>IF(AZ$3=0,0,INDEX(Sheet1!RawDataCols,$C177,AZ$5)*$R177)</f>
        <v>0</v>
      </c>
      <c r="BA177" s="3">
        <f>IF(BA$3=0,0,INDEX(Sheet1!RawDataCols,$C177,BA$5)*$R177)</f>
        <v>0</v>
      </c>
      <c r="BB177" s="3">
        <f>IF(BB$3=0,0,INDEX(Sheet1!RawDataCols,$C177,BB$5)*$R177)</f>
        <v>0</v>
      </c>
      <c r="BC177" s="3">
        <f>IF(BC$3=0,0,INDEX(Sheet1!RawDataCols,$C177,BC$5)*$R177)</f>
        <v>0</v>
      </c>
      <c r="BD177" s="3">
        <f>IF(BD$3=0,0,INDEX(Sheet1!RawDataCols,$C177,BD$5)*$R177)</f>
        <v>0</v>
      </c>
      <c r="BE177" s="3">
        <f>IF(BE$3=0,0,INDEX(Sheet1!RawDataCols,$C177,BE$5)*$R177)</f>
        <v>0</v>
      </c>
      <c r="BF177" s="3">
        <f>IF(BF$3=0,0,INDEX(Sheet1!RawDataCols,$C177,BF$5)*$R177)</f>
        <v>0</v>
      </c>
      <c r="BG177" s="179">
        <f>IF(BG$3=0,0,INDEX(Sheet1!RawDataCols,$C177,BG$5)*$R177)</f>
        <v>0</v>
      </c>
      <c r="BH177" s="33">
        <f t="shared" si="57"/>
        <v>0</v>
      </c>
      <c r="BI177" s="33">
        <f t="shared" si="58"/>
        <v>0</v>
      </c>
      <c r="BJ177" s="33">
        <f t="shared" si="59"/>
        <v>0</v>
      </c>
      <c r="BK177" s="3">
        <f>IF(BK$3=0,0,INDEX(Sheet1!RawDataCols,$C177,BK$5)*$R177)</f>
        <v>0</v>
      </c>
      <c r="BL177" s="3">
        <f>IF(BL$3=0,0,INDEX(Sheet1!RawDataCols,$C177,BL$5)*$R177)</f>
        <v>0</v>
      </c>
      <c r="BM177" s="3">
        <f>IF(BM$3=0,0,INDEX(Sheet1!RawDataCols,$C177,BM$5)*$R177)</f>
        <v>0</v>
      </c>
      <c r="BN177" s="3">
        <f>IF(BN$3=0,0,INDEX(Sheet1!RawDataCols,$C177,BN$5)*$R177)</f>
        <v>0</v>
      </c>
      <c r="BO177" s="3">
        <f>IF(BO$3=0,0,INDEX(Sheet1!RawDataCols,$C177,BO$5)*$R177)</f>
        <v>0</v>
      </c>
      <c r="BP177" s="3">
        <f>IF(BP$3=0,0,INDEX(Sheet1!RawDataCols,$C177,BP$5)*$R177)</f>
        <v>0</v>
      </c>
      <c r="BQ177" s="3">
        <f t="shared" si="60"/>
        <v>0</v>
      </c>
      <c r="BR177" s="3">
        <f t="shared" si="61"/>
        <v>0</v>
      </c>
      <c r="BS177" s="3">
        <f t="shared" si="62"/>
        <v>0</v>
      </c>
      <c r="BT177" s="3">
        <f t="shared" si="63"/>
        <v>0</v>
      </c>
      <c r="BU177" s="3" t="str">
        <f>INDEX(Sheet1!$BS$2:$BS$1000,MATCH($A177,Sheet1!$A$2:$A$1000,0))</f>
        <v>24</v>
      </c>
      <c r="BV177" s="3">
        <f>INDEX(Sheet1!$BT$2:$BT$1000,MATCH($A177,Sheet1!$A$2:$A$1000,0))</f>
        <v>0</v>
      </c>
    </row>
    <row r="180" spans="1:74" x14ac:dyDescent="0.2">
      <c r="A180" s="268" t="s">
        <v>771</v>
      </c>
      <c r="B180" s="3">
        <f>MATCH($A180,Sheet1!ACCOUNTNO,0)</f>
        <v>11</v>
      </c>
      <c r="C180" s="3">
        <f t="shared" ref="C180:C184" si="64">IF(ISNA($B180),65000,$B180)</f>
        <v>11</v>
      </c>
      <c r="D180" s="3" t="str">
        <f>IF(D$3=0,0,INDEX(Sheet1!RawDataCols,$C180,D$5))</f>
        <v>14120E07</v>
      </c>
      <c r="E180" s="3" t="str">
        <f>IF(E$3=0,0,INDEX(Sheet1!RawDataCols,$C180,E$5))</f>
        <v xml:space="preserve">14120          </v>
      </c>
      <c r="F180" s="3" t="str">
        <f>IF(F$3=0,0,INDEX(Sheet1!RawDataCols,$C180,F$5))</f>
        <v xml:space="preserve">E07            </v>
      </c>
      <c r="G180" s="3" t="str">
        <f>IF(G$3=0,0,INDEX(Sheet1!RawDataCols,$C180,G$5))</f>
        <v xml:space="preserve">               </v>
      </c>
      <c r="H180" s="3" t="str">
        <f>IF(H$3=0,0,INDEX(Sheet1!RawDataCols,$C180,H$5))</f>
        <v xml:space="preserve">               </v>
      </c>
      <c r="I180" s="3" t="str">
        <f>IF(I$3=0,0,INDEX(Sheet1!RawDataCols,$C180,I$5))</f>
        <v xml:space="preserve">               </v>
      </c>
      <c r="J180" s="3" t="str">
        <f>IF(J$3=0,0,INDEX(Sheet1!RawDataCols,$C180,J$5))</f>
        <v xml:space="preserve">               </v>
      </c>
      <c r="K180" s="3" t="str">
        <f>IF(K$3=0,0,INDEX(Sheet1!RawDataCols,$C180,K$5))</f>
        <v xml:space="preserve">               </v>
      </c>
      <c r="L180" s="3" t="str">
        <f>IF(L$3=0,0,INDEX(Sheet1!RawDataCols,$C180,L$5))</f>
        <v xml:space="preserve">               </v>
      </c>
      <c r="M180" s="3" t="str">
        <f>IF(M$3=0,0,INDEX(Sheet1!RawDataCols,$C180,M$5))</f>
        <v xml:space="preserve">F008  </v>
      </c>
      <c r="N180" s="3" t="str">
        <f>IF(N$3=0,0,INDEX(Sheet1!RawDataCols,$C180,N$5))</f>
        <v>Agency Comm - Clique - Online</v>
      </c>
      <c r="O180" s="3">
        <f>INDEX(Sheet1!RawDataCols,$C180,O$5)</f>
        <v>9</v>
      </c>
      <c r="P180" s="3" t="str">
        <f>INDEX(Sheet1!RawDataCols,$C180,P$5)</f>
        <v>Cost of Sales</v>
      </c>
      <c r="Q180" s="3" t="str">
        <f>IF(Q$3=0,0,INDEX(Sheet1!RawDataCols,$C180,Q$5))</f>
        <v>I</v>
      </c>
      <c r="R180" s="3">
        <f>IF(OR(GL_Cat_Code=8,GL_Cat_Code=12,GL_Cat_Code=28,GL_Cat_Code=32,GL_Cat_Code=36,GL_Cat_Code=40),-1,1)</f>
        <v>1</v>
      </c>
      <c r="S180" s="3">
        <f>IF(OR(GL_Cat_Code=8,GL_Cat_Code=12,GL_Cat_Code=28,GL_Cat_Code=32,GL_Cat_Code=36,GL_Cat_Code=40),1,-1)</f>
        <v>-1</v>
      </c>
      <c r="T180" s="3">
        <f>IF(T$3=0,0,INDEX(Sheet1!RawDataCols,$C180,T$5)*$R180)</f>
        <v>0</v>
      </c>
      <c r="U180" s="3">
        <f>IF(U$3=0,0,INDEX(Sheet1!RawDataCols,$C180,U$5)*$R180)</f>
        <v>0</v>
      </c>
      <c r="V180" s="3">
        <f>IF(V$3=0,0,INDEX(Sheet1!RawDataCols,$C180,V$5)*$R180)</f>
        <v>0</v>
      </c>
      <c r="W180" s="3">
        <f>IF(W$3=0,0,INDEX(Sheet1!RawDataCols,$C180,W$5)*$R180)</f>
        <v>174</v>
      </c>
      <c r="X180" s="3">
        <f>IF(X$3=0,0,INDEX(Sheet1!RawDataCols,$C180,X$5)*$R180)</f>
        <v>0</v>
      </c>
      <c r="Y180" s="3">
        <f>IF(Y$3=0,0,INDEX(Sheet1!RawDataCols,$C180,Y$5)*$R180)</f>
        <v>0</v>
      </c>
      <c r="Z180" s="3">
        <f>IF(Z$3=0,0,INDEX(Sheet1!RawDataCols,$C180,Z$5)*$R180)</f>
        <v>37</v>
      </c>
      <c r="AA180" s="3">
        <f>IF(AA$3=0,0,INDEX(Sheet1!RawDataCols,$C180,AA$5)*$R180)</f>
        <v>0</v>
      </c>
      <c r="AB180" s="3">
        <f>IF(AB$3=0,0,INDEX(Sheet1!RawDataCols,$C180,AB$5)*$R180)</f>
        <v>0</v>
      </c>
      <c r="AC180" s="3">
        <f>IF(AC$3=0,0,INDEX(Sheet1!RawDataCols,$C180,AC$5)*$R180)</f>
        <v>218.5</v>
      </c>
      <c r="AD180" s="3">
        <f>IF(AD$3=0,0,INDEX(Sheet1!RawDataCols,$C180,AD$5)*$R180)</f>
        <v>0</v>
      </c>
      <c r="AE180" s="3">
        <f>IF(AE$3=0,0,INDEX(Sheet1!RawDataCols,$C180,AE$5)*$R180)</f>
        <v>0</v>
      </c>
      <c r="AF180" s="3">
        <f>IF(AF$3=0,0,INDEX(Sheet1!RawDataCols,$C180,AF$5)*$R180)</f>
        <v>144</v>
      </c>
      <c r="AG180" s="3">
        <f>IF(AG$3=0,0,INDEX(Sheet1!RawDataCols,$C180,AG$5)*$R180)</f>
        <v>0</v>
      </c>
      <c r="AH180" s="3">
        <f>IF(AH$3=0,0,INDEX(Sheet1!RawDataCols,$C180,AH$5)*$R180)</f>
        <v>0</v>
      </c>
      <c r="AI180" s="3">
        <f>IF(AI$3=0,0,INDEX(Sheet1!RawDataCols,$C180,AI$5)*$R180)</f>
        <v>284</v>
      </c>
      <c r="AJ180" s="3">
        <f>IF(AJ$3=0,0,INDEX(Sheet1!RawDataCols,$C180,AJ$5)*$R180)</f>
        <v>0</v>
      </c>
      <c r="AK180" s="3">
        <f>IF(AK$3=0,0,INDEX(Sheet1!RawDataCols,$C180,AK$5)*$R180)</f>
        <v>0</v>
      </c>
      <c r="AL180" s="3">
        <f>IF(AL$3=0,0,INDEX(Sheet1!RawDataCols,$C180,AL$5)*$R180)</f>
        <v>64</v>
      </c>
      <c r="AM180" s="3">
        <f>IF(AM$3=0,0,INDEX(Sheet1!RawDataCols,$C180,AM$5)*$R180)</f>
        <v>0</v>
      </c>
      <c r="AN180" s="3">
        <f>IF(AN$3=0,0,INDEX(Sheet1!RawDataCols,$C180,AN$5)*$R180)</f>
        <v>0</v>
      </c>
      <c r="AO180" s="3">
        <f>IF(AO$3=0,0,INDEX(Sheet1!RawDataCols,$C180,AO$5)*$R180)</f>
        <v>0</v>
      </c>
      <c r="AP180" s="3">
        <f>IF(AP$3=0,0,INDEX(Sheet1!RawDataCols,$C180,AP$5)*$R180)</f>
        <v>0</v>
      </c>
      <c r="AQ180" s="3">
        <f>IF(AQ$3=0,0,INDEX(Sheet1!RawDataCols,$C180,AQ$5)*$R180)</f>
        <v>0</v>
      </c>
      <c r="AR180" s="3">
        <f>IF(AR$3=0,0,INDEX(Sheet1!RawDataCols,$C180,AR$5)*$R180)</f>
        <v>0</v>
      </c>
      <c r="AS180" s="3">
        <f>IF(AS$3=0,0,INDEX(Sheet1!RawDataCols,$C180,AS$5)*$R180)</f>
        <v>0</v>
      </c>
      <c r="AT180" s="3">
        <f>IF(AT$3=0,0,INDEX(Sheet1!RawDataCols,$C180,AT$5)*$R180)</f>
        <v>0</v>
      </c>
      <c r="AU180" s="3">
        <f>IF(AU$3=0,0,INDEX(Sheet1!RawDataCols,$C180,AU$5)*$R180)</f>
        <v>0</v>
      </c>
      <c r="AV180" s="3">
        <f>IF(AV$3=0,0,INDEX(Sheet1!RawDataCols,$C180,AV$5)*$R180)</f>
        <v>0</v>
      </c>
      <c r="AW180" s="3">
        <f>IF(AW$3=0,0,INDEX(Sheet1!RawDataCols,$C180,AW$5)*$R180)</f>
        <v>0</v>
      </c>
      <c r="AX180" s="3">
        <f>IF(AX$3=0,0,INDEX(Sheet1!RawDataCols,$C180,AX$5)*$R180)</f>
        <v>0</v>
      </c>
      <c r="AY180" s="3">
        <f>IF(AY$3=0,0,INDEX(Sheet1!RawDataCols,$C180,AY$5)*$R180)</f>
        <v>0</v>
      </c>
      <c r="AZ180" s="3">
        <f>IF(AZ$3=0,0,INDEX(Sheet1!RawDataCols,$C180,AZ$5)*$R180)</f>
        <v>0</v>
      </c>
      <c r="BA180" s="3">
        <f>IF(BA$3=0,0,INDEX(Sheet1!RawDataCols,$C180,BA$5)*$R180)</f>
        <v>0</v>
      </c>
      <c r="BB180" s="3">
        <f>IF(BB$3=0,0,INDEX(Sheet1!RawDataCols,$C180,BB$5)*$R180)</f>
        <v>0</v>
      </c>
      <c r="BC180" s="3">
        <f>IF(BC$3=0,0,INDEX(Sheet1!RawDataCols,$C180,BC$5)*$R180)</f>
        <v>0</v>
      </c>
      <c r="BD180" s="3">
        <f>IF(BD$3=0,0,INDEX(Sheet1!RawDataCols,$C180,BD$5)*$R180)</f>
        <v>0</v>
      </c>
      <c r="BE180" s="3">
        <f>IF(BE$3=0,0,INDEX(Sheet1!RawDataCols,$C180,BE$5)*$R180)</f>
        <v>0</v>
      </c>
      <c r="BF180" s="3">
        <f>IF(BF$3=0,0,INDEX(Sheet1!RawDataCols,$C180,BF$5)*$R180)</f>
        <v>0</v>
      </c>
      <c r="BG180" s="179">
        <f>IF(BG$3=0,0,INDEX(Sheet1!RawDataCols,$C180,BG$5)*$R180)</f>
        <v>0</v>
      </c>
      <c r="BH180" s="33">
        <f t="shared" ref="BH180:BH184" si="65">SUM(T180,U180,X180,AA180,AD180,AG180,AJ180,AM180,AP180,AS180,AV180,AY180,BB180)</f>
        <v>0</v>
      </c>
      <c r="BI180" s="33">
        <f t="shared" ref="BI180:BI184" si="66">SUM(V180,Y180,AB180,AE180,AH180,AK180,AN180,AQ180,AT180,AW180,AZ180,BC180)</f>
        <v>0</v>
      </c>
      <c r="BJ180" s="33">
        <f t="shared" ref="BJ180:BJ184" si="67">SUM(W180,Z180,AC180,AF180,AI180,AL180,AO180,AR180,AU180,AX180,BA180,BD180)+IF(Q180&lt;&gt;"I",BP180,0)</f>
        <v>921.5</v>
      </c>
      <c r="BK180" s="3">
        <f>IF(BK$3=0,0,INDEX(Sheet1!RawDataCols,$C180,BK$5)*$R180)</f>
        <v>0</v>
      </c>
      <c r="BL180" s="3">
        <f>IF(BL$3=0,0,INDEX(Sheet1!RawDataCols,$C180,BL$5)*$R180)</f>
        <v>192.83333300000001</v>
      </c>
      <c r="BM180" s="3">
        <f>IF(BM$3=0,0,INDEX(Sheet1!RawDataCols,$C180,BM$5)*$R180)</f>
        <v>221.63333299999999</v>
      </c>
      <c r="BN180" s="3">
        <f>IF(BN$3=0,0,INDEX(Sheet1!RawDataCols,$C180,BN$5)*$R180)</f>
        <v>0</v>
      </c>
      <c r="BO180" s="3">
        <f>IF(BO$3=0,0,INDEX(Sheet1!RawDataCols,$C180,BO$5)*$R180)</f>
        <v>0</v>
      </c>
      <c r="BP180" s="3">
        <f>IF(BP$3=0,0,INDEX(Sheet1!RawDataCols,$C180,BP$5)*$R180)</f>
        <v>814</v>
      </c>
      <c r="BQ180" s="3">
        <f t="shared" ref="BQ180:BQ184" si="68">IF($Q180="I",SUM(U180,X180,AA180),SUM(T180,U180,X180,AA180))</f>
        <v>0</v>
      </c>
      <c r="BR180" s="3">
        <f t="shared" ref="BR180:BR184" si="69">IF($Q180="I",SUM(AD180,AG180,AJ180),SUM(AD180,AG180,AJ180,BQ180))</f>
        <v>0</v>
      </c>
      <c r="BS180" s="3">
        <f t="shared" ref="BS180:BS184" si="70">IF($Q180="I",SUM(AM180,AP180,AS180),SUM(AM180,AP180,AS180,BR180))</f>
        <v>0</v>
      </c>
      <c r="BT180" s="3">
        <f t="shared" ref="BT180:BT184" si="71">IF($I180="I",SUM(AV180,AY180,BB180),SUM(AV180,AY180,BB180,BS180))</f>
        <v>0</v>
      </c>
      <c r="BU180" s="3" t="str">
        <f>INDEX(Sheet1!$BS$2:$BS$1000,MATCH($A180,Sheet1!$A$2:$A$1000,0))</f>
        <v>04</v>
      </c>
      <c r="BV180" s="3">
        <f>INDEX(Sheet1!$BT$2:$BT$1000,MATCH($A180,Sheet1!$A$2:$A$1000,0))</f>
        <v>0</v>
      </c>
    </row>
    <row r="181" spans="1:74" x14ac:dyDescent="0.2">
      <c r="A181" s="268" t="s">
        <v>679</v>
      </c>
      <c r="B181" s="3">
        <f>MATCH($A181,Sheet1!ACCOUNTNO,0)</f>
        <v>12</v>
      </c>
      <c r="C181" s="3">
        <f t="shared" si="64"/>
        <v>12</v>
      </c>
      <c r="D181" s="3" t="str">
        <f>IF(D$3=0,0,INDEX(Sheet1!RawDataCols,$C181,D$5))</f>
        <v>14140E04</v>
      </c>
      <c r="E181" s="3" t="str">
        <f>IF(E$3=0,0,INDEX(Sheet1!RawDataCols,$C181,E$5))</f>
        <v xml:space="preserve">14140          </v>
      </c>
      <c r="F181" s="3" t="str">
        <f>IF(F$3=0,0,INDEX(Sheet1!RawDataCols,$C181,F$5))</f>
        <v xml:space="preserve">E04            </v>
      </c>
      <c r="G181" s="3" t="str">
        <f>IF(G$3=0,0,INDEX(Sheet1!RawDataCols,$C181,G$5))</f>
        <v xml:space="preserve">               </v>
      </c>
      <c r="H181" s="3" t="str">
        <f>IF(H$3=0,0,INDEX(Sheet1!RawDataCols,$C181,H$5))</f>
        <v xml:space="preserve">               </v>
      </c>
      <c r="I181" s="3" t="str">
        <f>IF(I$3=0,0,INDEX(Sheet1!RawDataCols,$C181,I$5))</f>
        <v xml:space="preserve">               </v>
      </c>
      <c r="J181" s="3" t="str">
        <f>IF(J$3=0,0,INDEX(Sheet1!RawDataCols,$C181,J$5))</f>
        <v xml:space="preserve">               </v>
      </c>
      <c r="K181" s="3" t="str">
        <f>IF(K$3=0,0,INDEX(Sheet1!RawDataCols,$C181,K$5))</f>
        <v xml:space="preserve">               </v>
      </c>
      <c r="L181" s="3" t="str">
        <f>IF(L$3=0,0,INDEX(Sheet1!RawDataCols,$C181,L$5))</f>
        <v xml:space="preserve">               </v>
      </c>
      <c r="M181" s="3" t="str">
        <f>IF(M$3=0,0,INDEX(Sheet1!RawDataCols,$C181,M$5))</f>
        <v xml:space="preserve">F008  </v>
      </c>
      <c r="N181" s="3" t="str">
        <f>IF(N$3=0,0,INDEX(Sheet1!RawDataCols,$C181,N$5))</f>
        <v>Agency Comm - SPA-Clique - Print</v>
      </c>
      <c r="O181" s="3">
        <f>INDEX(Sheet1!RawDataCols,$C181,O$5)</f>
        <v>9</v>
      </c>
      <c r="P181" s="3" t="str">
        <f>INDEX(Sheet1!RawDataCols,$C181,P$5)</f>
        <v>Cost of Sales</v>
      </c>
      <c r="Q181" s="3" t="str">
        <f>IF(Q$3=0,0,INDEX(Sheet1!RawDataCols,$C181,Q$5))</f>
        <v>I</v>
      </c>
      <c r="R181" s="3">
        <f>IF(OR(GL_Cat_Code=8,GL_Cat_Code=12,GL_Cat_Code=28,GL_Cat_Code=32,GL_Cat_Code=36,GL_Cat_Code=40),-1,1)</f>
        <v>1</v>
      </c>
      <c r="S181" s="3">
        <f>IF(OR(GL_Cat_Code=8,GL_Cat_Code=12,GL_Cat_Code=28,GL_Cat_Code=32,GL_Cat_Code=36,GL_Cat_Code=40),1,-1)</f>
        <v>-1</v>
      </c>
      <c r="T181" s="3">
        <f>IF(T$3=0,0,INDEX(Sheet1!RawDataCols,$C181,T$5)*$R181)</f>
        <v>0</v>
      </c>
      <c r="U181" s="3">
        <f>IF(U$3=0,0,INDEX(Sheet1!RawDataCols,$C181,U$5)*$R181)</f>
        <v>0</v>
      </c>
      <c r="V181" s="3">
        <f>IF(V$3=0,0,INDEX(Sheet1!RawDataCols,$C181,V$5)*$R181)</f>
        <v>0</v>
      </c>
      <c r="W181" s="3">
        <f>IF(W$3=0,0,INDEX(Sheet1!RawDataCols,$C181,W$5)*$R181)</f>
        <v>0</v>
      </c>
      <c r="X181" s="3">
        <f>IF(X$3=0,0,INDEX(Sheet1!RawDataCols,$C181,X$5)*$R181)</f>
        <v>0</v>
      </c>
      <c r="Y181" s="3">
        <f>IF(Y$3=0,0,INDEX(Sheet1!RawDataCols,$C181,Y$5)*$R181)</f>
        <v>0</v>
      </c>
      <c r="Z181" s="3">
        <f>IF(Z$3=0,0,INDEX(Sheet1!RawDataCols,$C181,Z$5)*$R181)</f>
        <v>0</v>
      </c>
      <c r="AA181" s="3">
        <f>IF(AA$3=0,0,INDEX(Sheet1!RawDataCols,$C181,AA$5)*$R181)</f>
        <v>0</v>
      </c>
      <c r="AB181" s="3">
        <f>IF(AB$3=0,0,INDEX(Sheet1!RawDataCols,$C181,AB$5)*$R181)</f>
        <v>0</v>
      </c>
      <c r="AC181" s="3">
        <f>IF(AC$3=0,0,INDEX(Sheet1!RawDataCols,$C181,AC$5)*$R181)</f>
        <v>0</v>
      </c>
      <c r="AD181" s="3">
        <f>IF(AD$3=0,0,INDEX(Sheet1!RawDataCols,$C181,AD$5)*$R181)</f>
        <v>0</v>
      </c>
      <c r="AE181" s="3">
        <f>IF(AE$3=0,0,INDEX(Sheet1!RawDataCols,$C181,AE$5)*$R181)</f>
        <v>0</v>
      </c>
      <c r="AF181" s="3">
        <f>IF(AF$3=0,0,INDEX(Sheet1!RawDataCols,$C181,AF$5)*$R181)</f>
        <v>0</v>
      </c>
      <c r="AG181" s="3">
        <f>IF(AG$3=0,0,INDEX(Sheet1!RawDataCols,$C181,AG$5)*$R181)</f>
        <v>0</v>
      </c>
      <c r="AH181" s="3">
        <f>IF(AH$3=0,0,INDEX(Sheet1!RawDataCols,$C181,AH$5)*$R181)</f>
        <v>0</v>
      </c>
      <c r="AI181" s="3">
        <f>IF(AI$3=0,0,INDEX(Sheet1!RawDataCols,$C181,AI$5)*$R181)</f>
        <v>0</v>
      </c>
      <c r="AJ181" s="3">
        <f>IF(AJ$3=0,0,INDEX(Sheet1!RawDataCols,$C181,AJ$5)*$R181)</f>
        <v>0</v>
      </c>
      <c r="AK181" s="3">
        <f>IF(AK$3=0,0,INDEX(Sheet1!RawDataCols,$C181,AK$5)*$R181)</f>
        <v>0</v>
      </c>
      <c r="AL181" s="3">
        <f>IF(AL$3=0,0,INDEX(Sheet1!RawDataCols,$C181,AL$5)*$R181)</f>
        <v>0</v>
      </c>
      <c r="AM181" s="3">
        <f>IF(AM$3=0,0,INDEX(Sheet1!RawDataCols,$C181,AM$5)*$R181)</f>
        <v>0</v>
      </c>
      <c r="AN181" s="3">
        <f>IF(AN$3=0,0,INDEX(Sheet1!RawDataCols,$C181,AN$5)*$R181)</f>
        <v>0</v>
      </c>
      <c r="AO181" s="3">
        <f>IF(AO$3=0,0,INDEX(Sheet1!RawDataCols,$C181,AO$5)*$R181)</f>
        <v>0</v>
      </c>
      <c r="AP181" s="3">
        <f>IF(AP$3=0,0,INDEX(Sheet1!RawDataCols,$C181,AP$5)*$R181)</f>
        <v>0</v>
      </c>
      <c r="AQ181" s="3">
        <f>IF(AQ$3=0,0,INDEX(Sheet1!RawDataCols,$C181,AQ$5)*$R181)</f>
        <v>0</v>
      </c>
      <c r="AR181" s="3">
        <f>IF(AR$3=0,0,INDEX(Sheet1!RawDataCols,$C181,AR$5)*$R181)</f>
        <v>0</v>
      </c>
      <c r="AS181" s="3">
        <f>IF(AS$3=0,0,INDEX(Sheet1!RawDataCols,$C181,AS$5)*$R181)</f>
        <v>0</v>
      </c>
      <c r="AT181" s="3">
        <f>IF(AT$3=0,0,INDEX(Sheet1!RawDataCols,$C181,AT$5)*$R181)</f>
        <v>0</v>
      </c>
      <c r="AU181" s="3">
        <f>IF(AU$3=0,0,INDEX(Sheet1!RawDataCols,$C181,AU$5)*$R181)</f>
        <v>0</v>
      </c>
      <c r="AV181" s="3">
        <f>IF(AV$3=0,0,INDEX(Sheet1!RawDataCols,$C181,AV$5)*$R181)</f>
        <v>0</v>
      </c>
      <c r="AW181" s="3">
        <f>IF(AW$3=0,0,INDEX(Sheet1!RawDataCols,$C181,AW$5)*$R181)</f>
        <v>0</v>
      </c>
      <c r="AX181" s="3">
        <f>IF(AX$3=0,0,INDEX(Sheet1!RawDataCols,$C181,AX$5)*$R181)</f>
        <v>0</v>
      </c>
      <c r="AY181" s="3">
        <f>IF(AY$3=0,0,INDEX(Sheet1!RawDataCols,$C181,AY$5)*$R181)</f>
        <v>0</v>
      </c>
      <c r="AZ181" s="3">
        <f>IF(AZ$3=0,0,INDEX(Sheet1!RawDataCols,$C181,AZ$5)*$R181)</f>
        <v>0</v>
      </c>
      <c r="BA181" s="3">
        <f>IF(BA$3=0,0,INDEX(Sheet1!RawDataCols,$C181,BA$5)*$R181)</f>
        <v>0</v>
      </c>
      <c r="BB181" s="3">
        <f>IF(BB$3=0,0,INDEX(Sheet1!RawDataCols,$C181,BB$5)*$R181)</f>
        <v>0</v>
      </c>
      <c r="BC181" s="3">
        <f>IF(BC$3=0,0,INDEX(Sheet1!RawDataCols,$C181,BC$5)*$R181)</f>
        <v>0</v>
      </c>
      <c r="BD181" s="3">
        <f>IF(BD$3=0,0,INDEX(Sheet1!RawDataCols,$C181,BD$5)*$R181)</f>
        <v>0</v>
      </c>
      <c r="BE181" s="3">
        <f>IF(BE$3=0,0,INDEX(Sheet1!RawDataCols,$C181,BE$5)*$R181)</f>
        <v>0</v>
      </c>
      <c r="BF181" s="3">
        <f>IF(BF$3=0,0,INDEX(Sheet1!RawDataCols,$C181,BF$5)*$R181)</f>
        <v>0</v>
      </c>
      <c r="BG181" s="179">
        <f>IF(BG$3=0,0,INDEX(Sheet1!RawDataCols,$C181,BG$5)*$R181)</f>
        <v>0</v>
      </c>
      <c r="BH181" s="33">
        <f t="shared" si="65"/>
        <v>0</v>
      </c>
      <c r="BI181" s="33">
        <f t="shared" si="66"/>
        <v>0</v>
      </c>
      <c r="BJ181" s="33">
        <f t="shared" si="67"/>
        <v>0</v>
      </c>
      <c r="BK181" s="3">
        <f>IF(BK$3=0,0,INDEX(Sheet1!RawDataCols,$C181,BK$5)*$R181)</f>
        <v>0</v>
      </c>
      <c r="BL181" s="3">
        <f>IF(BL$3=0,0,INDEX(Sheet1!RawDataCols,$C181,BL$5)*$R181)</f>
        <v>0</v>
      </c>
      <c r="BM181" s="3">
        <f>IF(BM$3=0,0,INDEX(Sheet1!RawDataCols,$C181,BM$5)*$R181)</f>
        <v>0</v>
      </c>
      <c r="BN181" s="3">
        <f>IF(BN$3=0,0,INDEX(Sheet1!RawDataCols,$C181,BN$5)*$R181)</f>
        <v>-20.714285</v>
      </c>
      <c r="BO181" s="3">
        <f>IF(BO$3=0,0,INDEX(Sheet1!RawDataCols,$C181,BO$5)*$R181)</f>
        <v>0</v>
      </c>
      <c r="BP181" s="3">
        <f>IF(BP$3=0,0,INDEX(Sheet1!RawDataCols,$C181,BP$5)*$R181)</f>
        <v>0</v>
      </c>
      <c r="BQ181" s="3">
        <f t="shared" si="68"/>
        <v>0</v>
      </c>
      <c r="BR181" s="3">
        <f t="shared" si="69"/>
        <v>0</v>
      </c>
      <c r="BS181" s="3">
        <f t="shared" si="70"/>
        <v>0</v>
      </c>
      <c r="BT181" s="3">
        <f t="shared" si="71"/>
        <v>0</v>
      </c>
      <c r="BU181" s="3" t="str">
        <f>INDEX(Sheet1!$BS$2:$BS$1000,MATCH($A181,Sheet1!$A$2:$A$1000,0))</f>
        <v>04</v>
      </c>
      <c r="BV181" s="3">
        <f>INDEX(Sheet1!$BT$2:$BT$1000,MATCH($A181,Sheet1!$A$2:$A$1000,0))</f>
        <v>0</v>
      </c>
    </row>
    <row r="182" spans="1:74" x14ac:dyDescent="0.2">
      <c r="A182" s="268" t="s">
        <v>734</v>
      </c>
      <c r="B182" s="3">
        <f>MATCH($A182,Sheet1!ACCOUNTNO,0)</f>
        <v>86</v>
      </c>
      <c r="C182" s="3">
        <f t="shared" si="64"/>
        <v>86</v>
      </c>
      <c r="D182" s="3" t="str">
        <f>IF(D$3=0,0,INDEX(Sheet1!RawDataCols,$C182,D$5))</f>
        <v>30100G08</v>
      </c>
      <c r="E182" s="3" t="str">
        <f>IF(E$3=0,0,INDEX(Sheet1!RawDataCols,$C182,E$5))</f>
        <v xml:space="preserve">30100          </v>
      </c>
      <c r="F182" s="3" t="str">
        <f>IF(F$3=0,0,INDEX(Sheet1!RawDataCols,$C182,F$5))</f>
        <v xml:space="preserve">G08            </v>
      </c>
      <c r="G182" s="3" t="str">
        <f>IF(G$3=0,0,INDEX(Sheet1!RawDataCols,$C182,G$5))</f>
        <v xml:space="preserve">               </v>
      </c>
      <c r="H182" s="3" t="str">
        <f>IF(H$3=0,0,INDEX(Sheet1!RawDataCols,$C182,H$5))</f>
        <v xml:space="preserve">               </v>
      </c>
      <c r="I182" s="3" t="str">
        <f>IF(I$3=0,0,INDEX(Sheet1!RawDataCols,$C182,I$5))</f>
        <v xml:space="preserve">               </v>
      </c>
      <c r="J182" s="3" t="str">
        <f>IF(J$3=0,0,INDEX(Sheet1!RawDataCols,$C182,J$5))</f>
        <v xml:space="preserve">               </v>
      </c>
      <c r="K182" s="3" t="str">
        <f>IF(K$3=0,0,INDEX(Sheet1!RawDataCols,$C182,K$5))</f>
        <v xml:space="preserve">               </v>
      </c>
      <c r="L182" s="3" t="str">
        <f>IF(L$3=0,0,INDEX(Sheet1!RawDataCols,$C182,L$5))</f>
        <v xml:space="preserve">               </v>
      </c>
      <c r="M182" s="3" t="str">
        <f>IF(M$3=0,0,INDEX(Sheet1!RawDataCols,$C182,M$5))</f>
        <v xml:space="preserve">F008  </v>
      </c>
      <c r="N182" s="3" t="str">
        <f>IF(N$3=0,0,INDEX(Sheet1!RawDataCols,$C182,N$5))</f>
        <v>Extra Ordinary Expenses-RIUP</v>
      </c>
      <c r="O182" s="3">
        <f>INDEX(Sheet1!RawDataCols,$C182,O$5)</f>
        <v>13</v>
      </c>
      <c r="P182" s="3" t="str">
        <f>INDEX(Sheet1!RawDataCols,$C182,P$5)</f>
        <v>Cost and Expenses</v>
      </c>
      <c r="Q182" s="3" t="str">
        <f>IF(Q$3=0,0,INDEX(Sheet1!RawDataCols,$C182,Q$5))</f>
        <v>I</v>
      </c>
      <c r="R182" s="3">
        <f>IF(OR(GL_Cat_Code=8,GL_Cat_Code=12,GL_Cat_Code=28,GL_Cat_Code=32,GL_Cat_Code=36,GL_Cat_Code=40),-1,1)</f>
        <v>1</v>
      </c>
      <c r="S182" s="3">
        <f>IF(OR(GL_Cat_Code=8,GL_Cat_Code=12,GL_Cat_Code=28,GL_Cat_Code=32,GL_Cat_Code=36,GL_Cat_Code=40),1,-1)</f>
        <v>-1</v>
      </c>
      <c r="T182" s="3">
        <f>IF(T$3=0,0,INDEX(Sheet1!RawDataCols,$C182,T$5)*$R182)</f>
        <v>0</v>
      </c>
      <c r="U182" s="3">
        <f>IF(U$3=0,0,INDEX(Sheet1!RawDataCols,$C182,U$5)*$R182)</f>
        <v>0</v>
      </c>
      <c r="V182" s="3">
        <f>IF(V$3=0,0,INDEX(Sheet1!RawDataCols,$C182,V$5)*$R182)</f>
        <v>0</v>
      </c>
      <c r="W182" s="3">
        <f>IF(W$3=0,0,INDEX(Sheet1!RawDataCols,$C182,W$5)*$R182)</f>
        <v>0</v>
      </c>
      <c r="X182" s="3">
        <f>IF(X$3=0,0,INDEX(Sheet1!RawDataCols,$C182,X$5)*$R182)</f>
        <v>-3621019.69</v>
      </c>
      <c r="Y182" s="3">
        <f>IF(Y$3=0,0,INDEX(Sheet1!RawDataCols,$C182,Y$5)*$R182)</f>
        <v>0</v>
      </c>
      <c r="Z182" s="3">
        <f>IF(Z$3=0,0,INDEX(Sheet1!RawDataCols,$C182,Z$5)*$R182)</f>
        <v>0</v>
      </c>
      <c r="AA182" s="3">
        <f>IF(AA$3=0,0,INDEX(Sheet1!RawDataCols,$C182,AA$5)*$R182)</f>
        <v>0</v>
      </c>
      <c r="AB182" s="3">
        <f>IF(AB$3=0,0,INDEX(Sheet1!RawDataCols,$C182,AB$5)*$R182)</f>
        <v>0</v>
      </c>
      <c r="AC182" s="3">
        <f>IF(AC$3=0,0,INDEX(Sheet1!RawDataCols,$C182,AC$5)*$R182)</f>
        <v>0</v>
      </c>
      <c r="AD182" s="3">
        <f>IF(AD$3=0,0,INDEX(Sheet1!RawDataCols,$C182,AD$5)*$R182)</f>
        <v>0</v>
      </c>
      <c r="AE182" s="3">
        <f>IF(AE$3=0,0,INDEX(Sheet1!RawDataCols,$C182,AE$5)*$R182)</f>
        <v>0</v>
      </c>
      <c r="AF182" s="3">
        <f>IF(AF$3=0,0,INDEX(Sheet1!RawDataCols,$C182,AF$5)*$R182)</f>
        <v>0</v>
      </c>
      <c r="AG182" s="3">
        <f>IF(AG$3=0,0,INDEX(Sheet1!RawDataCols,$C182,AG$5)*$R182)</f>
        <v>0</v>
      </c>
      <c r="AH182" s="3">
        <f>IF(AH$3=0,0,INDEX(Sheet1!RawDataCols,$C182,AH$5)*$R182)</f>
        <v>0</v>
      </c>
      <c r="AI182" s="3">
        <f>IF(AI$3=0,0,INDEX(Sheet1!RawDataCols,$C182,AI$5)*$R182)</f>
        <v>0</v>
      </c>
      <c r="AJ182" s="3">
        <f>IF(AJ$3=0,0,INDEX(Sheet1!RawDataCols,$C182,AJ$5)*$R182)</f>
        <v>0</v>
      </c>
      <c r="AK182" s="3">
        <f>IF(AK$3=0,0,INDEX(Sheet1!RawDataCols,$C182,AK$5)*$R182)</f>
        <v>0</v>
      </c>
      <c r="AL182" s="3">
        <f>IF(AL$3=0,0,INDEX(Sheet1!RawDataCols,$C182,AL$5)*$R182)</f>
        <v>507412.05</v>
      </c>
      <c r="AM182" s="3">
        <f>IF(AM$3=0,0,INDEX(Sheet1!RawDataCols,$C182,AM$5)*$R182)</f>
        <v>0</v>
      </c>
      <c r="AN182" s="3">
        <f>IF(AN$3=0,0,INDEX(Sheet1!RawDataCols,$C182,AN$5)*$R182)</f>
        <v>0</v>
      </c>
      <c r="AO182" s="3">
        <f>IF(AO$3=0,0,INDEX(Sheet1!RawDataCols,$C182,AO$5)*$R182)</f>
        <v>0</v>
      </c>
      <c r="AP182" s="3">
        <f>IF(AP$3=0,0,INDEX(Sheet1!RawDataCols,$C182,AP$5)*$R182)</f>
        <v>0</v>
      </c>
      <c r="AQ182" s="3">
        <f>IF(AQ$3=0,0,INDEX(Sheet1!RawDataCols,$C182,AQ$5)*$R182)</f>
        <v>0</v>
      </c>
      <c r="AR182" s="3">
        <f>IF(AR$3=0,0,INDEX(Sheet1!RawDataCols,$C182,AR$5)*$R182)</f>
        <v>0</v>
      </c>
      <c r="AS182" s="3">
        <f>IF(AS$3=0,0,INDEX(Sheet1!RawDataCols,$C182,AS$5)*$R182)</f>
        <v>0</v>
      </c>
      <c r="AT182" s="3">
        <f>IF(AT$3=0,0,INDEX(Sheet1!RawDataCols,$C182,AT$5)*$R182)</f>
        <v>0</v>
      </c>
      <c r="AU182" s="3">
        <f>IF(AU$3=0,0,INDEX(Sheet1!RawDataCols,$C182,AU$5)*$R182)</f>
        <v>0</v>
      </c>
      <c r="AV182" s="3">
        <f>IF(AV$3=0,0,INDEX(Sheet1!RawDataCols,$C182,AV$5)*$R182)</f>
        <v>0</v>
      </c>
      <c r="AW182" s="3">
        <f>IF(AW$3=0,0,INDEX(Sheet1!RawDataCols,$C182,AW$5)*$R182)</f>
        <v>0</v>
      </c>
      <c r="AX182" s="3">
        <f>IF(AX$3=0,0,INDEX(Sheet1!RawDataCols,$C182,AX$5)*$R182)</f>
        <v>0</v>
      </c>
      <c r="AY182" s="3">
        <f>IF(AY$3=0,0,INDEX(Sheet1!RawDataCols,$C182,AY$5)*$R182)</f>
        <v>0</v>
      </c>
      <c r="AZ182" s="3">
        <f>IF(AZ$3=0,0,INDEX(Sheet1!RawDataCols,$C182,AZ$5)*$R182)</f>
        <v>0</v>
      </c>
      <c r="BA182" s="3">
        <f>IF(BA$3=0,0,INDEX(Sheet1!RawDataCols,$C182,BA$5)*$R182)</f>
        <v>0</v>
      </c>
      <c r="BB182" s="3">
        <f>IF(BB$3=0,0,INDEX(Sheet1!RawDataCols,$C182,BB$5)*$R182)</f>
        <v>0</v>
      </c>
      <c r="BC182" s="3">
        <f>IF(BC$3=0,0,INDEX(Sheet1!RawDataCols,$C182,BC$5)*$R182)</f>
        <v>0</v>
      </c>
      <c r="BD182" s="3">
        <f>IF(BD$3=0,0,INDEX(Sheet1!RawDataCols,$C182,BD$5)*$R182)</f>
        <v>0</v>
      </c>
      <c r="BE182" s="3">
        <f>IF(BE$3=0,0,INDEX(Sheet1!RawDataCols,$C182,BE$5)*$R182)</f>
        <v>0</v>
      </c>
      <c r="BF182" s="3">
        <f>IF(BF$3=0,0,INDEX(Sheet1!RawDataCols,$C182,BF$5)*$R182)</f>
        <v>0</v>
      </c>
      <c r="BG182" s="179">
        <f>IF(BG$3=0,0,INDEX(Sheet1!RawDataCols,$C182,BG$5)*$R182)</f>
        <v>0</v>
      </c>
      <c r="BH182" s="33">
        <f t="shared" si="65"/>
        <v>-3621019.69</v>
      </c>
      <c r="BI182" s="33">
        <f t="shared" si="66"/>
        <v>0</v>
      </c>
      <c r="BJ182" s="33">
        <f t="shared" si="67"/>
        <v>507412.05</v>
      </c>
      <c r="BK182" s="3">
        <f>IF(BK$3=0,0,INDEX(Sheet1!RawDataCols,$C182,BK$5)*$R182)</f>
        <v>0</v>
      </c>
      <c r="BL182" s="3">
        <f>IF(BL$3=0,0,INDEX(Sheet1!RawDataCols,$C182,BL$5)*$R182)</f>
        <v>56379.116666000002</v>
      </c>
      <c r="BM182" s="3">
        <f>IF(BM$3=0,0,INDEX(Sheet1!RawDataCols,$C182,BM$5)*$R182)</f>
        <v>55555.555554999999</v>
      </c>
      <c r="BN182" s="3">
        <f>IF(BN$3=0,0,INDEX(Sheet1!RawDataCols,$C182,BN$5)*$R182)</f>
        <v>55555.555554999999</v>
      </c>
      <c r="BO182" s="3">
        <f>IF(BO$3=0,0,INDEX(Sheet1!RawDataCols,$C182,BO$5)*$R182)</f>
        <v>0</v>
      </c>
      <c r="BP182" s="3">
        <f>IF(BP$3=0,0,INDEX(Sheet1!RawDataCols,$C182,BP$5)*$R182)</f>
        <v>0</v>
      </c>
      <c r="BQ182" s="3">
        <f t="shared" si="68"/>
        <v>-3621019.69</v>
      </c>
      <c r="BR182" s="3">
        <f t="shared" si="69"/>
        <v>0</v>
      </c>
      <c r="BS182" s="3">
        <f t="shared" si="70"/>
        <v>0</v>
      </c>
      <c r="BT182" s="3">
        <f t="shared" si="71"/>
        <v>0</v>
      </c>
      <c r="BU182" s="3" t="str">
        <f>INDEX(Sheet1!$BS$2:$BS$1000,MATCH($A182,Sheet1!$A$2:$A$1000,0))</f>
        <v>17</v>
      </c>
      <c r="BV182" s="3">
        <f>INDEX(Sheet1!$BT$2:$BT$1000,MATCH($A182,Sheet1!$A$2:$A$1000,0))</f>
        <v>0</v>
      </c>
    </row>
    <row r="183" spans="1:74" x14ac:dyDescent="0.2">
      <c r="A183" s="268" t="s">
        <v>772</v>
      </c>
      <c r="B183" s="3">
        <f>MATCH($A183,Sheet1!ACCOUNTNO,0)</f>
        <v>93</v>
      </c>
      <c r="C183" s="3">
        <f t="shared" si="64"/>
        <v>93</v>
      </c>
      <c r="D183" s="3" t="str">
        <f>IF(D$3=0,0,INDEX(Sheet1!RawDataCols,$C183,D$5))</f>
        <v>52240E04</v>
      </c>
      <c r="E183" s="3" t="str">
        <f>IF(E$3=0,0,INDEX(Sheet1!RawDataCols,$C183,E$5))</f>
        <v xml:space="preserve">52240          </v>
      </c>
      <c r="F183" s="3" t="str">
        <f>IF(F$3=0,0,INDEX(Sheet1!RawDataCols,$C183,F$5))</f>
        <v xml:space="preserve">E04            </v>
      </c>
      <c r="G183" s="3" t="str">
        <f>IF(G$3=0,0,INDEX(Sheet1!RawDataCols,$C183,G$5))</f>
        <v xml:space="preserve">               </v>
      </c>
      <c r="H183" s="3" t="str">
        <f>IF(H$3=0,0,INDEX(Sheet1!RawDataCols,$C183,H$5))</f>
        <v xml:space="preserve">               </v>
      </c>
      <c r="I183" s="3" t="str">
        <f>IF(I$3=0,0,INDEX(Sheet1!RawDataCols,$C183,I$5))</f>
        <v xml:space="preserve">               </v>
      </c>
      <c r="J183" s="3" t="str">
        <f>IF(J$3=0,0,INDEX(Sheet1!RawDataCols,$C183,J$5))</f>
        <v xml:space="preserve">               </v>
      </c>
      <c r="K183" s="3" t="str">
        <f>IF(K$3=0,0,INDEX(Sheet1!RawDataCols,$C183,K$5))</f>
        <v xml:space="preserve">               </v>
      </c>
      <c r="L183" s="3" t="str">
        <f>IF(L$3=0,0,INDEX(Sheet1!RawDataCols,$C183,L$5))</f>
        <v xml:space="preserve">               </v>
      </c>
      <c r="M183" s="3" t="str">
        <f>IF(M$3=0,0,INDEX(Sheet1!RawDataCols,$C183,M$5))</f>
        <v xml:space="preserve">F008  </v>
      </c>
      <c r="N183" s="3" t="str">
        <f>IF(N$3=0,0,INDEX(Sheet1!RawDataCols,$C183,N$5))</f>
        <v>Prepaid Clique Print</v>
      </c>
      <c r="O183" s="3">
        <f>INDEX(Sheet1!RawDataCols,$C183,O$5)</f>
        <v>20</v>
      </c>
      <c r="P183" s="3" t="str">
        <f>INDEX(Sheet1!RawDataCols,$C183,P$5)</f>
        <v>Current Assets</v>
      </c>
      <c r="Q183" s="3" t="str">
        <f>IF(Q$3=0,0,INDEX(Sheet1!RawDataCols,$C183,Q$5))</f>
        <v>B</v>
      </c>
      <c r="R183" s="3">
        <f>IF(OR(GL_Cat_Code=8,GL_Cat_Code=12,GL_Cat_Code=28,GL_Cat_Code=32,GL_Cat_Code=36,GL_Cat_Code=40),-1,1)</f>
        <v>1</v>
      </c>
      <c r="S183" s="3">
        <f>IF(OR(GL_Cat_Code=8,GL_Cat_Code=12,GL_Cat_Code=28,GL_Cat_Code=32,GL_Cat_Code=36,GL_Cat_Code=40),1,-1)</f>
        <v>-1</v>
      </c>
      <c r="T183" s="3">
        <f>IF(T$3=0,0,INDEX(Sheet1!RawDataCols,$C183,T$5)*$R183)</f>
        <v>0</v>
      </c>
      <c r="U183" s="3">
        <f>IF(U$3=0,0,INDEX(Sheet1!RawDataCols,$C183,U$5)*$R183)</f>
        <v>0</v>
      </c>
      <c r="V183" s="3">
        <f>IF(V$3=0,0,INDEX(Sheet1!RawDataCols,$C183,V$5)*$R183)</f>
        <v>0</v>
      </c>
      <c r="W183" s="3">
        <f>IF(W$3=0,0,INDEX(Sheet1!RawDataCols,$C183,W$5)*$R183)</f>
        <v>0</v>
      </c>
      <c r="X183" s="3">
        <f>IF(X$3=0,0,INDEX(Sheet1!RawDataCols,$C183,X$5)*$R183)</f>
        <v>0</v>
      </c>
      <c r="Y183" s="3">
        <f>IF(Y$3=0,0,INDEX(Sheet1!RawDataCols,$C183,Y$5)*$R183)</f>
        <v>0</v>
      </c>
      <c r="Z183" s="3">
        <f>IF(Z$3=0,0,INDEX(Sheet1!RawDataCols,$C183,Z$5)*$R183)</f>
        <v>0</v>
      </c>
      <c r="AA183" s="3">
        <f>IF(AA$3=0,0,INDEX(Sheet1!RawDataCols,$C183,AA$5)*$R183)</f>
        <v>0</v>
      </c>
      <c r="AB183" s="3">
        <f>IF(AB$3=0,0,INDEX(Sheet1!RawDataCols,$C183,AB$5)*$R183)</f>
        <v>0</v>
      </c>
      <c r="AC183" s="3">
        <f>IF(AC$3=0,0,INDEX(Sheet1!RawDataCols,$C183,AC$5)*$R183)</f>
        <v>0</v>
      </c>
      <c r="AD183" s="3">
        <f>IF(AD$3=0,0,INDEX(Sheet1!RawDataCols,$C183,AD$5)*$R183)</f>
        <v>0</v>
      </c>
      <c r="AE183" s="3">
        <f>IF(AE$3=0,0,INDEX(Sheet1!RawDataCols,$C183,AE$5)*$R183)</f>
        <v>0</v>
      </c>
      <c r="AF183" s="3">
        <f>IF(AF$3=0,0,INDEX(Sheet1!RawDataCols,$C183,AF$5)*$R183)</f>
        <v>0</v>
      </c>
      <c r="AG183" s="3">
        <f>IF(AG$3=0,0,INDEX(Sheet1!RawDataCols,$C183,AG$5)*$R183)</f>
        <v>0</v>
      </c>
      <c r="AH183" s="3">
        <f>IF(AH$3=0,0,INDEX(Sheet1!RawDataCols,$C183,AH$5)*$R183)</f>
        <v>0</v>
      </c>
      <c r="AI183" s="3">
        <f>IF(AI$3=0,0,INDEX(Sheet1!RawDataCols,$C183,AI$5)*$R183)</f>
        <v>260</v>
      </c>
      <c r="AJ183" s="3">
        <f>IF(AJ$3=0,0,INDEX(Sheet1!RawDataCols,$C183,AJ$5)*$R183)</f>
        <v>0</v>
      </c>
      <c r="AK183" s="3">
        <f>IF(AK$3=0,0,INDEX(Sheet1!RawDataCols,$C183,AK$5)*$R183)</f>
        <v>0</v>
      </c>
      <c r="AL183" s="3">
        <f>IF(AL$3=0,0,INDEX(Sheet1!RawDataCols,$C183,AL$5)*$R183)</f>
        <v>-260</v>
      </c>
      <c r="AM183" s="3">
        <f>IF(AM$3=0,0,INDEX(Sheet1!RawDataCols,$C183,AM$5)*$R183)</f>
        <v>0</v>
      </c>
      <c r="AN183" s="3">
        <f>IF(AN$3=0,0,INDEX(Sheet1!RawDataCols,$C183,AN$5)*$R183)</f>
        <v>0</v>
      </c>
      <c r="AO183" s="3">
        <f>IF(AO$3=0,0,INDEX(Sheet1!RawDataCols,$C183,AO$5)*$R183)</f>
        <v>0</v>
      </c>
      <c r="AP183" s="3">
        <f>IF(AP$3=0,0,INDEX(Sheet1!RawDataCols,$C183,AP$5)*$R183)</f>
        <v>0</v>
      </c>
      <c r="AQ183" s="3">
        <f>IF(AQ$3=0,0,INDEX(Sheet1!RawDataCols,$C183,AQ$5)*$R183)</f>
        <v>0</v>
      </c>
      <c r="AR183" s="3">
        <f>IF(AR$3=0,0,INDEX(Sheet1!RawDataCols,$C183,AR$5)*$R183)</f>
        <v>0</v>
      </c>
      <c r="AS183" s="3">
        <f>IF(AS$3=0,0,INDEX(Sheet1!RawDataCols,$C183,AS$5)*$R183)</f>
        <v>0</v>
      </c>
      <c r="AT183" s="3">
        <f>IF(AT$3=0,0,INDEX(Sheet1!RawDataCols,$C183,AT$5)*$R183)</f>
        <v>0</v>
      </c>
      <c r="AU183" s="3">
        <f>IF(AU$3=0,0,INDEX(Sheet1!RawDataCols,$C183,AU$5)*$R183)</f>
        <v>0</v>
      </c>
      <c r="AV183" s="3">
        <f>IF(AV$3=0,0,INDEX(Sheet1!RawDataCols,$C183,AV$5)*$R183)</f>
        <v>0</v>
      </c>
      <c r="AW183" s="3">
        <f>IF(AW$3=0,0,INDEX(Sheet1!RawDataCols,$C183,AW$5)*$R183)</f>
        <v>0</v>
      </c>
      <c r="AX183" s="3">
        <f>IF(AX$3=0,0,INDEX(Sheet1!RawDataCols,$C183,AX$5)*$R183)</f>
        <v>0</v>
      </c>
      <c r="AY183" s="3">
        <f>IF(AY$3=0,0,INDEX(Sheet1!RawDataCols,$C183,AY$5)*$R183)</f>
        <v>0</v>
      </c>
      <c r="AZ183" s="3">
        <f>IF(AZ$3=0,0,INDEX(Sheet1!RawDataCols,$C183,AZ$5)*$R183)</f>
        <v>0</v>
      </c>
      <c r="BA183" s="3">
        <f>IF(BA$3=0,0,INDEX(Sheet1!RawDataCols,$C183,BA$5)*$R183)</f>
        <v>0</v>
      </c>
      <c r="BB183" s="3">
        <f>IF(BB$3=0,0,INDEX(Sheet1!RawDataCols,$C183,BB$5)*$R183)</f>
        <v>0</v>
      </c>
      <c r="BC183" s="3">
        <f>IF(BC$3=0,0,INDEX(Sheet1!RawDataCols,$C183,BC$5)*$R183)</f>
        <v>0</v>
      </c>
      <c r="BD183" s="3">
        <f>IF(BD$3=0,0,INDEX(Sheet1!RawDataCols,$C183,BD$5)*$R183)</f>
        <v>0</v>
      </c>
      <c r="BE183" s="3">
        <f>IF(BE$3=0,0,INDEX(Sheet1!RawDataCols,$C183,BE$5)*$R183)</f>
        <v>0</v>
      </c>
      <c r="BF183" s="3">
        <f>IF(BF$3=0,0,INDEX(Sheet1!RawDataCols,$C183,BF$5)*$R183)</f>
        <v>0</v>
      </c>
      <c r="BG183" s="179">
        <f>IF(BG$3=0,0,INDEX(Sheet1!RawDataCols,$C183,BG$5)*$R183)</f>
        <v>0</v>
      </c>
      <c r="BH183" s="33">
        <f t="shared" si="65"/>
        <v>0</v>
      </c>
      <c r="BI183" s="33">
        <f t="shared" si="66"/>
        <v>0</v>
      </c>
      <c r="BJ183" s="33">
        <f t="shared" si="67"/>
        <v>0</v>
      </c>
      <c r="BK183" s="3">
        <f>IF(BK$3=0,0,INDEX(Sheet1!RawDataCols,$C183,BK$5)*$R183)</f>
        <v>0</v>
      </c>
      <c r="BL183" s="3">
        <f>IF(BL$3=0,0,INDEX(Sheet1!RawDataCols,$C183,BL$5)*$R183)</f>
        <v>0</v>
      </c>
      <c r="BM183" s="3">
        <f>IF(BM$3=0,0,INDEX(Sheet1!RawDataCols,$C183,BM$5)*$R183)</f>
        <v>0</v>
      </c>
      <c r="BN183" s="3">
        <f>IF(BN$3=0,0,INDEX(Sheet1!RawDataCols,$C183,BN$5)*$R183)</f>
        <v>21.375</v>
      </c>
      <c r="BO183" s="3">
        <f>IF(BO$3=0,0,INDEX(Sheet1!RawDataCols,$C183,BO$5)*$R183)</f>
        <v>0</v>
      </c>
      <c r="BP183" s="3">
        <f>IF(BP$3=0,0,INDEX(Sheet1!RawDataCols,$C183,BP$5)*$R183)</f>
        <v>0</v>
      </c>
      <c r="BQ183" s="3">
        <f t="shared" si="68"/>
        <v>0</v>
      </c>
      <c r="BR183" s="3">
        <f t="shared" si="69"/>
        <v>0</v>
      </c>
      <c r="BS183" s="3">
        <f t="shared" si="70"/>
        <v>0</v>
      </c>
      <c r="BT183" s="3">
        <f t="shared" si="71"/>
        <v>0</v>
      </c>
      <c r="BU183" s="3" t="str">
        <f>INDEX(Sheet1!$BS$2:$BS$1000,MATCH($A183,Sheet1!$A$2:$A$1000,0))</f>
        <v>22</v>
      </c>
      <c r="BV183" s="3">
        <f>INDEX(Sheet1!$BT$2:$BT$1000,MATCH($A183,Sheet1!$A$2:$A$1000,0))</f>
        <v>0</v>
      </c>
    </row>
    <row r="184" spans="1:74" x14ac:dyDescent="0.2">
      <c r="A184" s="268" t="s">
        <v>773</v>
      </c>
      <c r="B184" s="3">
        <f>MATCH($A184,Sheet1!ACCOUNTNO,0)</f>
        <v>94</v>
      </c>
      <c r="C184" s="3">
        <f t="shared" si="64"/>
        <v>94</v>
      </c>
      <c r="D184" s="3" t="str">
        <f>IF(D$3=0,0,INDEX(Sheet1!RawDataCols,$C184,D$5))</f>
        <v>52240E06</v>
      </c>
      <c r="E184" s="3" t="str">
        <f>IF(E$3=0,0,INDEX(Sheet1!RawDataCols,$C184,E$5))</f>
        <v xml:space="preserve">52240          </v>
      </c>
      <c r="F184" s="3" t="str">
        <f>IF(F$3=0,0,INDEX(Sheet1!RawDataCols,$C184,F$5))</f>
        <v xml:space="preserve">E06            </v>
      </c>
      <c r="G184" s="3" t="str">
        <f>IF(G$3=0,0,INDEX(Sheet1!RawDataCols,$C184,G$5))</f>
        <v xml:space="preserve">               </v>
      </c>
      <c r="H184" s="3" t="str">
        <f>IF(H$3=0,0,INDEX(Sheet1!RawDataCols,$C184,H$5))</f>
        <v xml:space="preserve">               </v>
      </c>
      <c r="I184" s="3" t="str">
        <f>IF(I$3=0,0,INDEX(Sheet1!RawDataCols,$C184,I$5))</f>
        <v xml:space="preserve">               </v>
      </c>
      <c r="J184" s="3" t="str">
        <f>IF(J$3=0,0,INDEX(Sheet1!RawDataCols,$C184,J$5))</f>
        <v xml:space="preserve">               </v>
      </c>
      <c r="K184" s="3" t="str">
        <f>IF(K$3=0,0,INDEX(Sheet1!RawDataCols,$C184,K$5))</f>
        <v xml:space="preserve">               </v>
      </c>
      <c r="L184" s="3" t="str">
        <f>IF(L$3=0,0,INDEX(Sheet1!RawDataCols,$C184,L$5))</f>
        <v xml:space="preserve">               </v>
      </c>
      <c r="M184" s="3" t="str">
        <f>IF(M$3=0,0,INDEX(Sheet1!RawDataCols,$C184,M$5))</f>
        <v xml:space="preserve">F008  </v>
      </c>
      <c r="N184" s="3" t="str">
        <f>IF(N$3=0,0,INDEX(Sheet1!RawDataCols,$C184,N$5))</f>
        <v>Prepaid - ANOF</v>
      </c>
      <c r="O184" s="3">
        <f>INDEX(Sheet1!RawDataCols,$C184,O$5)</f>
        <v>20</v>
      </c>
      <c r="P184" s="3" t="str">
        <f>INDEX(Sheet1!RawDataCols,$C184,P$5)</f>
        <v>Current Assets</v>
      </c>
      <c r="Q184" s="3" t="str">
        <f>IF(Q$3=0,0,INDEX(Sheet1!RawDataCols,$C184,Q$5))</f>
        <v>B</v>
      </c>
      <c r="R184" s="3">
        <f>IF(OR(GL_Cat_Code=8,GL_Cat_Code=12,GL_Cat_Code=28,GL_Cat_Code=32,GL_Cat_Code=36,GL_Cat_Code=40),-1,1)</f>
        <v>1</v>
      </c>
      <c r="S184" s="3">
        <f>IF(OR(GL_Cat_Code=8,GL_Cat_Code=12,GL_Cat_Code=28,GL_Cat_Code=32,GL_Cat_Code=36,GL_Cat_Code=40),1,-1)</f>
        <v>-1</v>
      </c>
      <c r="T184" s="3">
        <f>IF(T$3=0,0,INDEX(Sheet1!RawDataCols,$C184,T$5)*$R184)</f>
        <v>0</v>
      </c>
      <c r="U184" s="3">
        <f>IF(U$3=0,0,INDEX(Sheet1!RawDataCols,$C184,U$5)*$R184)</f>
        <v>0</v>
      </c>
      <c r="V184" s="3">
        <f>IF(V$3=0,0,INDEX(Sheet1!RawDataCols,$C184,V$5)*$R184)</f>
        <v>0</v>
      </c>
      <c r="W184" s="3">
        <f>IF(W$3=0,0,INDEX(Sheet1!RawDataCols,$C184,W$5)*$R184)</f>
        <v>0</v>
      </c>
      <c r="X184" s="3">
        <f>IF(X$3=0,0,INDEX(Sheet1!RawDataCols,$C184,X$5)*$R184)</f>
        <v>0</v>
      </c>
      <c r="Y184" s="3">
        <f>IF(Y$3=0,0,INDEX(Sheet1!RawDataCols,$C184,Y$5)*$R184)</f>
        <v>0</v>
      </c>
      <c r="Z184" s="3">
        <f>IF(Z$3=0,0,INDEX(Sheet1!RawDataCols,$C184,Z$5)*$R184)</f>
        <v>0</v>
      </c>
      <c r="AA184" s="3">
        <f>IF(AA$3=0,0,INDEX(Sheet1!RawDataCols,$C184,AA$5)*$R184)</f>
        <v>0</v>
      </c>
      <c r="AB184" s="3">
        <f>IF(AB$3=0,0,INDEX(Sheet1!RawDataCols,$C184,AB$5)*$R184)</f>
        <v>0</v>
      </c>
      <c r="AC184" s="3">
        <f>IF(AC$3=0,0,INDEX(Sheet1!RawDataCols,$C184,AC$5)*$R184)</f>
        <v>0</v>
      </c>
      <c r="AD184" s="3">
        <f>IF(AD$3=0,0,INDEX(Sheet1!RawDataCols,$C184,AD$5)*$R184)</f>
        <v>0</v>
      </c>
      <c r="AE184" s="3">
        <f>IF(AE$3=0,0,INDEX(Sheet1!RawDataCols,$C184,AE$5)*$R184)</f>
        <v>0</v>
      </c>
      <c r="AF184" s="3">
        <f>IF(AF$3=0,0,INDEX(Sheet1!RawDataCols,$C184,AF$5)*$R184)</f>
        <v>0</v>
      </c>
      <c r="AG184" s="3">
        <f>IF(AG$3=0,0,INDEX(Sheet1!RawDataCols,$C184,AG$5)*$R184)</f>
        <v>0</v>
      </c>
      <c r="AH184" s="3">
        <f>IF(AH$3=0,0,INDEX(Sheet1!RawDataCols,$C184,AH$5)*$R184)</f>
        <v>0</v>
      </c>
      <c r="AI184" s="3">
        <f>IF(AI$3=0,0,INDEX(Sheet1!RawDataCols,$C184,AI$5)*$R184)</f>
        <v>0</v>
      </c>
      <c r="AJ184" s="3">
        <f>IF(AJ$3=0,0,INDEX(Sheet1!RawDataCols,$C184,AJ$5)*$R184)</f>
        <v>0</v>
      </c>
      <c r="AK184" s="3">
        <f>IF(AK$3=0,0,INDEX(Sheet1!RawDataCols,$C184,AK$5)*$R184)</f>
        <v>0</v>
      </c>
      <c r="AL184" s="3">
        <f>IF(AL$3=0,0,INDEX(Sheet1!RawDataCols,$C184,AL$5)*$R184)</f>
        <v>0</v>
      </c>
      <c r="AM184" s="3">
        <f>IF(AM$3=0,0,INDEX(Sheet1!RawDataCols,$C184,AM$5)*$R184)</f>
        <v>0</v>
      </c>
      <c r="AN184" s="3">
        <f>IF(AN$3=0,0,INDEX(Sheet1!RawDataCols,$C184,AN$5)*$R184)</f>
        <v>0</v>
      </c>
      <c r="AO184" s="3">
        <f>IF(AO$3=0,0,INDEX(Sheet1!RawDataCols,$C184,AO$5)*$R184)</f>
        <v>0</v>
      </c>
      <c r="AP184" s="3">
        <f>IF(AP$3=0,0,INDEX(Sheet1!RawDataCols,$C184,AP$5)*$R184)</f>
        <v>0</v>
      </c>
      <c r="AQ184" s="3">
        <f>IF(AQ$3=0,0,INDEX(Sheet1!RawDataCols,$C184,AQ$5)*$R184)</f>
        <v>0</v>
      </c>
      <c r="AR184" s="3">
        <f>IF(AR$3=0,0,INDEX(Sheet1!RawDataCols,$C184,AR$5)*$R184)</f>
        <v>0</v>
      </c>
      <c r="AS184" s="3">
        <f>IF(AS$3=0,0,INDEX(Sheet1!RawDataCols,$C184,AS$5)*$R184)</f>
        <v>0</v>
      </c>
      <c r="AT184" s="3">
        <f>IF(AT$3=0,0,INDEX(Sheet1!RawDataCols,$C184,AT$5)*$R184)</f>
        <v>0</v>
      </c>
      <c r="AU184" s="3">
        <f>IF(AU$3=0,0,INDEX(Sheet1!RawDataCols,$C184,AU$5)*$R184)</f>
        <v>0</v>
      </c>
      <c r="AV184" s="3">
        <f>IF(AV$3=0,0,INDEX(Sheet1!RawDataCols,$C184,AV$5)*$R184)</f>
        <v>0</v>
      </c>
      <c r="AW184" s="3">
        <f>IF(AW$3=0,0,INDEX(Sheet1!RawDataCols,$C184,AW$5)*$R184)</f>
        <v>0</v>
      </c>
      <c r="AX184" s="3">
        <f>IF(AX$3=0,0,INDEX(Sheet1!RawDataCols,$C184,AX$5)*$R184)</f>
        <v>0</v>
      </c>
      <c r="AY184" s="3">
        <f>IF(AY$3=0,0,INDEX(Sheet1!RawDataCols,$C184,AY$5)*$R184)</f>
        <v>0</v>
      </c>
      <c r="AZ184" s="3">
        <f>IF(AZ$3=0,0,INDEX(Sheet1!RawDataCols,$C184,AZ$5)*$R184)</f>
        <v>0</v>
      </c>
      <c r="BA184" s="3">
        <f>IF(BA$3=0,0,INDEX(Sheet1!RawDataCols,$C184,BA$5)*$R184)</f>
        <v>0</v>
      </c>
      <c r="BB184" s="3">
        <f>IF(BB$3=0,0,INDEX(Sheet1!RawDataCols,$C184,BB$5)*$R184)</f>
        <v>0</v>
      </c>
      <c r="BC184" s="3">
        <f>IF(BC$3=0,0,INDEX(Sheet1!RawDataCols,$C184,BC$5)*$R184)</f>
        <v>0</v>
      </c>
      <c r="BD184" s="3">
        <f>IF(BD$3=0,0,INDEX(Sheet1!RawDataCols,$C184,BD$5)*$R184)</f>
        <v>0</v>
      </c>
      <c r="BE184" s="3">
        <f>IF(BE$3=0,0,INDEX(Sheet1!RawDataCols,$C184,BE$5)*$R184)</f>
        <v>0</v>
      </c>
      <c r="BF184" s="3">
        <f>IF(BF$3=0,0,INDEX(Sheet1!RawDataCols,$C184,BF$5)*$R184)</f>
        <v>0</v>
      </c>
      <c r="BG184" s="179">
        <f>IF(BG$3=0,0,INDEX(Sheet1!RawDataCols,$C184,BG$5)*$R184)</f>
        <v>0</v>
      </c>
      <c r="BH184" s="33">
        <f t="shared" si="65"/>
        <v>0</v>
      </c>
      <c r="BI184" s="33">
        <f t="shared" si="66"/>
        <v>0</v>
      </c>
      <c r="BJ184" s="33">
        <f t="shared" si="67"/>
        <v>0</v>
      </c>
      <c r="BK184" s="3">
        <f>IF(BK$3=0,0,INDEX(Sheet1!RawDataCols,$C184,BK$5)*$R184)</f>
        <v>0</v>
      </c>
      <c r="BL184" s="3">
        <f>IF(BL$3=0,0,INDEX(Sheet1!RawDataCols,$C184,BL$5)*$R184)</f>
        <v>0</v>
      </c>
      <c r="BM184" s="3">
        <f>IF(BM$3=0,0,INDEX(Sheet1!RawDataCols,$C184,BM$5)*$R184)</f>
        <v>0</v>
      </c>
      <c r="BN184" s="3">
        <f>IF(BN$3=0,0,INDEX(Sheet1!RawDataCols,$C184,BN$5)*$R184)</f>
        <v>254.83</v>
      </c>
      <c r="BO184" s="3">
        <f>IF(BO$3=0,0,INDEX(Sheet1!RawDataCols,$C184,BO$5)*$R184)</f>
        <v>0</v>
      </c>
      <c r="BP184" s="3">
        <f>IF(BP$3=0,0,INDEX(Sheet1!RawDataCols,$C184,BP$5)*$R184)</f>
        <v>0</v>
      </c>
      <c r="BQ184" s="3">
        <f t="shared" si="68"/>
        <v>0</v>
      </c>
      <c r="BR184" s="3">
        <f t="shared" si="69"/>
        <v>0</v>
      </c>
      <c r="BS184" s="3">
        <f t="shared" si="70"/>
        <v>0</v>
      </c>
      <c r="BT184" s="3">
        <f t="shared" si="71"/>
        <v>0</v>
      </c>
      <c r="BU184" s="3" t="str">
        <f>INDEX(Sheet1!$BS$2:$BS$1000,MATCH($A184,Sheet1!$A$2:$A$1000,0))</f>
        <v>22</v>
      </c>
      <c r="BV184" s="3">
        <f>INDEX(Sheet1!$BT$2:$BT$1000,MATCH($A184,Sheet1!$A$2:$A$1000,0))</f>
        <v>0</v>
      </c>
    </row>
  </sheetData>
  <sortState ref="A9:BV866">
    <sortCondition sortBy="cellColor" ref="A9:A866" dxfId="0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THE OPINION PUBLISHING COMPANY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453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303" t="str">
        <f>TRIM(Sheet1!$BM$2)</f>
        <v>THE OPINION PUBLISHING COMPANY PTY LTD</v>
      </c>
      <c r="D4" s="303"/>
      <c r="E4" s="303"/>
      <c r="F4" s="303"/>
      <c r="G4" s="303"/>
      <c r="H4" s="303"/>
      <c r="I4" s="303"/>
      <c r="J4" s="303"/>
      <c r="K4" s="303"/>
      <c r="L4" s="303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307" t="s">
        <v>267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306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306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306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306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304"/>
      <c r="K35" s="304"/>
      <c r="L35" s="304"/>
      <c r="M35" s="305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119"/>
  <sheetViews>
    <sheetView topLeftCell="A169" zoomScaleNormal="100" workbookViewId="0">
      <selection activeCell="I186" sqref="I186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3.42578125" style="182" customWidth="1"/>
    <col min="13" max="14" width="9.140625" style="182"/>
    <col min="15" max="15" width="9.140625" style="182" hidden="1" customWidth="1"/>
    <col min="16" max="16" width="9.140625" style="182"/>
    <col min="17" max="17" width="12.28515625" style="182" bestFit="1" customWidth="1"/>
    <col min="18" max="18" width="10.140625" style="182" bestFit="1" customWidth="1"/>
    <col min="19" max="16384" width="9.140625" style="182"/>
  </cols>
  <sheetData>
    <row r="4" spans="1:15" ht="24.75" customHeight="1" x14ac:dyDescent="0.35">
      <c r="C4" s="193"/>
      <c r="D4" s="309" t="str">
        <f>Sheet1!$BM$3</f>
        <v xml:space="preserve">THE OPINION PUBLISHING COMPANY PTY LTD                      </v>
      </c>
      <c r="E4" s="310"/>
      <c r="F4" s="310"/>
      <c r="G4" s="310"/>
      <c r="H4" s="310"/>
      <c r="I4" s="310"/>
      <c r="J4" s="310"/>
      <c r="K4" s="310"/>
      <c r="L4" s="311"/>
    </row>
    <row r="5" spans="1:15" x14ac:dyDescent="0.2">
      <c r="C5" s="193"/>
      <c r="D5" s="312" t="s">
        <v>441</v>
      </c>
      <c r="E5" s="313"/>
      <c r="F5" s="313"/>
      <c r="G5" s="313"/>
      <c r="H5" s="313"/>
      <c r="I5" s="313"/>
      <c r="J5" s="313"/>
      <c r="K5" s="313"/>
      <c r="L5" s="314"/>
    </row>
    <row r="6" spans="1:15" x14ac:dyDescent="0.2">
      <c r="C6" s="193"/>
      <c r="D6" s="315" t="str">
        <f>"For The Year Ending "&amp;Lookup!A1</f>
        <v>For The Year Ending December 2019</v>
      </c>
      <c r="E6" s="316"/>
      <c r="F6" s="316"/>
      <c r="G6" s="316"/>
      <c r="H6" s="316"/>
      <c r="I6" s="316"/>
      <c r="J6" s="316"/>
      <c r="K6" s="316"/>
      <c r="L6" s="317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442</v>
      </c>
      <c r="E8" s="227" t="s">
        <v>26</v>
      </c>
      <c r="F8" s="227" t="s">
        <v>443</v>
      </c>
      <c r="G8" s="229" t="s">
        <v>26</v>
      </c>
      <c r="H8" s="228"/>
      <c r="I8" s="227" t="s">
        <v>442</v>
      </c>
      <c r="J8" s="227" t="s">
        <v>26</v>
      </c>
      <c r="K8" s="227" t="s">
        <v>443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444</v>
      </c>
      <c r="H9" s="223"/>
      <c r="I9" s="222" t="s">
        <v>445</v>
      </c>
      <c r="J9" s="222" t="s">
        <v>445</v>
      </c>
      <c r="K9" s="222" t="s">
        <v>445</v>
      </c>
      <c r="L9" s="221" t="s">
        <v>444</v>
      </c>
    </row>
    <row r="10" spans="1:15" x14ac:dyDescent="0.2">
      <c r="A10" s="220"/>
      <c r="C10" s="206" t="s">
        <v>458</v>
      </c>
    </row>
    <row r="11" spans="1:15" x14ac:dyDescent="0.2">
      <c r="A11" s="182" t="str">
        <f>'BS Acct 01'!A2</f>
        <v>10300-E01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Display Advertising-Rip It Up                               </v>
      </c>
      <c r="D11" s="204">
        <f>IFERROR(INDEX(Lookup!$BG$9:$BG$2151,MATCH($A11,Lookup!$A$9:$A$2151,0)),0)</f>
        <v>0</v>
      </c>
      <c r="E11" s="204">
        <f>IFERROR(INDEX(Lookup!$BF$9:$BF$2151,MATCH($A11,Lookup!$A$9:$A$2151,0)),0)</f>
        <v>0</v>
      </c>
      <c r="F11" s="204">
        <f>IFERROR(INDEX(Lookup!$BE$9:$BE$2151,MATCH($A11,Lookup!$A$9:$A$2151,0)),0)</f>
        <v>0</v>
      </c>
      <c r="G11" s="205"/>
      <c r="H11" s="205"/>
      <c r="I11" s="204">
        <f>IFERROR(INDEX(Lookup!$BJ$9:$BJ$2151,MATCH($A11,Lookup!$A$9:$A$2151,0)),0)</f>
        <v>0</v>
      </c>
      <c r="J11" s="204">
        <f>IFERROR(INDEX(Lookup!$BI$9:$BI$2151,MATCH($A11,Lookup!$A$9:$A$2151,0)),0)</f>
        <v>0</v>
      </c>
      <c r="K11" s="204">
        <f>IFERROR(INDEX(Lookup!$BH$9:$BH$2151,MATCH($A11,Lookup!$A$9:$A$2151,0)),0)</f>
        <v>0</v>
      </c>
      <c r="L11" s="204">
        <f>K11-J11</f>
        <v>0</v>
      </c>
      <c r="O11" s="182">
        <f t="shared" ref="O11:O19" si="0">+IF(A11&gt;0,1,0)</f>
        <v>1</v>
      </c>
    </row>
    <row r="12" spans="1:15" x14ac:dyDescent="0.2">
      <c r="A12" s="182" t="str">
        <f>'BS Acct 01'!A3</f>
        <v>10300-E05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 xml:space="preserve">RIU - Online                                                </v>
      </c>
      <c r="D12" s="204">
        <f>IFERROR(INDEX(Lookup!$BG$9:$BG$2151,MATCH($A12,Lookup!$A$9:$A$2151,0)),0)</f>
        <v>0</v>
      </c>
      <c r="E12" s="204">
        <f>IFERROR(INDEX(Lookup!$BF$9:$BF$2151,MATCH($A12,Lookup!$A$9:$A$2151,0)),0)</f>
        <v>0</v>
      </c>
      <c r="F12" s="204">
        <f>IFERROR(INDEX(Lookup!$BE$9:$BE$2151,MATCH($A12,Lookup!$A$9:$A$2151,0)),0)</f>
        <v>0</v>
      </c>
      <c r="G12" s="205"/>
      <c r="H12" s="205"/>
      <c r="I12" s="204">
        <f>IFERROR(INDEX(Lookup!$BJ$9:$BJ$2151,MATCH($A12,Lookup!$A$9:$A$2151,0)),0)</f>
        <v>0</v>
      </c>
      <c r="J12" s="204">
        <f>IFERROR(INDEX(Lookup!$BI$9:$BI$2151,MATCH($A12,Lookup!$A$9:$A$2151,0)),0)</f>
        <v>0</v>
      </c>
      <c r="K12" s="204">
        <f>IFERROR(INDEX(Lookup!$BH$9:$BH$2151,MATCH($A12,Lookup!$A$9:$A$2151,0)),0)</f>
        <v>0</v>
      </c>
      <c r="L12" s="204">
        <f t="shared" ref="L12:L19" si="1">K12-J12</f>
        <v>0</v>
      </c>
      <c r="O12" s="182">
        <f t="shared" si="0"/>
        <v>1</v>
      </c>
    </row>
    <row r="13" spans="1:15" x14ac:dyDescent="0.2">
      <c r="A13" s="182" t="str">
        <f>'BS Acct 01'!A4</f>
        <v>10360-E01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 xml:space="preserve">Subscriptions-Rip It Up                                     </v>
      </c>
      <c r="D13" s="204">
        <f>IFERROR(INDEX(Lookup!$BG$9:$BG$2151,MATCH($A13,Lookup!$A$9:$A$2151,0)),0)</f>
        <v>0</v>
      </c>
      <c r="E13" s="204">
        <f>IFERROR(INDEX(Lookup!$BF$9:$BF$2151,MATCH($A13,Lookup!$A$9:$A$2151,0)),0)</f>
        <v>0</v>
      </c>
      <c r="F13" s="204">
        <f>IFERROR(INDEX(Lookup!$BE$9:$BE$2151,MATCH($A13,Lookup!$A$9:$A$2151,0)),0)</f>
        <v>0</v>
      </c>
      <c r="G13" s="205"/>
      <c r="H13" s="205"/>
      <c r="I13" s="204">
        <f>IFERROR(INDEX(Lookup!$BJ$9:$BJ$2151,MATCH($A13,Lookup!$A$9:$A$2151,0)),0)</f>
        <v>0</v>
      </c>
      <c r="J13" s="204">
        <f>IFERROR(INDEX(Lookup!$BI$9:$BI$2151,MATCH($A13,Lookup!$A$9:$A$2151,0)),0)</f>
        <v>0</v>
      </c>
      <c r="K13" s="204">
        <f>IFERROR(INDEX(Lookup!$BH$9:$BH$2151,MATCH($A13,Lookup!$A$9:$A$2151,0)),0)</f>
        <v>0</v>
      </c>
      <c r="L13" s="204">
        <f t="shared" si="1"/>
        <v>0</v>
      </c>
      <c r="O13" s="182">
        <f t="shared" si="0"/>
        <v>1</v>
      </c>
    </row>
    <row r="14" spans="1:15" hidden="1" x14ac:dyDescent="0.2">
      <c r="A14" s="182">
        <f>'BS Acct 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IFERROR(INDEX(Lookup!$BG$9:$BG$2151,MATCH($A14,Lookup!$A$9:$A$2151,0)),0)</f>
        <v>0</v>
      </c>
      <c r="E14" s="204">
        <f>IFERROR(INDEX(Lookup!$BF$9:$BF$2151,MATCH($A14,Lookup!$A$9:$A$2151,0)),0)</f>
        <v>0</v>
      </c>
      <c r="F14" s="204">
        <f>IFERROR(INDEX(Lookup!$BE$9:$BE$2151,MATCH($A14,Lookup!$A$9:$A$2151,0)),0)</f>
        <v>0</v>
      </c>
      <c r="G14" s="205"/>
      <c r="H14" s="205"/>
      <c r="I14" s="204">
        <f>IFERROR(INDEX(Lookup!$BJ$9:$BJ$2151,MATCH($A14,Lookup!$A$9:$A$2151,0)),0)</f>
        <v>0</v>
      </c>
      <c r="J14" s="204">
        <f>IFERROR(INDEX(Lookup!$BI$9:$BI$2151,MATCH($A14,Lookup!$A$9:$A$2151,0)),0)</f>
        <v>0</v>
      </c>
      <c r="K14" s="204">
        <f>IFERROR(INDEX(Lookup!$BH$9:$BH$2151,MATCH($A14,Lookup!$A$9:$A$2151,0)),0)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'BS Acct 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IFERROR(INDEX(Lookup!$BG$9:$BG$2151,MATCH($A15,Lookup!$A$9:$A$2151,0)),0)</f>
        <v>0</v>
      </c>
      <c r="E15" s="204">
        <f>IFERROR(INDEX(Lookup!$BF$9:$BF$2151,MATCH($A15,Lookup!$A$9:$A$2151,0)),0)</f>
        <v>0</v>
      </c>
      <c r="F15" s="204">
        <f>IFERROR(INDEX(Lookup!$BE$9:$BE$2151,MATCH($A15,Lookup!$A$9:$A$2151,0)),0)</f>
        <v>0</v>
      </c>
      <c r="G15" s="205"/>
      <c r="H15" s="205"/>
      <c r="I15" s="204">
        <f>IFERROR(INDEX(Lookup!$BJ$9:$BJ$2151,MATCH($A15,Lookup!$A$9:$A$2151,0)),0)</f>
        <v>0</v>
      </c>
      <c r="J15" s="204">
        <f>IFERROR(INDEX(Lookup!$BI$9:$BI$2151,MATCH($A15,Lookup!$A$9:$A$2151,0)),0)</f>
        <v>0</v>
      </c>
      <c r="K15" s="204">
        <f>IFERROR(INDEX(Lookup!$BH$9:$BH$2151,MATCH($A15,Lookup!$A$9:$A$2151,0)),0)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'BS Acct 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IFERROR(INDEX(Lookup!$BG$9:$BG$2151,MATCH($A16,Lookup!$A$9:$A$2151,0)),0)</f>
        <v>0</v>
      </c>
      <c r="E16" s="204">
        <f>IFERROR(INDEX(Lookup!$BF$9:$BF$2151,MATCH($A16,Lookup!$A$9:$A$2151,0)),0)</f>
        <v>0</v>
      </c>
      <c r="F16" s="204">
        <f>IFERROR(INDEX(Lookup!$BE$9:$BE$2151,MATCH($A16,Lookup!$A$9:$A$2151,0)),0)</f>
        <v>0</v>
      </c>
      <c r="G16" s="205"/>
      <c r="H16" s="205"/>
      <c r="I16" s="204">
        <f>IFERROR(INDEX(Lookup!$BJ$9:$BJ$2151,MATCH($A16,Lookup!$A$9:$A$2151,0)),0)</f>
        <v>0</v>
      </c>
      <c r="J16" s="204">
        <f>IFERROR(INDEX(Lookup!$BI$9:$BI$2151,MATCH($A16,Lookup!$A$9:$A$2151,0)),0)</f>
        <v>0</v>
      </c>
      <c r="K16" s="204">
        <f>IFERROR(INDEX(Lookup!$BH$9:$BH$2151,MATCH($A16,Lookup!$A$9:$A$2151,0)),0)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'BS Acct 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IFERROR(INDEX(Lookup!$BG$9:$BG$2151,MATCH($A17,Lookup!$A$9:$A$2151,0)),0)</f>
        <v>0</v>
      </c>
      <c r="E17" s="204">
        <f>IFERROR(INDEX(Lookup!$BF$9:$BF$2151,MATCH($A17,Lookup!$A$9:$A$2151,0)),0)</f>
        <v>0</v>
      </c>
      <c r="F17" s="204">
        <f>IFERROR(INDEX(Lookup!$BE$9:$BE$2151,MATCH($A17,Lookup!$A$9:$A$2151,0)),0)</f>
        <v>0</v>
      </c>
      <c r="G17" s="205"/>
      <c r="H17" s="205"/>
      <c r="I17" s="204">
        <f>IFERROR(INDEX(Lookup!$BJ$9:$BJ$2151,MATCH($A17,Lookup!$A$9:$A$2151,0)),0)</f>
        <v>0</v>
      </c>
      <c r="J17" s="204">
        <f>IFERROR(INDEX(Lookup!$BI$9:$BI$2151,MATCH($A17,Lookup!$A$9:$A$2151,0)),0)</f>
        <v>0</v>
      </c>
      <c r="K17" s="204">
        <f>IFERROR(INDEX(Lookup!$BH$9:$BH$2151,MATCH($A17,Lookup!$A$9:$A$2151,0)),0)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'BS Acct 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IFERROR(INDEX(Lookup!$BG$9:$BG$2151,MATCH($A18,Lookup!$A$9:$A$2151,0)),0)</f>
        <v>0</v>
      </c>
      <c r="E18" s="204">
        <f>IFERROR(INDEX(Lookup!$BF$9:$BF$2151,MATCH($A18,Lookup!$A$9:$A$2151,0)),0)</f>
        <v>0</v>
      </c>
      <c r="F18" s="204">
        <f>IFERROR(INDEX(Lookup!$BE$9:$BE$2151,MATCH($A18,Lookup!$A$9:$A$2151,0)),0)</f>
        <v>0</v>
      </c>
      <c r="G18" s="205"/>
      <c r="H18" s="205"/>
      <c r="I18" s="204">
        <f>IFERROR(INDEX(Lookup!$BJ$9:$BJ$2151,MATCH($A18,Lookup!$A$9:$A$2151,0)),0)</f>
        <v>0</v>
      </c>
      <c r="J18" s="204">
        <f>IFERROR(INDEX(Lookup!$BI$9:$BI$2151,MATCH($A18,Lookup!$A$9:$A$2151,0)),0)</f>
        <v>0</v>
      </c>
      <c r="K18" s="204">
        <f>IFERROR(INDEX(Lookup!$BH$9:$BH$2151,MATCH($A18,Lookup!$A$9:$A$2151,0)),0)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'BS Acct 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IFERROR(INDEX(Lookup!$BG$9:$BG$2151,MATCH($A19,Lookup!$A$9:$A$2151,0)),0)</f>
        <v>0</v>
      </c>
      <c r="E19" s="204">
        <f>IFERROR(INDEX(Lookup!$BF$9:$BF$2151,MATCH($A19,Lookup!$A$9:$A$2151,0)),0)</f>
        <v>0</v>
      </c>
      <c r="F19" s="204">
        <f>IFERROR(INDEX(Lookup!$BE$9:$BE$2151,MATCH($A19,Lookup!$A$9:$A$2151,0)),0)</f>
        <v>0</v>
      </c>
      <c r="G19" s="205"/>
      <c r="H19" s="205"/>
      <c r="I19" s="204">
        <f>IFERROR(INDEX(Lookup!$BJ$9:$BJ$2151,MATCH($A19,Lookup!$A$9:$A$2151,0)),0)</f>
        <v>0</v>
      </c>
      <c r="J19" s="204">
        <f>IFERROR(INDEX(Lookup!$BI$9:$BI$2151,MATCH($A19,Lookup!$A$9:$A$2151,0)),0)</f>
        <v>0</v>
      </c>
      <c r="K19" s="204">
        <f>IFERROR(INDEX(Lookup!$BH$9:$BH$2151,MATCH($A19,Lookup!$A$9:$A$2151,0)),0)</f>
        <v>0</v>
      </c>
      <c r="L19" s="204">
        <f t="shared" si="1"/>
        <v>0</v>
      </c>
      <c r="O19" s="182">
        <f t="shared" si="0"/>
        <v>0</v>
      </c>
    </row>
    <row r="20" spans="1:15" x14ac:dyDescent="0.2">
      <c r="G20" s="205"/>
      <c r="H20" s="205"/>
      <c r="L20" s="204"/>
      <c r="O20" s="182">
        <v>1</v>
      </c>
    </row>
    <row r="21" spans="1:15" x14ac:dyDescent="0.2">
      <c r="A21" s="219"/>
      <c r="B21" s="219"/>
      <c r="C21" s="212" t="s">
        <v>447</v>
      </c>
      <c r="D21" s="210">
        <f>SUM(D11:D19)</f>
        <v>0</v>
      </c>
      <c r="E21" s="210">
        <f>SUM(E11:E19)</f>
        <v>0</v>
      </c>
      <c r="F21" s="210">
        <f>SUM(F11:F19)</f>
        <v>0</v>
      </c>
      <c r="G21" s="218"/>
      <c r="H21" s="218"/>
      <c r="I21" s="210">
        <f>SUM(I11:I19)</f>
        <v>0</v>
      </c>
      <c r="J21" s="210">
        <f>SUM(J11:J19)</f>
        <v>0</v>
      </c>
      <c r="K21" s="210">
        <f>SUM(K11:K19)</f>
        <v>0</v>
      </c>
      <c r="L21" s="210">
        <f>SUM(L11:L19)</f>
        <v>0</v>
      </c>
      <c r="O21" s="182">
        <v>1</v>
      </c>
    </row>
    <row r="22" spans="1:15" x14ac:dyDescent="0.2">
      <c r="C22" s="206" t="s">
        <v>455</v>
      </c>
      <c r="D22" s="216"/>
      <c r="G22" s="205"/>
      <c r="H22" s="205"/>
      <c r="L22" s="204"/>
      <c r="O22" s="182">
        <v>1</v>
      </c>
    </row>
    <row r="23" spans="1:15" x14ac:dyDescent="0.2">
      <c r="A23" s="182" t="str">
        <f>'IS Acct 01'!A2</f>
        <v>14100-E01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 xml:space="preserve">Advertising/Promo-Rip It Up                                 </v>
      </c>
      <c r="D23" s="204">
        <f>IFERROR(INDEX(Lookup!$BG$9:$BG$2151,MATCH($A23,Lookup!$A$9:$A$2151,0)),0)</f>
        <v>0</v>
      </c>
      <c r="E23" s="204">
        <f>IFERROR(INDEX(Lookup!$BF$9:$BF$2151,MATCH($A23,Lookup!$A$9:$A$2151,0)),0)</f>
        <v>0</v>
      </c>
      <c r="F23" s="204">
        <f>IFERROR(INDEX(Lookup!$BE$9:$BE$2151,MATCH($A23,Lookup!$A$9:$A$2151,0)),0)</f>
        <v>0</v>
      </c>
      <c r="G23" s="205"/>
      <c r="H23" s="205"/>
      <c r="I23" s="204">
        <f>IFERROR(INDEX(Lookup!$BJ$9:$BJ$2151,MATCH($A23,Lookup!$A$9:$A$2151,0)),0)</f>
        <v>0</v>
      </c>
      <c r="J23" s="204">
        <f>IFERROR(INDEX(Lookup!$BI$9:$BI$2151,MATCH($A23,Lookup!$A$9:$A$2151,0)),0)</f>
        <v>0</v>
      </c>
      <c r="K23" s="204">
        <f>IFERROR(INDEX(Lookup!$BH$9:$BH$2151,MATCH($A23,Lookup!$A$9:$A$2151,0)),0)</f>
        <v>0</v>
      </c>
      <c r="L23" s="204">
        <f t="shared" ref="L23:L46" si="2">K23-J23</f>
        <v>0</v>
      </c>
      <c r="O23" s="182">
        <f t="shared" ref="O23:O46" si="3">+IF(A23&gt;0,1,0)</f>
        <v>1</v>
      </c>
    </row>
    <row r="24" spans="1:15" x14ac:dyDescent="0.2">
      <c r="A24" s="182" t="str">
        <f>'IS Acct 01'!A3</f>
        <v>14120-E01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 xml:space="preserve">Agency Commissions-Rip It Up                                </v>
      </c>
      <c r="D24" s="204">
        <f>IFERROR(INDEX(Lookup!$BG$9:$BG$2151,MATCH($A24,Lookup!$A$9:$A$2151,0)),0)</f>
        <v>0</v>
      </c>
      <c r="E24" s="204">
        <f>IFERROR(INDEX(Lookup!$BF$9:$BF$2151,MATCH($A24,Lookup!$A$9:$A$2151,0)),0)</f>
        <v>0</v>
      </c>
      <c r="F24" s="204">
        <f>IFERROR(INDEX(Lookup!$BE$9:$BE$2151,MATCH($A24,Lookup!$A$9:$A$2151,0)),0)</f>
        <v>0</v>
      </c>
      <c r="G24" s="205"/>
      <c r="H24" s="205"/>
      <c r="I24" s="204">
        <f>IFERROR(INDEX(Lookup!$BJ$9:$BJ$2151,MATCH($A24,Lookup!$A$9:$A$2151,0)),0)</f>
        <v>0</v>
      </c>
      <c r="J24" s="204">
        <f>IFERROR(INDEX(Lookup!$BI$9:$BI$2151,MATCH($A24,Lookup!$A$9:$A$2151,0)),0)</f>
        <v>0</v>
      </c>
      <c r="K24" s="204">
        <f>IFERROR(INDEX(Lookup!$BH$9:$BH$2151,MATCH($A24,Lookup!$A$9:$A$2151,0)),0)</f>
        <v>0</v>
      </c>
      <c r="L24" s="204">
        <f t="shared" si="2"/>
        <v>0</v>
      </c>
      <c r="O24" s="182">
        <f t="shared" si="3"/>
        <v>1</v>
      </c>
    </row>
    <row r="25" spans="1:15" x14ac:dyDescent="0.2">
      <c r="A25" s="182" t="str">
        <f>'IS Acct 01'!A4</f>
        <v>14140-E01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 xml:space="preserve">Agency Comm - SPA-Rip It Up                                 </v>
      </c>
      <c r="D25" s="204">
        <f>IFERROR(INDEX(Lookup!$BG$9:$BG$2151,MATCH($A25,Lookup!$A$9:$A$2151,0)),0)</f>
        <v>0</v>
      </c>
      <c r="E25" s="204">
        <f>IFERROR(INDEX(Lookup!$BF$9:$BF$2151,MATCH($A25,Lookup!$A$9:$A$2151,0)),0)</f>
        <v>0</v>
      </c>
      <c r="F25" s="204">
        <f>IFERROR(INDEX(Lookup!$BE$9:$BE$2151,MATCH($A25,Lookup!$A$9:$A$2151,0)),0)</f>
        <v>0</v>
      </c>
      <c r="G25" s="205"/>
      <c r="H25" s="205"/>
      <c r="I25" s="204">
        <f>IFERROR(INDEX(Lookup!$BJ$9:$BJ$2151,MATCH($A25,Lookup!$A$9:$A$2151,0)),0)</f>
        <v>0</v>
      </c>
      <c r="J25" s="204">
        <f>IFERROR(INDEX(Lookup!$BI$9:$BI$2151,MATCH($A25,Lookup!$A$9:$A$2151,0)),0)</f>
        <v>0</v>
      </c>
      <c r="K25" s="204">
        <f>IFERROR(INDEX(Lookup!$BH$9:$BH$2151,MATCH($A25,Lookup!$A$9:$A$2151,0)),0)</f>
        <v>0</v>
      </c>
      <c r="L25" s="204">
        <f t="shared" si="2"/>
        <v>0</v>
      </c>
      <c r="O25" s="182">
        <f t="shared" si="3"/>
        <v>1</v>
      </c>
    </row>
    <row r="26" spans="1:15" x14ac:dyDescent="0.2">
      <c r="A26" s="182" t="str">
        <f>'IS Acct 01'!A5</f>
        <v>14160-E01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 xml:space="preserve">Contributors - Journalist-Rip It Up                         </v>
      </c>
      <c r="D26" s="204">
        <f>IFERROR(INDEX(Lookup!$BG$9:$BG$2151,MATCH($A26,Lookup!$A$9:$A$2151,0)),0)</f>
        <v>0</v>
      </c>
      <c r="E26" s="204">
        <f>IFERROR(INDEX(Lookup!$BF$9:$BF$2151,MATCH($A26,Lookup!$A$9:$A$2151,0)),0)</f>
        <v>0</v>
      </c>
      <c r="F26" s="204">
        <f>IFERROR(INDEX(Lookup!$BE$9:$BE$2151,MATCH($A26,Lookup!$A$9:$A$2151,0)),0)</f>
        <v>0</v>
      </c>
      <c r="G26" s="205"/>
      <c r="H26" s="205"/>
      <c r="I26" s="204">
        <f>IFERROR(INDEX(Lookup!$BJ$9:$BJ$2151,MATCH($A26,Lookup!$A$9:$A$2151,0)),0)</f>
        <v>0</v>
      </c>
      <c r="J26" s="204">
        <f>IFERROR(INDEX(Lookup!$BI$9:$BI$2151,MATCH($A26,Lookup!$A$9:$A$2151,0)),0)</f>
        <v>0</v>
      </c>
      <c r="K26" s="204">
        <f>IFERROR(INDEX(Lookup!$BH$9:$BH$2151,MATCH($A26,Lookup!$A$9:$A$2151,0)),0)</f>
        <v>0</v>
      </c>
      <c r="L26" s="204">
        <f t="shared" si="2"/>
        <v>0</v>
      </c>
      <c r="O26" s="182">
        <f t="shared" si="3"/>
        <v>1</v>
      </c>
    </row>
    <row r="27" spans="1:15" x14ac:dyDescent="0.2">
      <c r="A27" s="182" t="str">
        <f>'IS Acct 01'!A6</f>
        <v>14180-E01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Distribution - Courier-Rip It Up                            </v>
      </c>
      <c r="D27" s="204">
        <f>IFERROR(INDEX(Lookup!$BG$9:$BG$2151,MATCH($A27,Lookup!$A$9:$A$2151,0)),0)</f>
        <v>0</v>
      </c>
      <c r="E27" s="204">
        <f>IFERROR(INDEX(Lookup!$BF$9:$BF$2151,MATCH($A27,Lookup!$A$9:$A$2151,0)),0)</f>
        <v>0</v>
      </c>
      <c r="F27" s="204">
        <f>IFERROR(INDEX(Lookup!$BE$9:$BE$2151,MATCH($A27,Lookup!$A$9:$A$2151,0)),0)</f>
        <v>0</v>
      </c>
      <c r="G27" s="205"/>
      <c r="H27" s="205"/>
      <c r="I27" s="204">
        <f>IFERROR(INDEX(Lookup!$BJ$9:$BJ$2151,MATCH($A27,Lookup!$A$9:$A$2151,0)),0)</f>
        <v>0</v>
      </c>
      <c r="J27" s="204">
        <f>IFERROR(INDEX(Lookup!$BI$9:$BI$2151,MATCH($A27,Lookup!$A$9:$A$2151,0)),0)</f>
        <v>0</v>
      </c>
      <c r="K27" s="204">
        <f>IFERROR(INDEX(Lookup!$BH$9:$BH$2151,MATCH($A27,Lookup!$A$9:$A$2151,0)),0)</f>
        <v>0</v>
      </c>
      <c r="L27" s="204">
        <f t="shared" si="2"/>
        <v>0</v>
      </c>
      <c r="O27" s="182">
        <f t="shared" si="3"/>
        <v>1</v>
      </c>
    </row>
    <row r="28" spans="1:15" x14ac:dyDescent="0.2">
      <c r="A28" s="182" t="str">
        <f>'IS Acct 01'!A7</f>
        <v>14200-E01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 xml:space="preserve">Distribution - Postage-Rip It Up                            </v>
      </c>
      <c r="D28" s="204">
        <f>IFERROR(INDEX(Lookup!$BG$9:$BG$2151,MATCH($A28,Lookup!$A$9:$A$2151,0)),0)</f>
        <v>0</v>
      </c>
      <c r="E28" s="204">
        <f>IFERROR(INDEX(Lookup!$BF$9:$BF$2151,MATCH($A28,Lookup!$A$9:$A$2151,0)),0)</f>
        <v>0</v>
      </c>
      <c r="F28" s="204">
        <f>IFERROR(INDEX(Lookup!$BE$9:$BE$2151,MATCH($A28,Lookup!$A$9:$A$2151,0)),0)</f>
        <v>0</v>
      </c>
      <c r="G28" s="205"/>
      <c r="H28" s="205"/>
      <c r="I28" s="204">
        <f>IFERROR(INDEX(Lookup!$BJ$9:$BJ$2151,MATCH($A28,Lookup!$A$9:$A$2151,0)),0)</f>
        <v>0</v>
      </c>
      <c r="J28" s="204">
        <f>IFERROR(INDEX(Lookup!$BI$9:$BI$2151,MATCH($A28,Lookup!$A$9:$A$2151,0)),0)</f>
        <v>0</v>
      </c>
      <c r="K28" s="204">
        <f>IFERROR(INDEX(Lookup!$BH$9:$BH$2151,MATCH($A28,Lookup!$A$9:$A$2151,0)),0)</f>
        <v>0</v>
      </c>
      <c r="L28" s="204">
        <f t="shared" si="2"/>
        <v>0</v>
      </c>
      <c r="O28" s="182">
        <f t="shared" si="3"/>
        <v>1</v>
      </c>
    </row>
    <row r="29" spans="1:15" x14ac:dyDescent="0.2">
      <c r="A29" s="182" t="str">
        <f>'IS Acct 01'!A8</f>
        <v>14220-E01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 xml:space="preserve">Layout/Proof/Production-Rip It Up                           </v>
      </c>
      <c r="D29" s="204">
        <f>IFERROR(INDEX(Lookup!$BG$9:$BG$2151,MATCH($A29,Lookup!$A$9:$A$2151,0)),0)</f>
        <v>0</v>
      </c>
      <c r="E29" s="204">
        <f>IFERROR(INDEX(Lookup!$BF$9:$BF$2151,MATCH($A29,Lookup!$A$9:$A$2151,0)),0)</f>
        <v>0</v>
      </c>
      <c r="F29" s="204">
        <f>IFERROR(INDEX(Lookup!$BE$9:$BE$2151,MATCH($A29,Lookup!$A$9:$A$2151,0)),0)</f>
        <v>0</v>
      </c>
      <c r="G29" s="205"/>
      <c r="H29" s="205"/>
      <c r="I29" s="204">
        <f>IFERROR(INDEX(Lookup!$BJ$9:$BJ$2151,MATCH($A29,Lookup!$A$9:$A$2151,0)),0)</f>
        <v>0</v>
      </c>
      <c r="J29" s="204">
        <f>IFERROR(INDEX(Lookup!$BI$9:$BI$2151,MATCH($A29,Lookup!$A$9:$A$2151,0)),0)</f>
        <v>0</v>
      </c>
      <c r="K29" s="204">
        <f>IFERROR(INDEX(Lookup!$BH$9:$BH$2151,MATCH($A29,Lookup!$A$9:$A$2151,0)),0)</f>
        <v>0</v>
      </c>
      <c r="L29" s="204">
        <f t="shared" si="2"/>
        <v>0</v>
      </c>
      <c r="O29" s="182">
        <f t="shared" si="3"/>
        <v>1</v>
      </c>
    </row>
    <row r="30" spans="1:15" x14ac:dyDescent="0.2">
      <c r="A30" s="182" t="str">
        <f>'IS Acct 01'!A9</f>
        <v>14240-E01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 xml:space="preserve">Photography-Rip It Up                                       </v>
      </c>
      <c r="D30" s="204">
        <f>IFERROR(INDEX(Lookup!$BG$9:$BG$2151,MATCH($A30,Lookup!$A$9:$A$2151,0)),0)</f>
        <v>0</v>
      </c>
      <c r="E30" s="204">
        <f>IFERROR(INDEX(Lookup!$BF$9:$BF$2151,MATCH($A30,Lookup!$A$9:$A$2151,0)),0)</f>
        <v>0</v>
      </c>
      <c r="F30" s="204">
        <f>IFERROR(INDEX(Lookup!$BE$9:$BE$2151,MATCH($A30,Lookup!$A$9:$A$2151,0)),0)</f>
        <v>0</v>
      </c>
      <c r="G30" s="205"/>
      <c r="H30" s="205"/>
      <c r="I30" s="204">
        <f>IFERROR(INDEX(Lookup!$BJ$9:$BJ$2151,MATCH($A30,Lookup!$A$9:$A$2151,0)),0)</f>
        <v>0</v>
      </c>
      <c r="J30" s="204">
        <f>IFERROR(INDEX(Lookup!$BI$9:$BI$2151,MATCH($A30,Lookup!$A$9:$A$2151,0)),0)</f>
        <v>0</v>
      </c>
      <c r="K30" s="204">
        <f>IFERROR(INDEX(Lookup!$BH$9:$BH$2151,MATCH($A30,Lookup!$A$9:$A$2151,0)),0)</f>
        <v>0</v>
      </c>
      <c r="L30" s="204">
        <f t="shared" si="2"/>
        <v>0</v>
      </c>
      <c r="O30" s="182">
        <f t="shared" si="3"/>
        <v>1</v>
      </c>
    </row>
    <row r="31" spans="1:15" x14ac:dyDescent="0.2">
      <c r="A31" s="182" t="str">
        <f>'IS Acct 01'!A10</f>
        <v>14260-E01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 xml:space="preserve">Printing-Rip It Up                                          </v>
      </c>
      <c r="D31" s="204">
        <f>IFERROR(INDEX(Lookup!$BG$9:$BG$2151,MATCH($A31,Lookup!$A$9:$A$2151,0)),0)</f>
        <v>0</v>
      </c>
      <c r="E31" s="204">
        <f>IFERROR(INDEX(Lookup!$BF$9:$BF$2151,MATCH($A31,Lookup!$A$9:$A$2151,0)),0)</f>
        <v>0</v>
      </c>
      <c r="F31" s="204">
        <f>IFERROR(INDEX(Lookup!$BE$9:$BE$2151,MATCH($A31,Lookup!$A$9:$A$2151,0)),0)</f>
        <v>0</v>
      </c>
      <c r="G31" s="205"/>
      <c r="H31" s="205"/>
      <c r="I31" s="204">
        <f>IFERROR(INDEX(Lookup!$BJ$9:$BJ$2151,MATCH($A31,Lookup!$A$9:$A$2151,0)),0)</f>
        <v>0</v>
      </c>
      <c r="J31" s="204">
        <f>IFERROR(INDEX(Lookup!$BI$9:$BI$2151,MATCH($A31,Lookup!$A$9:$A$2151,0)),0)</f>
        <v>0</v>
      </c>
      <c r="K31" s="204">
        <f>IFERROR(INDEX(Lookup!$BH$9:$BH$2151,MATCH($A31,Lookup!$A$9:$A$2151,0)),0)</f>
        <v>0</v>
      </c>
      <c r="L31" s="204">
        <f t="shared" si="2"/>
        <v>0</v>
      </c>
      <c r="O31" s="182">
        <f t="shared" si="3"/>
        <v>1</v>
      </c>
    </row>
    <row r="32" spans="1:15" hidden="1" x14ac:dyDescent="0.2">
      <c r="A32" s="182">
        <f>'IS Acct 01'!A11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IFERROR(INDEX(Lookup!$BG$9:$BG$2151,MATCH($A32,Lookup!$A$9:$A$2151,0)),0)</f>
        <v>0</v>
      </c>
      <c r="E32" s="204">
        <f>IFERROR(INDEX(Lookup!$BF$9:$BF$2151,MATCH($A32,Lookup!$A$9:$A$2151,0)),0)</f>
        <v>0</v>
      </c>
      <c r="F32" s="204">
        <f>IFERROR(INDEX(Lookup!$BE$9:$BE$2151,MATCH($A32,Lookup!$A$9:$A$2151,0)),0)</f>
        <v>0</v>
      </c>
      <c r="G32" s="205"/>
      <c r="H32" s="205"/>
      <c r="I32" s="204">
        <f>IFERROR(INDEX(Lookup!$BJ$9:$BJ$2151,MATCH($A32,Lookup!$A$9:$A$2151,0)),0)</f>
        <v>0</v>
      </c>
      <c r="J32" s="204">
        <f>IFERROR(INDEX(Lookup!$BI$9:$BI$2151,MATCH($A32,Lookup!$A$9:$A$2151,0)),0)</f>
        <v>0</v>
      </c>
      <c r="K32" s="204">
        <f>IFERROR(INDEX(Lookup!$BH$9:$BH$2151,MATCH($A32,Lookup!$A$9:$A$2151,0)),0)</f>
        <v>0</v>
      </c>
      <c r="L32" s="204">
        <f t="shared" si="2"/>
        <v>0</v>
      </c>
      <c r="O32" s="182">
        <f t="shared" si="3"/>
        <v>0</v>
      </c>
    </row>
    <row r="33" spans="1:15" hidden="1" x14ac:dyDescent="0.2">
      <c r="A33" s="182">
        <f>'IS Acct 01'!A12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IFERROR(INDEX(Lookup!$BG$9:$BG$2151,MATCH($A33,Lookup!$A$9:$A$2151,0)),0)</f>
        <v>0</v>
      </c>
      <c r="E33" s="204">
        <f>IFERROR(INDEX(Lookup!$BF$9:$BF$2151,MATCH($A33,Lookup!$A$9:$A$2151,0)),0)</f>
        <v>0</v>
      </c>
      <c r="F33" s="204">
        <f>IFERROR(INDEX(Lookup!$BE$9:$BE$2151,MATCH($A33,Lookup!$A$9:$A$2151,0)),0)</f>
        <v>0</v>
      </c>
      <c r="G33" s="205"/>
      <c r="H33" s="205"/>
      <c r="I33" s="204">
        <f>IFERROR(INDEX(Lookup!$BJ$9:$BJ$2151,MATCH($A33,Lookup!$A$9:$A$2151,0)),0)</f>
        <v>0</v>
      </c>
      <c r="J33" s="204">
        <f>IFERROR(INDEX(Lookup!$BI$9:$BI$2151,MATCH($A33,Lookup!$A$9:$A$2151,0)),0)</f>
        <v>0</v>
      </c>
      <c r="K33" s="204">
        <f>IFERROR(INDEX(Lookup!$BH$9:$BH$2151,MATCH($A33,Lookup!$A$9:$A$2151,0)),0)</f>
        <v>0</v>
      </c>
      <c r="L33" s="204">
        <f t="shared" si="2"/>
        <v>0</v>
      </c>
      <c r="O33" s="182">
        <f t="shared" si="3"/>
        <v>0</v>
      </c>
    </row>
    <row r="34" spans="1:15" hidden="1" x14ac:dyDescent="0.2">
      <c r="A34" s="182">
        <f>'IS Acct 01'!A13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IFERROR(INDEX(Lookup!$BG$9:$BG$2151,MATCH($A34,Lookup!$A$9:$A$2151,0)),0)</f>
        <v>0</v>
      </c>
      <c r="E34" s="204">
        <f>IFERROR(INDEX(Lookup!$BF$9:$BF$2151,MATCH($A34,Lookup!$A$9:$A$2151,0)),0)</f>
        <v>0</v>
      </c>
      <c r="F34" s="204">
        <f>IFERROR(INDEX(Lookup!$BE$9:$BE$2151,MATCH($A34,Lookup!$A$9:$A$2151,0)),0)</f>
        <v>0</v>
      </c>
      <c r="G34" s="205"/>
      <c r="H34" s="205"/>
      <c r="I34" s="204">
        <f>IFERROR(INDEX(Lookup!$BJ$9:$BJ$2151,MATCH($A34,Lookup!$A$9:$A$2151,0)),0)</f>
        <v>0</v>
      </c>
      <c r="J34" s="204">
        <f>IFERROR(INDEX(Lookup!$BI$9:$BI$2151,MATCH($A34,Lookup!$A$9:$A$2151,0)),0)</f>
        <v>0</v>
      </c>
      <c r="K34" s="204">
        <f>IFERROR(INDEX(Lookup!$BH$9:$BH$2151,MATCH($A34,Lookup!$A$9:$A$2151,0)),0)</f>
        <v>0</v>
      </c>
      <c r="L34" s="204">
        <f t="shared" si="2"/>
        <v>0</v>
      </c>
      <c r="O34" s="182">
        <f t="shared" si="3"/>
        <v>0</v>
      </c>
    </row>
    <row r="35" spans="1:15" hidden="1" x14ac:dyDescent="0.2">
      <c r="A35" s="182">
        <f>'IS Acct 01'!A14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IFERROR(INDEX(Lookup!$BG$9:$BG$2151,MATCH($A35,Lookup!$A$9:$A$2151,0)),0)</f>
        <v>0</v>
      </c>
      <c r="E35" s="204">
        <f>IFERROR(INDEX(Lookup!$BF$9:$BF$2151,MATCH($A35,Lookup!$A$9:$A$2151,0)),0)</f>
        <v>0</v>
      </c>
      <c r="F35" s="204">
        <f>IFERROR(INDEX(Lookup!$BE$9:$BE$2151,MATCH($A35,Lookup!$A$9:$A$2151,0)),0)</f>
        <v>0</v>
      </c>
      <c r="G35" s="205"/>
      <c r="H35" s="205"/>
      <c r="I35" s="204">
        <f>IFERROR(INDEX(Lookup!$BJ$9:$BJ$2151,MATCH($A35,Lookup!$A$9:$A$2151,0)),0)</f>
        <v>0</v>
      </c>
      <c r="J35" s="204">
        <f>IFERROR(INDEX(Lookup!$BI$9:$BI$2151,MATCH($A35,Lookup!$A$9:$A$2151,0)),0)</f>
        <v>0</v>
      </c>
      <c r="K35" s="204">
        <f>IFERROR(INDEX(Lookup!$BH$9:$BH$2151,MATCH($A35,Lookup!$A$9:$A$2151,0)),0)</f>
        <v>0</v>
      </c>
      <c r="L35" s="204">
        <f t="shared" si="2"/>
        <v>0</v>
      </c>
      <c r="O35" s="182">
        <f t="shared" si="3"/>
        <v>0</v>
      </c>
    </row>
    <row r="36" spans="1:15" hidden="1" x14ac:dyDescent="0.2">
      <c r="A36" s="182">
        <f>'IS Acct 01'!A15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IFERROR(INDEX(Lookup!$BG$9:$BG$2151,MATCH($A36,Lookup!$A$9:$A$2151,0)),0)</f>
        <v>0</v>
      </c>
      <c r="E36" s="204">
        <f>IFERROR(INDEX(Lookup!$BF$9:$BF$2151,MATCH($A36,Lookup!$A$9:$A$2151,0)),0)</f>
        <v>0</v>
      </c>
      <c r="F36" s="204">
        <f>IFERROR(INDEX(Lookup!$BE$9:$BE$2151,MATCH($A36,Lookup!$A$9:$A$2151,0)),0)</f>
        <v>0</v>
      </c>
      <c r="G36" s="205"/>
      <c r="H36" s="205"/>
      <c r="I36" s="204">
        <f>IFERROR(INDEX(Lookup!$BJ$9:$BJ$2151,MATCH($A36,Lookup!$A$9:$A$2151,0)),0)</f>
        <v>0</v>
      </c>
      <c r="J36" s="204">
        <f>IFERROR(INDEX(Lookup!$BI$9:$BI$2151,MATCH($A36,Lookup!$A$9:$A$2151,0)),0)</f>
        <v>0</v>
      </c>
      <c r="K36" s="204">
        <f>IFERROR(INDEX(Lookup!$BH$9:$BH$2151,MATCH($A36,Lookup!$A$9:$A$2151,0)),0)</f>
        <v>0</v>
      </c>
      <c r="L36" s="204">
        <f t="shared" si="2"/>
        <v>0</v>
      </c>
      <c r="O36" s="182">
        <f t="shared" si="3"/>
        <v>0</v>
      </c>
    </row>
    <row r="37" spans="1:15" hidden="1" x14ac:dyDescent="0.2">
      <c r="A37" s="182">
        <f>'IS Acct 01'!A16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IFERROR(INDEX(Lookup!$BG$9:$BG$2151,MATCH($A37,Lookup!$A$9:$A$2151,0)),0)</f>
        <v>0</v>
      </c>
      <c r="E37" s="204">
        <f>IFERROR(INDEX(Lookup!$BF$9:$BF$2151,MATCH($A37,Lookup!$A$9:$A$2151,0)),0)</f>
        <v>0</v>
      </c>
      <c r="F37" s="204">
        <f>IFERROR(INDEX(Lookup!$BE$9:$BE$2151,MATCH($A37,Lookup!$A$9:$A$2151,0)),0)</f>
        <v>0</v>
      </c>
      <c r="G37" s="205"/>
      <c r="H37" s="205"/>
      <c r="I37" s="204">
        <f>IFERROR(INDEX(Lookup!$BJ$9:$BJ$2151,MATCH($A37,Lookup!$A$9:$A$2151,0)),0)</f>
        <v>0</v>
      </c>
      <c r="J37" s="204">
        <f>IFERROR(INDEX(Lookup!$BI$9:$BI$2151,MATCH($A37,Lookup!$A$9:$A$2151,0)),0)</f>
        <v>0</v>
      </c>
      <c r="K37" s="204">
        <f>IFERROR(INDEX(Lookup!$BH$9:$BH$2151,MATCH($A37,Lookup!$A$9:$A$2151,0)),0)</f>
        <v>0</v>
      </c>
      <c r="L37" s="204">
        <f t="shared" si="2"/>
        <v>0</v>
      </c>
      <c r="O37" s="182">
        <f t="shared" si="3"/>
        <v>0</v>
      </c>
    </row>
    <row r="38" spans="1:15" hidden="1" x14ac:dyDescent="0.2">
      <c r="A38" s="182">
        <f>'IS Acct 01'!A17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IFERROR(INDEX(Lookup!$BG$9:$BG$2151,MATCH($A38,Lookup!$A$9:$A$2151,0)),0)</f>
        <v>0</v>
      </c>
      <c r="E38" s="204">
        <f>IFERROR(INDEX(Lookup!$BF$9:$BF$2151,MATCH($A38,Lookup!$A$9:$A$2151,0)),0)</f>
        <v>0</v>
      </c>
      <c r="F38" s="204">
        <f>IFERROR(INDEX(Lookup!$BE$9:$BE$2151,MATCH($A38,Lookup!$A$9:$A$2151,0)),0)</f>
        <v>0</v>
      </c>
      <c r="G38" s="205"/>
      <c r="H38" s="205"/>
      <c r="I38" s="204">
        <f>IFERROR(INDEX(Lookup!$BJ$9:$BJ$2151,MATCH($A38,Lookup!$A$9:$A$2151,0)),0)</f>
        <v>0</v>
      </c>
      <c r="J38" s="204">
        <f>IFERROR(INDEX(Lookup!$BI$9:$BI$2151,MATCH($A38,Lookup!$A$9:$A$2151,0)),0)</f>
        <v>0</v>
      </c>
      <c r="K38" s="204">
        <f>IFERROR(INDEX(Lookup!$BH$9:$BH$2151,MATCH($A38,Lookup!$A$9:$A$2151,0)),0)</f>
        <v>0</v>
      </c>
      <c r="L38" s="204">
        <f t="shared" si="2"/>
        <v>0</v>
      </c>
      <c r="O38" s="182">
        <f t="shared" si="3"/>
        <v>0</v>
      </c>
    </row>
    <row r="39" spans="1:15" hidden="1" x14ac:dyDescent="0.2">
      <c r="A39" s="182">
        <f>'IS Acct 01'!A18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IFERROR(INDEX(Lookup!$BG$9:$BG$2151,MATCH($A39,Lookup!$A$9:$A$2151,0)),0)</f>
        <v>0</v>
      </c>
      <c r="E39" s="204">
        <f>IFERROR(INDEX(Lookup!$BF$9:$BF$2151,MATCH($A39,Lookup!$A$9:$A$2151,0)),0)</f>
        <v>0</v>
      </c>
      <c r="F39" s="204">
        <f>IFERROR(INDEX(Lookup!$BE$9:$BE$2151,MATCH($A39,Lookup!$A$9:$A$2151,0)),0)</f>
        <v>0</v>
      </c>
      <c r="G39" s="205"/>
      <c r="H39" s="205"/>
      <c r="I39" s="204">
        <f>IFERROR(INDEX(Lookup!$BJ$9:$BJ$2151,MATCH($A39,Lookup!$A$9:$A$2151,0)),0)</f>
        <v>0</v>
      </c>
      <c r="J39" s="204">
        <f>IFERROR(INDEX(Lookup!$BI$9:$BI$2151,MATCH($A39,Lookup!$A$9:$A$2151,0)),0)</f>
        <v>0</v>
      </c>
      <c r="K39" s="204">
        <f>IFERROR(INDEX(Lookup!$BH$9:$BH$2151,MATCH($A39,Lookup!$A$9:$A$2151,0)),0)</f>
        <v>0</v>
      </c>
      <c r="L39" s="204">
        <f t="shared" si="2"/>
        <v>0</v>
      </c>
      <c r="O39" s="182">
        <f t="shared" si="3"/>
        <v>0</v>
      </c>
    </row>
    <row r="40" spans="1:15" hidden="1" x14ac:dyDescent="0.2">
      <c r="A40" s="182">
        <f>'IS Acct 01'!A19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IFERROR(INDEX(Lookup!$BG$9:$BG$2151,MATCH($A40,Lookup!$A$9:$A$2151,0)),0)</f>
        <v>0</v>
      </c>
      <c r="E40" s="204">
        <f>IFERROR(INDEX(Lookup!$BF$9:$BF$2151,MATCH($A40,Lookup!$A$9:$A$2151,0)),0)</f>
        <v>0</v>
      </c>
      <c r="F40" s="204">
        <f>IFERROR(INDEX(Lookup!$BE$9:$BE$2151,MATCH($A40,Lookup!$A$9:$A$2151,0)),0)</f>
        <v>0</v>
      </c>
      <c r="G40" s="205"/>
      <c r="H40" s="205"/>
      <c r="I40" s="204">
        <f>IFERROR(INDEX(Lookup!$BJ$9:$BJ$2151,MATCH($A40,Lookup!$A$9:$A$2151,0)),0)</f>
        <v>0</v>
      </c>
      <c r="J40" s="204">
        <f>IFERROR(INDEX(Lookup!$BI$9:$BI$2151,MATCH($A40,Lookup!$A$9:$A$2151,0)),0)</f>
        <v>0</v>
      </c>
      <c r="K40" s="204">
        <f>IFERROR(INDEX(Lookup!$BH$9:$BH$2151,MATCH($A40,Lookup!$A$9:$A$2151,0)),0)</f>
        <v>0</v>
      </c>
      <c r="L40" s="204">
        <f t="shared" si="2"/>
        <v>0</v>
      </c>
      <c r="O40" s="182">
        <f t="shared" si="3"/>
        <v>0</v>
      </c>
    </row>
    <row r="41" spans="1:15" hidden="1" x14ac:dyDescent="0.2">
      <c r="A41" s="182">
        <f>'IS Acct 01'!A20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IFERROR(INDEX(Lookup!$BG$9:$BG$2151,MATCH($A41,Lookup!$A$9:$A$2151,0)),0)</f>
        <v>0</v>
      </c>
      <c r="E41" s="204">
        <f>IFERROR(INDEX(Lookup!$BF$9:$BF$2151,MATCH($A41,Lookup!$A$9:$A$2151,0)),0)</f>
        <v>0</v>
      </c>
      <c r="F41" s="204">
        <f>IFERROR(INDEX(Lookup!$BE$9:$BE$2151,MATCH($A41,Lookup!$A$9:$A$2151,0)),0)</f>
        <v>0</v>
      </c>
      <c r="G41" s="205"/>
      <c r="H41" s="205"/>
      <c r="I41" s="204">
        <f>IFERROR(INDEX(Lookup!$BJ$9:$BJ$2151,MATCH($A41,Lookup!$A$9:$A$2151,0)),0)</f>
        <v>0</v>
      </c>
      <c r="J41" s="204">
        <f>IFERROR(INDEX(Lookup!$BI$9:$BI$2151,MATCH($A41,Lookup!$A$9:$A$2151,0)),0)</f>
        <v>0</v>
      </c>
      <c r="K41" s="204">
        <f>IFERROR(INDEX(Lookup!$BH$9:$BH$2151,MATCH($A41,Lookup!$A$9:$A$2151,0)),0)</f>
        <v>0</v>
      </c>
      <c r="L41" s="204">
        <f t="shared" si="2"/>
        <v>0</v>
      </c>
      <c r="O41" s="182">
        <f t="shared" si="3"/>
        <v>0</v>
      </c>
    </row>
    <row r="42" spans="1:15" hidden="1" x14ac:dyDescent="0.2">
      <c r="A42" s="182">
        <f>'IS Acct 01'!A21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IFERROR(INDEX(Lookup!$BG$9:$BG$2151,MATCH($A42,Lookup!$A$9:$A$2151,0)),0)</f>
        <v>0</v>
      </c>
      <c r="E42" s="204">
        <f>IFERROR(INDEX(Lookup!$BF$9:$BF$2151,MATCH($A42,Lookup!$A$9:$A$2151,0)),0)</f>
        <v>0</v>
      </c>
      <c r="F42" s="204">
        <f>IFERROR(INDEX(Lookup!$BE$9:$BE$2151,MATCH($A42,Lookup!$A$9:$A$2151,0)),0)</f>
        <v>0</v>
      </c>
      <c r="G42" s="205"/>
      <c r="H42" s="205"/>
      <c r="I42" s="204">
        <f>IFERROR(INDEX(Lookup!$BJ$9:$BJ$2151,MATCH($A42,Lookup!$A$9:$A$2151,0)),0)</f>
        <v>0</v>
      </c>
      <c r="J42" s="204">
        <f>IFERROR(INDEX(Lookup!$BI$9:$BI$2151,MATCH($A42,Lookup!$A$9:$A$2151,0)),0)</f>
        <v>0</v>
      </c>
      <c r="K42" s="204">
        <f>IFERROR(INDEX(Lookup!$BH$9:$BH$2151,MATCH($A42,Lookup!$A$9:$A$2151,0)),0)</f>
        <v>0</v>
      </c>
      <c r="L42" s="204">
        <f t="shared" si="2"/>
        <v>0</v>
      </c>
      <c r="O42" s="182">
        <f t="shared" si="3"/>
        <v>0</v>
      </c>
    </row>
    <row r="43" spans="1:15" hidden="1" x14ac:dyDescent="0.2">
      <c r="A43" s="182">
        <f>'IS Acct 01'!A22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IFERROR(INDEX(Lookup!$BG$9:$BG$2151,MATCH($A43,Lookup!$A$9:$A$2151,0)),0)</f>
        <v>0</v>
      </c>
      <c r="E43" s="204">
        <f>IFERROR(INDEX(Lookup!$BF$9:$BF$2151,MATCH($A43,Lookup!$A$9:$A$2151,0)),0)</f>
        <v>0</v>
      </c>
      <c r="F43" s="204">
        <f>IFERROR(INDEX(Lookup!$BE$9:$BE$2151,MATCH($A43,Lookup!$A$9:$A$2151,0)),0)</f>
        <v>0</v>
      </c>
      <c r="G43" s="205"/>
      <c r="H43" s="205"/>
      <c r="I43" s="204">
        <f>IFERROR(INDEX(Lookup!$BJ$9:$BJ$2151,MATCH($A43,Lookup!$A$9:$A$2151,0)),0)</f>
        <v>0</v>
      </c>
      <c r="J43" s="204">
        <f>IFERROR(INDEX(Lookup!$BI$9:$BI$2151,MATCH($A43,Lookup!$A$9:$A$2151,0)),0)</f>
        <v>0</v>
      </c>
      <c r="K43" s="204">
        <f>IFERROR(INDEX(Lookup!$BH$9:$BH$2151,MATCH($A43,Lookup!$A$9:$A$2151,0)),0)</f>
        <v>0</v>
      </c>
      <c r="L43" s="204">
        <f t="shared" si="2"/>
        <v>0</v>
      </c>
      <c r="O43" s="182">
        <f t="shared" si="3"/>
        <v>0</v>
      </c>
    </row>
    <row r="44" spans="1:15" hidden="1" x14ac:dyDescent="0.2">
      <c r="A44" s="182">
        <f>'IS Acct 01'!A23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IFERROR(INDEX(Lookup!$BG$9:$BG$2151,MATCH($A44,Lookup!$A$9:$A$2151,0)),0)</f>
        <v>0</v>
      </c>
      <c r="E44" s="204">
        <f>IFERROR(INDEX(Lookup!$BF$9:$BF$2151,MATCH($A44,Lookup!$A$9:$A$2151,0)),0)</f>
        <v>0</v>
      </c>
      <c r="F44" s="204">
        <f>IFERROR(INDEX(Lookup!$BE$9:$BE$2151,MATCH($A44,Lookup!$A$9:$A$2151,0)),0)</f>
        <v>0</v>
      </c>
      <c r="G44" s="205"/>
      <c r="H44" s="205"/>
      <c r="I44" s="204">
        <f>IFERROR(INDEX(Lookup!$BJ$9:$BJ$2151,MATCH($A44,Lookup!$A$9:$A$2151,0)),0)</f>
        <v>0</v>
      </c>
      <c r="J44" s="204">
        <f>IFERROR(INDEX(Lookup!$BI$9:$BI$2151,MATCH($A44,Lookup!$A$9:$A$2151,0)),0)</f>
        <v>0</v>
      </c>
      <c r="K44" s="204">
        <f>IFERROR(INDEX(Lookup!$BH$9:$BH$2151,MATCH($A44,Lookup!$A$9:$A$2151,0)),0)</f>
        <v>0</v>
      </c>
      <c r="L44" s="204">
        <f t="shared" si="2"/>
        <v>0</v>
      </c>
      <c r="O44" s="182">
        <f t="shared" si="3"/>
        <v>0</v>
      </c>
    </row>
    <row r="45" spans="1:15" hidden="1" x14ac:dyDescent="0.2">
      <c r="A45" s="182">
        <f>'IS Acct 01'!A24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IFERROR(INDEX(Lookup!$BG$9:$BG$2151,MATCH($A45,Lookup!$A$9:$A$2151,0)),0)</f>
        <v>0</v>
      </c>
      <c r="E45" s="204">
        <f>IFERROR(INDEX(Lookup!$BF$9:$BF$2151,MATCH($A45,Lookup!$A$9:$A$2151,0)),0)</f>
        <v>0</v>
      </c>
      <c r="F45" s="204">
        <f>IFERROR(INDEX(Lookup!$BE$9:$BE$2151,MATCH($A45,Lookup!$A$9:$A$2151,0)),0)</f>
        <v>0</v>
      </c>
      <c r="G45" s="205"/>
      <c r="H45" s="205"/>
      <c r="I45" s="204">
        <f>IFERROR(INDEX(Lookup!$BJ$9:$BJ$2151,MATCH($A45,Lookup!$A$9:$A$2151,0)),0)</f>
        <v>0</v>
      </c>
      <c r="J45" s="204">
        <f>IFERROR(INDEX(Lookup!$BI$9:$BI$2151,MATCH($A45,Lookup!$A$9:$A$2151,0)),0)</f>
        <v>0</v>
      </c>
      <c r="K45" s="204">
        <f>IFERROR(INDEX(Lookup!$BH$9:$BH$2151,MATCH($A45,Lookup!$A$9:$A$2151,0)),0)</f>
        <v>0</v>
      </c>
      <c r="L45" s="204">
        <f t="shared" si="2"/>
        <v>0</v>
      </c>
      <c r="O45" s="182">
        <f t="shared" si="3"/>
        <v>0</v>
      </c>
    </row>
    <row r="46" spans="1:15" hidden="1" x14ac:dyDescent="0.2">
      <c r="A46" s="182">
        <f>'IS Acct 01'!A25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IFERROR(INDEX(Lookup!$BG$9:$BG$2151,MATCH($A46,Lookup!$A$9:$A$2151,0)),0)</f>
        <v>0</v>
      </c>
      <c r="E46" s="204">
        <f>IFERROR(INDEX(Lookup!$BF$9:$BF$2151,MATCH($A46,Lookup!$A$9:$A$2151,0)),0)</f>
        <v>0</v>
      </c>
      <c r="F46" s="204">
        <f>IFERROR(INDEX(Lookup!$BE$9:$BE$2151,MATCH($A46,Lookup!$A$9:$A$2151,0)),0)</f>
        <v>0</v>
      </c>
      <c r="G46" s="205"/>
      <c r="H46" s="205"/>
      <c r="I46" s="204">
        <f>IFERROR(INDEX(Lookup!$BJ$9:$BJ$2151,MATCH($A46,Lookup!$A$9:$A$2151,0)),0)</f>
        <v>0</v>
      </c>
      <c r="J46" s="204">
        <f>IFERROR(INDEX(Lookup!$BI$9:$BI$2151,MATCH($A46,Lookup!$A$9:$A$2151,0)),0)</f>
        <v>0</v>
      </c>
      <c r="K46" s="204">
        <f>IFERROR(INDEX(Lookup!$BH$9:$BH$2151,MATCH($A46,Lookup!$A$9:$A$2151,0)),0)</f>
        <v>0</v>
      </c>
      <c r="L46" s="204">
        <f t="shared" si="2"/>
        <v>0</v>
      </c>
      <c r="O46" s="182">
        <f t="shared" si="3"/>
        <v>0</v>
      </c>
    </row>
    <row r="47" spans="1:15" x14ac:dyDescent="0.2">
      <c r="G47" s="205"/>
      <c r="H47" s="205"/>
      <c r="L47" s="204"/>
      <c r="O47" s="182">
        <v>1</v>
      </c>
    </row>
    <row r="48" spans="1:15" x14ac:dyDescent="0.2">
      <c r="A48" s="219"/>
      <c r="B48" s="219"/>
      <c r="C48" s="212" t="s">
        <v>456</v>
      </c>
      <c r="D48" s="210">
        <f>SUM(D23:D46)</f>
        <v>0</v>
      </c>
      <c r="E48" s="210">
        <f>SUM(E23:E46)</f>
        <v>0</v>
      </c>
      <c r="F48" s="210">
        <f>SUM(F23:F46)</f>
        <v>0</v>
      </c>
      <c r="G48" s="218"/>
      <c r="H48" s="218"/>
      <c r="I48" s="210">
        <f>SUM(I23:I46)</f>
        <v>0</v>
      </c>
      <c r="J48" s="210">
        <f>SUM(J23:J46)</f>
        <v>0</v>
      </c>
      <c r="K48" s="210">
        <f>SUM(K23:K46)</f>
        <v>0</v>
      </c>
      <c r="L48" s="210">
        <f>SUM(L23:L46)</f>
        <v>0</v>
      </c>
      <c r="O48" s="182">
        <v>1</v>
      </c>
    </row>
    <row r="49" spans="1:15" x14ac:dyDescent="0.2">
      <c r="A49" s="219"/>
      <c r="B49" s="219"/>
      <c r="C49" s="212" t="s">
        <v>728</v>
      </c>
      <c r="D49" s="210">
        <f t="shared" ref="D49:J49" si="4">D21-D48</f>
        <v>0</v>
      </c>
      <c r="E49" s="210">
        <f t="shared" si="4"/>
        <v>0</v>
      </c>
      <c r="F49" s="210">
        <f t="shared" si="4"/>
        <v>0</v>
      </c>
      <c r="G49" s="210"/>
      <c r="H49" s="210"/>
      <c r="I49" s="210">
        <f t="shared" si="4"/>
        <v>0</v>
      </c>
      <c r="J49" s="210">
        <f t="shared" si="4"/>
        <v>0</v>
      </c>
      <c r="K49" s="210">
        <f>K21-K48</f>
        <v>0</v>
      </c>
      <c r="L49" s="210">
        <f>L21-L48</f>
        <v>0</v>
      </c>
      <c r="O49" s="182">
        <v>1</v>
      </c>
    </row>
    <row r="50" spans="1:15" x14ac:dyDescent="0.2">
      <c r="C50" s="206" t="s">
        <v>775</v>
      </c>
      <c r="D50" s="216"/>
      <c r="E50" s="216"/>
      <c r="F50" s="216"/>
      <c r="G50" s="217"/>
      <c r="H50" s="217"/>
      <c r="I50" s="216"/>
      <c r="J50" s="216"/>
      <c r="K50" s="216"/>
      <c r="L50" s="216"/>
      <c r="O50" s="182">
        <v>1</v>
      </c>
    </row>
    <row r="51" spans="1:15" x14ac:dyDescent="0.2">
      <c r="A51" s="182" t="str">
        <f>'IS Acct 02'!A2</f>
        <v>10300-E04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 xml:space="preserve">Display Advertising-Clique - Print                          </v>
      </c>
      <c r="D51" s="204">
        <f>IFERROR(INDEX(Lookup!$BG$9:$BG$2151,MATCH($A51,Lookup!$A$9:$A$2151,0)),0)</f>
        <v>0</v>
      </c>
      <c r="E51" s="204">
        <f>IFERROR(INDEX(Lookup!$BF$9:$BF$2151,MATCH($A51,Lookup!$A$9:$A$2151,0)),0)</f>
        <v>0</v>
      </c>
      <c r="F51" s="204">
        <f>IFERROR(INDEX(Lookup!$BE$9:$BE$2151,MATCH($A51,Lookup!$A$9:$A$2151,0)),0)</f>
        <v>0</v>
      </c>
      <c r="G51" s="205"/>
      <c r="H51" s="205"/>
      <c r="I51" s="204">
        <f>IFERROR(INDEX(Lookup!$BJ$9:$BJ$2151,MATCH($A51,Lookup!$A$9:$A$2151,0)),0)</f>
        <v>0</v>
      </c>
      <c r="J51" s="204">
        <f>IFERROR(INDEX(Lookup!$BI$9:$BI$2151,MATCH($A51,Lookup!$A$9:$A$2151,0)),0)</f>
        <v>0</v>
      </c>
      <c r="K51" s="204">
        <f>IFERROR(INDEX(Lookup!$BH$9:$BH$2151,MATCH($A51,Lookup!$A$9:$A$2151,0)),0)</f>
        <v>0</v>
      </c>
      <c r="L51" s="204">
        <f t="shared" ref="L51:L61" si="5">K51-J51</f>
        <v>0</v>
      </c>
      <c r="O51" s="182">
        <f t="shared" ref="O51:O81" si="6">+IF(A51&gt;0,1,0)</f>
        <v>1</v>
      </c>
    </row>
    <row r="52" spans="1:15" x14ac:dyDescent="0.2">
      <c r="A52" s="182" t="str">
        <f>'IS Acct 02'!A3</f>
        <v>10360-E04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 xml:space="preserve">Subscriptions-Clique - Print                                </v>
      </c>
      <c r="D52" s="204">
        <f>IFERROR(INDEX(Lookup!$BG$9:$BG$2151,MATCH($A52,Lookup!$A$9:$A$2151,0)),0)</f>
        <v>0</v>
      </c>
      <c r="E52" s="204">
        <f>IFERROR(INDEX(Lookup!$BF$9:$BF$2151,MATCH($A52,Lookup!$A$9:$A$2151,0)),0)</f>
        <v>0</v>
      </c>
      <c r="F52" s="204">
        <f>IFERROR(INDEX(Lookup!$BE$9:$BE$2151,MATCH($A52,Lookup!$A$9:$A$2151,0)),0)</f>
        <v>0</v>
      </c>
      <c r="G52" s="205"/>
      <c r="H52" s="205"/>
      <c r="I52" s="204">
        <f>IFERROR(INDEX(Lookup!$BJ$9:$BJ$2151,MATCH($A52,Lookup!$A$9:$A$2151,0)),0)</f>
        <v>0</v>
      </c>
      <c r="J52" s="204">
        <f>IFERROR(INDEX(Lookup!$BI$9:$BI$2151,MATCH($A52,Lookup!$A$9:$A$2151,0)),0)</f>
        <v>0</v>
      </c>
      <c r="K52" s="204">
        <f>IFERROR(INDEX(Lookup!$BH$9:$BH$2151,MATCH($A52,Lookup!$A$9:$A$2151,0)),0)</f>
        <v>0</v>
      </c>
      <c r="L52" s="204">
        <f t="shared" si="5"/>
        <v>0</v>
      </c>
      <c r="O52" s="182">
        <f t="shared" si="6"/>
        <v>1</v>
      </c>
    </row>
    <row r="53" spans="1:15" hidden="1" x14ac:dyDescent="0.2">
      <c r="A53" s="182">
        <f>'IS Acct 02'!A4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IFERROR(INDEX(Lookup!$BG$9:$BG$2151,MATCH($A53,Lookup!$A$9:$A$2151,0)),0)</f>
        <v>0</v>
      </c>
      <c r="E53" s="204">
        <f>IFERROR(INDEX(Lookup!$BF$9:$BF$2151,MATCH($A53,Lookup!$A$9:$A$2151,0)),0)</f>
        <v>0</v>
      </c>
      <c r="F53" s="204">
        <f>IFERROR(INDEX(Lookup!$BE$9:$BE$2151,MATCH($A53,Lookup!$A$9:$A$2151,0)),0)</f>
        <v>0</v>
      </c>
      <c r="G53" s="205"/>
      <c r="H53" s="205"/>
      <c r="I53" s="204">
        <f>IFERROR(INDEX(Lookup!$BJ$9:$BJ$2151,MATCH($A53,Lookup!$A$9:$A$2151,0)),0)</f>
        <v>0</v>
      </c>
      <c r="J53" s="204">
        <f>IFERROR(INDEX(Lookup!$BI$9:$BI$2151,MATCH($A53,Lookup!$A$9:$A$2151,0)),0)</f>
        <v>0</v>
      </c>
      <c r="K53" s="204">
        <f>IFERROR(INDEX(Lookup!$BH$9:$BH$2151,MATCH($A53,Lookup!$A$9:$A$2151,0)),0)</f>
        <v>0</v>
      </c>
      <c r="L53" s="204">
        <f t="shared" si="5"/>
        <v>0</v>
      </c>
      <c r="O53" s="182">
        <f t="shared" si="6"/>
        <v>0</v>
      </c>
    </row>
    <row r="54" spans="1:15" hidden="1" x14ac:dyDescent="0.2">
      <c r="A54" s="182">
        <f>'IS Acct 02'!A5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IFERROR(INDEX(Lookup!$BG$9:$BG$2151,MATCH($A54,Lookup!$A$9:$A$2151,0)),0)</f>
        <v>0</v>
      </c>
      <c r="E54" s="204">
        <f>IFERROR(INDEX(Lookup!$BF$9:$BF$2151,MATCH($A54,Lookup!$A$9:$A$2151,0)),0)</f>
        <v>0</v>
      </c>
      <c r="F54" s="204">
        <f>IFERROR(INDEX(Lookup!$BE$9:$BE$2151,MATCH($A54,Lookup!$A$9:$A$2151,0)),0)</f>
        <v>0</v>
      </c>
      <c r="G54" s="205"/>
      <c r="H54" s="205"/>
      <c r="I54" s="204">
        <f>IFERROR(INDEX(Lookup!$BJ$9:$BJ$2151,MATCH($A54,Lookup!$A$9:$A$2151,0)),0)</f>
        <v>0</v>
      </c>
      <c r="J54" s="204">
        <f>IFERROR(INDEX(Lookup!$BI$9:$BI$2151,MATCH($A54,Lookup!$A$9:$A$2151,0)),0)</f>
        <v>0</v>
      </c>
      <c r="K54" s="204">
        <f>IFERROR(INDEX(Lookup!$BH$9:$BH$2151,MATCH($A54,Lookup!$A$9:$A$2151,0)),0)</f>
        <v>0</v>
      </c>
      <c r="L54" s="204">
        <f t="shared" si="5"/>
        <v>0</v>
      </c>
      <c r="O54" s="182">
        <f t="shared" si="6"/>
        <v>0</v>
      </c>
    </row>
    <row r="55" spans="1:15" hidden="1" x14ac:dyDescent="0.2">
      <c r="A55" s="182">
        <f>'IS Acct 02'!A6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IFERROR(INDEX(Lookup!$BG$9:$BG$2151,MATCH($A55,Lookup!$A$9:$A$2151,0)),0)</f>
        <v>0</v>
      </c>
      <c r="E55" s="204">
        <f>IFERROR(INDEX(Lookup!$BF$9:$BF$2151,MATCH($A55,Lookup!$A$9:$A$2151,0)),0)</f>
        <v>0</v>
      </c>
      <c r="F55" s="204">
        <f>IFERROR(INDEX(Lookup!$BE$9:$BE$2151,MATCH($A55,Lookup!$A$9:$A$2151,0)),0)</f>
        <v>0</v>
      </c>
      <c r="G55" s="205"/>
      <c r="H55" s="205"/>
      <c r="I55" s="204">
        <f>IFERROR(INDEX(Lookup!$BJ$9:$BJ$2151,MATCH($A55,Lookup!$A$9:$A$2151,0)),0)</f>
        <v>0</v>
      </c>
      <c r="J55" s="204">
        <f>IFERROR(INDEX(Lookup!$BI$9:$BI$2151,MATCH($A55,Lookup!$A$9:$A$2151,0)),0)</f>
        <v>0</v>
      </c>
      <c r="K55" s="204">
        <f>IFERROR(INDEX(Lookup!$BH$9:$BH$2151,MATCH($A55,Lookup!$A$9:$A$2151,0)),0)</f>
        <v>0</v>
      </c>
      <c r="L55" s="204">
        <f t="shared" si="5"/>
        <v>0</v>
      </c>
      <c r="O55" s="182">
        <f t="shared" si="6"/>
        <v>0</v>
      </c>
    </row>
    <row r="56" spans="1:15" hidden="1" x14ac:dyDescent="0.2">
      <c r="A56" s="182">
        <f>'IS Acct 02'!A7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IFERROR(INDEX(Lookup!$BG$9:$BG$2151,MATCH($A56,Lookup!$A$9:$A$2151,0)),0)</f>
        <v>0</v>
      </c>
      <c r="E56" s="204">
        <f>IFERROR(INDEX(Lookup!$BF$9:$BF$2151,MATCH($A56,Lookup!$A$9:$A$2151,0)),0)</f>
        <v>0</v>
      </c>
      <c r="F56" s="204">
        <f>IFERROR(INDEX(Lookup!$BE$9:$BE$2151,MATCH($A56,Lookup!$A$9:$A$2151,0)),0)</f>
        <v>0</v>
      </c>
      <c r="G56" s="205"/>
      <c r="H56" s="205"/>
      <c r="I56" s="204">
        <f>IFERROR(INDEX(Lookup!$BJ$9:$BJ$2151,MATCH($A56,Lookup!$A$9:$A$2151,0)),0)</f>
        <v>0</v>
      </c>
      <c r="J56" s="204">
        <f>IFERROR(INDEX(Lookup!$BI$9:$BI$2151,MATCH($A56,Lookup!$A$9:$A$2151,0)),0)</f>
        <v>0</v>
      </c>
      <c r="K56" s="204">
        <f>IFERROR(INDEX(Lookup!$BH$9:$BH$2151,MATCH($A56,Lookup!$A$9:$A$2151,0)),0)</f>
        <v>0</v>
      </c>
      <c r="L56" s="204">
        <f t="shared" si="5"/>
        <v>0</v>
      </c>
      <c r="O56" s="182">
        <f t="shared" si="6"/>
        <v>0</v>
      </c>
    </row>
    <row r="57" spans="1:15" hidden="1" x14ac:dyDescent="0.2">
      <c r="A57" s="182">
        <f>'IS Acct 02'!A8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IFERROR(INDEX(Lookup!$BG$9:$BG$2151,MATCH($A57,Lookup!$A$9:$A$2151,0)),0)</f>
        <v>0</v>
      </c>
      <c r="E57" s="204">
        <f>IFERROR(INDEX(Lookup!$BF$9:$BF$2151,MATCH($A57,Lookup!$A$9:$A$2151,0)),0)</f>
        <v>0</v>
      </c>
      <c r="F57" s="204">
        <f>IFERROR(INDEX(Lookup!$BE$9:$BE$2151,MATCH($A57,Lookup!$A$9:$A$2151,0)),0)</f>
        <v>0</v>
      </c>
      <c r="G57" s="205"/>
      <c r="H57" s="205"/>
      <c r="I57" s="204">
        <f>IFERROR(INDEX(Lookup!$BJ$9:$BJ$2151,MATCH($A57,Lookup!$A$9:$A$2151,0)),0)</f>
        <v>0</v>
      </c>
      <c r="J57" s="204">
        <f>IFERROR(INDEX(Lookup!$BI$9:$BI$2151,MATCH($A57,Lookup!$A$9:$A$2151,0)),0)</f>
        <v>0</v>
      </c>
      <c r="K57" s="204">
        <f>IFERROR(INDEX(Lookup!$BH$9:$BH$2151,MATCH($A57,Lookup!$A$9:$A$2151,0)),0)</f>
        <v>0</v>
      </c>
      <c r="L57" s="204">
        <f t="shared" si="5"/>
        <v>0</v>
      </c>
      <c r="O57" s="182">
        <f t="shared" si="6"/>
        <v>0</v>
      </c>
    </row>
    <row r="58" spans="1:15" hidden="1" x14ac:dyDescent="0.2">
      <c r="A58" s="182">
        <f>'IS Acct 02'!A9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IFERROR(INDEX(Lookup!$BG$9:$BG$2151,MATCH($A58,Lookup!$A$9:$A$2151,0)),0)</f>
        <v>0</v>
      </c>
      <c r="E58" s="204">
        <f>IFERROR(INDEX(Lookup!$BF$9:$BF$2151,MATCH($A58,Lookup!$A$9:$A$2151,0)),0)</f>
        <v>0</v>
      </c>
      <c r="F58" s="204">
        <f>IFERROR(INDEX(Lookup!$BE$9:$BE$2151,MATCH($A58,Lookup!$A$9:$A$2151,0)),0)</f>
        <v>0</v>
      </c>
      <c r="G58" s="205"/>
      <c r="H58" s="205"/>
      <c r="I58" s="204">
        <f>IFERROR(INDEX(Lookup!$BJ$9:$BJ$2151,MATCH($A58,Lookup!$A$9:$A$2151,0)),0)</f>
        <v>0</v>
      </c>
      <c r="J58" s="204">
        <f>IFERROR(INDEX(Lookup!$BI$9:$BI$2151,MATCH($A58,Lookup!$A$9:$A$2151,0)),0)</f>
        <v>0</v>
      </c>
      <c r="K58" s="204">
        <f>IFERROR(INDEX(Lookup!$BH$9:$BH$2151,MATCH($A58,Lookup!$A$9:$A$2151,0)),0)</f>
        <v>0</v>
      </c>
      <c r="L58" s="204">
        <f t="shared" si="5"/>
        <v>0</v>
      </c>
      <c r="O58" s="182">
        <f t="shared" si="6"/>
        <v>0</v>
      </c>
    </row>
    <row r="59" spans="1:15" hidden="1" x14ac:dyDescent="0.2">
      <c r="A59" s="182">
        <f>'IS Acct 02'!A10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IFERROR(INDEX(Lookup!$BG$9:$BG$2151,MATCH($A59,Lookup!$A$9:$A$2151,0)),0)</f>
        <v>0</v>
      </c>
      <c r="E59" s="204">
        <f>IFERROR(INDEX(Lookup!$BF$9:$BF$2151,MATCH($A59,Lookup!$A$9:$A$2151,0)),0)</f>
        <v>0</v>
      </c>
      <c r="F59" s="204">
        <f>IFERROR(INDEX(Lookup!$BE$9:$BE$2151,MATCH($A59,Lookup!$A$9:$A$2151,0)),0)</f>
        <v>0</v>
      </c>
      <c r="G59" s="205"/>
      <c r="H59" s="205"/>
      <c r="I59" s="204">
        <f>IFERROR(INDEX(Lookup!$BJ$9:$BJ$2151,MATCH($A59,Lookup!$A$9:$A$2151,0)),0)</f>
        <v>0</v>
      </c>
      <c r="J59" s="204">
        <f>IFERROR(INDEX(Lookup!$BI$9:$BI$2151,MATCH($A59,Lookup!$A$9:$A$2151,0)),0)</f>
        <v>0</v>
      </c>
      <c r="K59" s="204">
        <f>IFERROR(INDEX(Lookup!$BH$9:$BH$2151,MATCH($A59,Lookup!$A$9:$A$2151,0)),0)</f>
        <v>0</v>
      </c>
      <c r="L59" s="204">
        <f t="shared" si="5"/>
        <v>0</v>
      </c>
      <c r="O59" s="182">
        <f t="shared" si="6"/>
        <v>0</v>
      </c>
    </row>
    <row r="60" spans="1:15" hidden="1" x14ac:dyDescent="0.2">
      <c r="A60" s="182">
        <f>'IS Acct 02'!A11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IFERROR(INDEX(Lookup!$BG$9:$BG$2151,MATCH($A60,Lookup!$A$9:$A$2151,0)),0)</f>
        <v>0</v>
      </c>
      <c r="E60" s="204">
        <f>IFERROR(INDEX(Lookup!$BF$9:$BF$2151,MATCH($A60,Lookup!$A$9:$A$2151,0)),0)</f>
        <v>0</v>
      </c>
      <c r="F60" s="204">
        <f>IFERROR(INDEX(Lookup!$BE$9:$BE$2151,MATCH($A60,Lookup!$A$9:$A$2151,0)),0)</f>
        <v>0</v>
      </c>
      <c r="G60" s="205"/>
      <c r="H60" s="205"/>
      <c r="I60" s="204">
        <f>IFERROR(INDEX(Lookup!$BJ$9:$BJ$2151,MATCH($A60,Lookup!$A$9:$A$2151,0)),0)</f>
        <v>0</v>
      </c>
      <c r="J60" s="204">
        <f>IFERROR(INDEX(Lookup!$BI$9:$BI$2151,MATCH($A60,Lookup!$A$9:$A$2151,0)),0)</f>
        <v>0</v>
      </c>
      <c r="K60" s="204">
        <f>IFERROR(INDEX(Lookup!$BH$9:$BH$2151,MATCH($A60,Lookup!$A$9:$A$2151,0)),0)</f>
        <v>0</v>
      </c>
      <c r="L60" s="204">
        <f t="shared" si="5"/>
        <v>0</v>
      </c>
      <c r="O60" s="182">
        <f t="shared" si="6"/>
        <v>0</v>
      </c>
    </row>
    <row r="61" spans="1:15" hidden="1" x14ac:dyDescent="0.2">
      <c r="A61" s="182">
        <f>'IS Acct 02'!A12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IFERROR(INDEX(Lookup!$BG$9:$BG$2151,MATCH($A61,Lookup!$A$9:$A$2151,0)),0)</f>
        <v>0</v>
      </c>
      <c r="E61" s="204">
        <f>IFERROR(INDEX(Lookup!$BF$9:$BF$2151,MATCH($A61,Lookup!$A$9:$A$2151,0)),0)</f>
        <v>0</v>
      </c>
      <c r="F61" s="204">
        <f>IFERROR(INDEX(Lookup!$BE$9:$BE$2151,MATCH($A61,Lookup!$A$9:$A$2151,0)),0)</f>
        <v>0</v>
      </c>
      <c r="G61" s="205"/>
      <c r="H61" s="205"/>
      <c r="I61" s="204">
        <f>IFERROR(INDEX(Lookup!$BJ$9:$BJ$2151,MATCH($A61,Lookup!$A$9:$A$2151,0)),0)</f>
        <v>0</v>
      </c>
      <c r="J61" s="204">
        <f>IFERROR(INDEX(Lookup!$BI$9:$BI$2151,MATCH($A61,Lookup!$A$9:$A$2151,0)),0)</f>
        <v>0</v>
      </c>
      <c r="K61" s="204">
        <f>IFERROR(INDEX(Lookup!$BH$9:$BH$2151,MATCH($A61,Lookup!$A$9:$A$2151,0)),0)</f>
        <v>0</v>
      </c>
      <c r="L61" s="204">
        <f t="shared" si="5"/>
        <v>0</v>
      </c>
      <c r="O61" s="182">
        <f t="shared" si="6"/>
        <v>0</v>
      </c>
    </row>
    <row r="62" spans="1:15" hidden="1" x14ac:dyDescent="0.2">
      <c r="G62" s="205"/>
      <c r="H62" s="205"/>
      <c r="L62" s="204"/>
      <c r="O62" s="182">
        <f t="shared" si="6"/>
        <v>0</v>
      </c>
    </row>
    <row r="63" spans="1:15" x14ac:dyDescent="0.2">
      <c r="A63" s="246"/>
      <c r="B63" s="246"/>
      <c r="C63" s="244" t="s">
        <v>447</v>
      </c>
      <c r="D63" s="245">
        <f>SUM(D51:D61)</f>
        <v>0</v>
      </c>
      <c r="E63" s="245">
        <f>SUM(E51:E61)</f>
        <v>0</v>
      </c>
      <c r="F63" s="245">
        <f>SUM(F51:F61)</f>
        <v>0</v>
      </c>
      <c r="G63" s="247"/>
      <c r="H63" s="247"/>
      <c r="I63" s="245">
        <f>SUM(I51:I61)</f>
        <v>0</v>
      </c>
      <c r="J63" s="245">
        <f>SUM(J51:J61)</f>
        <v>0</v>
      </c>
      <c r="K63" s="245">
        <f>SUM(K51:K61)</f>
        <v>0</v>
      </c>
      <c r="L63" s="245">
        <f>SUM(L51:L61)</f>
        <v>0</v>
      </c>
      <c r="M63" s="206"/>
      <c r="N63" s="206"/>
      <c r="O63" s="182">
        <v>1</v>
      </c>
    </row>
    <row r="64" spans="1:15" x14ac:dyDescent="0.2">
      <c r="C64" s="206"/>
      <c r="D64" s="207"/>
      <c r="E64" s="207"/>
      <c r="F64" s="207"/>
      <c r="G64" s="209"/>
      <c r="H64" s="209"/>
      <c r="I64" s="207"/>
      <c r="J64" s="207"/>
      <c r="K64" s="207"/>
      <c r="L64" s="207"/>
      <c r="M64" s="206"/>
      <c r="N64" s="206"/>
      <c r="O64" s="182">
        <v>1</v>
      </c>
    </row>
    <row r="65" spans="1:15" x14ac:dyDescent="0.2">
      <c r="C65" s="206" t="s">
        <v>455</v>
      </c>
      <c r="D65" s="216"/>
      <c r="E65" s="216"/>
      <c r="F65" s="216"/>
      <c r="G65" s="217"/>
      <c r="H65" s="217"/>
      <c r="I65" s="216"/>
      <c r="J65" s="216"/>
      <c r="K65" s="216"/>
      <c r="L65" s="216"/>
      <c r="O65" s="182">
        <v>1</v>
      </c>
    </row>
    <row r="66" spans="1:15" x14ac:dyDescent="0.2">
      <c r="A66" s="182" t="str">
        <f>'IS Acct 03'!A2</f>
        <v>14100-E04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 xml:space="preserve">Advertising/Promo-Clique - Print                            </v>
      </c>
      <c r="D66" s="204">
        <f>IFERROR(INDEX(Lookup!$BG$9:$BG$2151,MATCH($A66,Lookup!$A$9:$A$2151,0)),0)</f>
        <v>0</v>
      </c>
      <c r="E66" s="204">
        <f>IFERROR(INDEX(Lookup!$BF$9:$BF$2151,MATCH($A66,Lookup!$A$9:$A$2151,0)),0)</f>
        <v>0</v>
      </c>
      <c r="F66" s="204">
        <f>IFERROR(INDEX(Lookup!$BE$9:$BE$2151,MATCH($A66,Lookup!$A$9:$A$2151,0)),0)</f>
        <v>0</v>
      </c>
      <c r="G66" s="205"/>
      <c r="H66" s="205"/>
      <c r="I66" s="204">
        <f>IFERROR(INDEX(Lookup!$BJ$9:$BJ$2151,MATCH($A66,Lookup!$A$9:$A$2151,0)),0)</f>
        <v>0</v>
      </c>
      <c r="J66" s="204">
        <f>IFERROR(INDEX(Lookup!$BI$9:$BI$2151,MATCH($A66,Lookup!$A$9:$A$2151,0)),0)</f>
        <v>0</v>
      </c>
      <c r="K66" s="204">
        <f>IFERROR(INDEX(Lookup!$BH$9:$BH$2151,MATCH($A66,Lookup!$A$9:$A$2151,0)),0)</f>
        <v>0</v>
      </c>
      <c r="L66" s="204">
        <f t="shared" ref="L66:L89" si="7">K66-J66</f>
        <v>0</v>
      </c>
      <c r="O66" s="182">
        <f t="shared" si="6"/>
        <v>1</v>
      </c>
    </row>
    <row r="67" spans="1:15" x14ac:dyDescent="0.2">
      <c r="A67" s="182" t="str">
        <f>'IS Acct 03'!A3</f>
        <v>14120-E04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 xml:space="preserve">Agency Commissions-Clique - Print                           </v>
      </c>
      <c r="D67" s="204">
        <f>IFERROR(INDEX(Lookup!$BG$9:$BG$2151,MATCH($A67,Lookup!$A$9:$A$2151,0)),0)</f>
        <v>0</v>
      </c>
      <c r="E67" s="204">
        <f>IFERROR(INDEX(Lookup!$BF$9:$BF$2151,MATCH($A67,Lookup!$A$9:$A$2151,0)),0)</f>
        <v>0</v>
      </c>
      <c r="F67" s="204">
        <f>IFERROR(INDEX(Lookup!$BE$9:$BE$2151,MATCH($A67,Lookup!$A$9:$A$2151,0)),0)</f>
        <v>0</v>
      </c>
      <c r="G67" s="205"/>
      <c r="H67" s="205"/>
      <c r="I67" s="204">
        <f>IFERROR(INDEX(Lookup!$BJ$9:$BJ$2151,MATCH($A67,Lookup!$A$9:$A$2151,0)),0)</f>
        <v>0</v>
      </c>
      <c r="J67" s="204">
        <f>IFERROR(INDEX(Lookup!$BI$9:$BI$2151,MATCH($A67,Lookup!$A$9:$A$2151,0)),0)</f>
        <v>0</v>
      </c>
      <c r="K67" s="204">
        <f>IFERROR(INDEX(Lookup!$BH$9:$BH$2151,MATCH($A67,Lookup!$A$9:$A$2151,0)),0)</f>
        <v>0</v>
      </c>
      <c r="L67" s="204">
        <f t="shared" si="7"/>
        <v>0</v>
      </c>
      <c r="O67" s="182">
        <f t="shared" si="6"/>
        <v>1</v>
      </c>
    </row>
    <row r="68" spans="1:15" x14ac:dyDescent="0.2">
      <c r="A68" s="182" t="str">
        <f>'IS Acct 03'!A4</f>
        <v>14140-E04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 xml:space="preserve">Agency Comm - SPA-Clique - Print                            </v>
      </c>
      <c r="D68" s="204">
        <f>IFERROR(INDEX(Lookup!$BG$9:$BG$2151,MATCH($A68,Lookup!$A$9:$A$2151,0)),0)</f>
        <v>0</v>
      </c>
      <c r="E68" s="204">
        <f>IFERROR(INDEX(Lookup!$BF$9:$BF$2151,MATCH($A68,Lookup!$A$9:$A$2151,0)),0)</f>
        <v>0</v>
      </c>
      <c r="F68" s="204">
        <f>IFERROR(INDEX(Lookup!$BE$9:$BE$2151,MATCH($A68,Lookup!$A$9:$A$2151,0)),0)</f>
        <v>0</v>
      </c>
      <c r="G68" s="205"/>
      <c r="H68" s="205"/>
      <c r="I68" s="204">
        <f>IFERROR(INDEX(Lookup!$BJ$9:$BJ$2151,MATCH($A68,Lookup!$A$9:$A$2151,0)),0)</f>
        <v>0</v>
      </c>
      <c r="J68" s="204">
        <f>IFERROR(INDEX(Lookup!$BI$9:$BI$2151,MATCH($A68,Lookup!$A$9:$A$2151,0)),0)</f>
        <v>0</v>
      </c>
      <c r="K68" s="204">
        <f>IFERROR(INDEX(Lookup!$BH$9:$BH$2151,MATCH($A68,Lookup!$A$9:$A$2151,0)),0)</f>
        <v>0</v>
      </c>
      <c r="L68" s="204">
        <f t="shared" si="7"/>
        <v>0</v>
      </c>
      <c r="O68" s="182">
        <f t="shared" si="6"/>
        <v>1</v>
      </c>
    </row>
    <row r="69" spans="1:15" x14ac:dyDescent="0.2">
      <c r="A69" s="182" t="str">
        <f>'IS Acct 03'!A5</f>
        <v>14160-E04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 xml:space="preserve">Contributors - Journalist-Clique Print                      </v>
      </c>
      <c r="D69" s="204">
        <f>IFERROR(INDEX(Lookup!$BG$9:$BG$2151,MATCH($A69,Lookup!$A$9:$A$2151,0)),0)</f>
        <v>0</v>
      </c>
      <c r="E69" s="204">
        <f>IFERROR(INDEX(Lookup!$BF$9:$BF$2151,MATCH($A69,Lookup!$A$9:$A$2151,0)),0)</f>
        <v>0</v>
      </c>
      <c r="F69" s="204">
        <f>IFERROR(INDEX(Lookup!$BE$9:$BE$2151,MATCH($A69,Lookup!$A$9:$A$2151,0)),0)</f>
        <v>0</v>
      </c>
      <c r="G69" s="205"/>
      <c r="H69" s="205"/>
      <c r="I69" s="204">
        <f>IFERROR(INDEX(Lookup!$BJ$9:$BJ$2151,MATCH($A69,Lookup!$A$9:$A$2151,0)),0)</f>
        <v>0</v>
      </c>
      <c r="J69" s="204">
        <f>IFERROR(INDEX(Lookup!$BI$9:$BI$2151,MATCH($A69,Lookup!$A$9:$A$2151,0)),0)</f>
        <v>0</v>
      </c>
      <c r="K69" s="204">
        <f>IFERROR(INDEX(Lookup!$BH$9:$BH$2151,MATCH($A69,Lookup!$A$9:$A$2151,0)),0)</f>
        <v>0</v>
      </c>
      <c r="L69" s="204">
        <f t="shared" si="7"/>
        <v>0</v>
      </c>
      <c r="O69" s="182">
        <f t="shared" si="6"/>
        <v>1</v>
      </c>
    </row>
    <row r="70" spans="1:15" x14ac:dyDescent="0.2">
      <c r="A70" s="182" t="str">
        <f>'IS Acct 03'!A6</f>
        <v>14180-E04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 xml:space="preserve">Distribution - Courier-Clique - Print                       </v>
      </c>
      <c r="D70" s="204">
        <f>IFERROR(INDEX(Lookup!$BG$9:$BG$2151,MATCH($A70,Lookup!$A$9:$A$2151,0)),0)</f>
        <v>0</v>
      </c>
      <c r="E70" s="204">
        <f>IFERROR(INDEX(Lookup!$BF$9:$BF$2151,MATCH($A70,Lookup!$A$9:$A$2151,0)),0)</f>
        <v>0</v>
      </c>
      <c r="F70" s="204">
        <f>IFERROR(INDEX(Lookup!$BE$9:$BE$2151,MATCH($A70,Lookup!$A$9:$A$2151,0)),0)</f>
        <v>0</v>
      </c>
      <c r="G70" s="205"/>
      <c r="H70" s="205"/>
      <c r="I70" s="204">
        <f>IFERROR(INDEX(Lookup!$BJ$9:$BJ$2151,MATCH($A70,Lookup!$A$9:$A$2151,0)),0)</f>
        <v>0</v>
      </c>
      <c r="J70" s="204">
        <f>IFERROR(INDEX(Lookup!$BI$9:$BI$2151,MATCH($A70,Lookup!$A$9:$A$2151,0)),0)</f>
        <v>0</v>
      </c>
      <c r="K70" s="204">
        <f>IFERROR(INDEX(Lookup!$BH$9:$BH$2151,MATCH($A70,Lookup!$A$9:$A$2151,0)),0)</f>
        <v>0</v>
      </c>
      <c r="L70" s="204">
        <f t="shared" si="7"/>
        <v>0</v>
      </c>
      <c r="O70" s="182">
        <f t="shared" si="6"/>
        <v>1</v>
      </c>
    </row>
    <row r="71" spans="1:15" x14ac:dyDescent="0.2">
      <c r="A71" s="182" t="str">
        <f>'IS Acct 03'!A7</f>
        <v>14200-E04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 xml:space="preserve">Distribution - Postage-Clique - Print                       </v>
      </c>
      <c r="D71" s="204">
        <f>IFERROR(INDEX(Lookup!$BG$9:$BG$2151,MATCH($A71,Lookup!$A$9:$A$2151,0)),0)</f>
        <v>0</v>
      </c>
      <c r="E71" s="204">
        <f>IFERROR(INDEX(Lookup!$BF$9:$BF$2151,MATCH($A71,Lookup!$A$9:$A$2151,0)),0)</f>
        <v>0</v>
      </c>
      <c r="F71" s="204">
        <f>IFERROR(INDEX(Lookup!$BE$9:$BE$2151,MATCH($A71,Lookup!$A$9:$A$2151,0)),0)</f>
        <v>0</v>
      </c>
      <c r="G71" s="205"/>
      <c r="H71" s="205"/>
      <c r="I71" s="204">
        <f>IFERROR(INDEX(Lookup!$BJ$9:$BJ$2151,MATCH($A71,Lookup!$A$9:$A$2151,0)),0)</f>
        <v>260</v>
      </c>
      <c r="J71" s="204">
        <f>IFERROR(INDEX(Lookup!$BI$9:$BI$2151,MATCH($A71,Lookup!$A$9:$A$2151,0)),0)</f>
        <v>0</v>
      </c>
      <c r="K71" s="204">
        <f>IFERROR(INDEX(Lookup!$BH$9:$BH$2151,MATCH($A71,Lookup!$A$9:$A$2151,0)),0)</f>
        <v>0</v>
      </c>
      <c r="L71" s="204">
        <f t="shared" si="7"/>
        <v>0</v>
      </c>
      <c r="O71" s="182">
        <f t="shared" si="6"/>
        <v>1</v>
      </c>
    </row>
    <row r="72" spans="1:15" x14ac:dyDescent="0.2">
      <c r="A72" s="182" t="str">
        <f>'IS Acct 03'!A8</f>
        <v>14220-E04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 xml:space="preserve">Layout/Proof/Production-Clique - Print                      </v>
      </c>
      <c r="D72" s="204">
        <f>IFERROR(INDEX(Lookup!$BG$9:$BG$2151,MATCH($A72,Lookup!$A$9:$A$2151,0)),0)</f>
        <v>0</v>
      </c>
      <c r="E72" s="204">
        <f>IFERROR(INDEX(Lookup!$BF$9:$BF$2151,MATCH($A72,Lookup!$A$9:$A$2151,0)),0)</f>
        <v>0</v>
      </c>
      <c r="F72" s="204">
        <f>IFERROR(INDEX(Lookup!$BE$9:$BE$2151,MATCH($A72,Lookup!$A$9:$A$2151,0)),0)</f>
        <v>0</v>
      </c>
      <c r="G72" s="205"/>
      <c r="H72" s="205"/>
      <c r="I72" s="204">
        <f>IFERROR(INDEX(Lookup!$BJ$9:$BJ$2151,MATCH($A72,Lookup!$A$9:$A$2151,0)),0)</f>
        <v>0</v>
      </c>
      <c r="J72" s="204">
        <f>IFERROR(INDEX(Lookup!$BI$9:$BI$2151,MATCH($A72,Lookup!$A$9:$A$2151,0)),0)</f>
        <v>0</v>
      </c>
      <c r="K72" s="204">
        <f>IFERROR(INDEX(Lookup!$BH$9:$BH$2151,MATCH($A72,Lookup!$A$9:$A$2151,0)),0)</f>
        <v>0</v>
      </c>
      <c r="L72" s="204">
        <f t="shared" si="7"/>
        <v>0</v>
      </c>
      <c r="O72" s="182">
        <f t="shared" si="6"/>
        <v>1</v>
      </c>
    </row>
    <row r="73" spans="1:15" x14ac:dyDescent="0.2">
      <c r="A73" s="182" t="str">
        <f>'IS Acct 03'!A9</f>
        <v>14240-E04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 xml:space="preserve">Photography-Clique - Print                                  </v>
      </c>
      <c r="D73" s="204">
        <f>IFERROR(INDEX(Lookup!$BG$9:$BG$2151,MATCH($A73,Lookup!$A$9:$A$2151,0)),0)</f>
        <v>0</v>
      </c>
      <c r="E73" s="204">
        <f>IFERROR(INDEX(Lookup!$BF$9:$BF$2151,MATCH($A73,Lookup!$A$9:$A$2151,0)),0)</f>
        <v>0</v>
      </c>
      <c r="F73" s="204">
        <f>IFERROR(INDEX(Lookup!$BE$9:$BE$2151,MATCH($A73,Lookup!$A$9:$A$2151,0)),0)</f>
        <v>0</v>
      </c>
      <c r="G73" s="205"/>
      <c r="H73" s="205"/>
      <c r="I73" s="204">
        <f>IFERROR(INDEX(Lookup!$BJ$9:$BJ$2151,MATCH($A73,Lookup!$A$9:$A$2151,0)),0)</f>
        <v>0</v>
      </c>
      <c r="J73" s="204">
        <f>IFERROR(INDEX(Lookup!$BI$9:$BI$2151,MATCH($A73,Lookup!$A$9:$A$2151,0)),0)</f>
        <v>0</v>
      </c>
      <c r="K73" s="204">
        <f>IFERROR(INDEX(Lookup!$BH$9:$BH$2151,MATCH($A73,Lookup!$A$9:$A$2151,0)),0)</f>
        <v>0</v>
      </c>
      <c r="L73" s="204">
        <f t="shared" si="7"/>
        <v>0</v>
      </c>
      <c r="O73" s="182">
        <f t="shared" si="6"/>
        <v>1</v>
      </c>
    </row>
    <row r="74" spans="1:15" x14ac:dyDescent="0.2">
      <c r="A74" s="182" t="str">
        <f>'IS Acct 03'!A10</f>
        <v>14260-E04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 xml:space="preserve">Printing-Clique - Print                                     </v>
      </c>
      <c r="D74" s="204">
        <f>IFERROR(INDEX(Lookup!$BG$9:$BG$2151,MATCH($A74,Lookup!$A$9:$A$2151,0)),0)</f>
        <v>0</v>
      </c>
      <c r="E74" s="204">
        <f>IFERROR(INDEX(Lookup!$BF$9:$BF$2151,MATCH($A74,Lookup!$A$9:$A$2151,0)),0)</f>
        <v>0</v>
      </c>
      <c r="F74" s="204">
        <f>IFERROR(INDEX(Lookup!$BE$9:$BE$2151,MATCH($A74,Lookup!$A$9:$A$2151,0)),0)</f>
        <v>0</v>
      </c>
      <c r="G74" s="205"/>
      <c r="H74" s="205"/>
      <c r="I74" s="204">
        <f>IFERROR(INDEX(Lookup!$BJ$9:$BJ$2151,MATCH($A74,Lookup!$A$9:$A$2151,0)),0)</f>
        <v>0</v>
      </c>
      <c r="J74" s="204">
        <f>IFERROR(INDEX(Lookup!$BI$9:$BI$2151,MATCH($A74,Lookup!$A$9:$A$2151,0)),0)</f>
        <v>0</v>
      </c>
      <c r="K74" s="204">
        <f>IFERROR(INDEX(Lookup!$BH$9:$BH$2151,MATCH($A74,Lookup!$A$9:$A$2151,0)),0)</f>
        <v>0</v>
      </c>
      <c r="L74" s="204">
        <f t="shared" si="7"/>
        <v>0</v>
      </c>
      <c r="O74" s="182">
        <f t="shared" si="6"/>
        <v>1</v>
      </c>
    </row>
    <row r="75" spans="1:15" hidden="1" x14ac:dyDescent="0.2">
      <c r="A75" s="182">
        <f>'IS Acct 03'!A11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IFERROR(INDEX(Lookup!$BG$9:$BG$2151,MATCH($A75,Lookup!$A$9:$A$2151,0)),0)</f>
        <v>0</v>
      </c>
      <c r="E75" s="204">
        <f>IFERROR(INDEX(Lookup!$BF$9:$BF$2151,MATCH($A75,Lookup!$A$9:$A$2151,0)),0)</f>
        <v>0</v>
      </c>
      <c r="F75" s="204">
        <f>IFERROR(INDEX(Lookup!$BE$9:$BE$2151,MATCH($A75,Lookup!$A$9:$A$2151,0)),0)</f>
        <v>0</v>
      </c>
      <c r="G75" s="205"/>
      <c r="H75" s="205"/>
      <c r="I75" s="204">
        <f>IFERROR(INDEX(Lookup!$BJ$9:$BJ$2151,MATCH($A75,Lookup!$A$9:$A$2151,0)),0)</f>
        <v>0</v>
      </c>
      <c r="J75" s="204">
        <f>IFERROR(INDEX(Lookup!$BI$9:$BI$2151,MATCH($A75,Lookup!$A$9:$A$2151,0)),0)</f>
        <v>0</v>
      </c>
      <c r="K75" s="204">
        <f>IFERROR(INDEX(Lookup!$BH$9:$BH$2151,MATCH($A75,Lookup!$A$9:$A$2151,0)),0)</f>
        <v>0</v>
      </c>
      <c r="L75" s="204">
        <f t="shared" si="7"/>
        <v>0</v>
      </c>
      <c r="O75" s="182">
        <f t="shared" si="6"/>
        <v>0</v>
      </c>
    </row>
    <row r="76" spans="1:15" hidden="1" x14ac:dyDescent="0.2">
      <c r="A76" s="182">
        <f>'IS Acct 03'!A12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IFERROR(INDEX(Lookup!$BG$9:$BG$2151,MATCH($A76,Lookup!$A$9:$A$2151,0)),0)</f>
        <v>0</v>
      </c>
      <c r="E76" s="204">
        <f>IFERROR(INDEX(Lookup!$BF$9:$BF$2151,MATCH($A76,Lookup!$A$9:$A$2151,0)),0)</f>
        <v>0</v>
      </c>
      <c r="F76" s="204">
        <f>IFERROR(INDEX(Lookup!$BE$9:$BE$2151,MATCH($A76,Lookup!$A$9:$A$2151,0)),0)</f>
        <v>0</v>
      </c>
      <c r="G76" s="205"/>
      <c r="H76" s="205"/>
      <c r="I76" s="204">
        <f>IFERROR(INDEX(Lookup!$BJ$9:$BJ$2151,MATCH($A76,Lookup!$A$9:$A$2151,0)),0)</f>
        <v>0</v>
      </c>
      <c r="J76" s="204">
        <f>IFERROR(INDEX(Lookup!$BI$9:$BI$2151,MATCH($A76,Lookup!$A$9:$A$2151,0)),0)</f>
        <v>0</v>
      </c>
      <c r="K76" s="204">
        <f>IFERROR(INDEX(Lookup!$BH$9:$BH$2151,MATCH($A76,Lookup!$A$9:$A$2151,0)),0)</f>
        <v>0</v>
      </c>
      <c r="L76" s="204">
        <f t="shared" si="7"/>
        <v>0</v>
      </c>
      <c r="O76" s="182">
        <f t="shared" si="6"/>
        <v>0</v>
      </c>
    </row>
    <row r="77" spans="1:15" hidden="1" x14ac:dyDescent="0.2">
      <c r="A77" s="182">
        <f>'IS Acct 03'!A13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IFERROR(INDEX(Lookup!$BG$9:$BG$2151,MATCH($A77,Lookup!$A$9:$A$2151,0)),0)</f>
        <v>0</v>
      </c>
      <c r="E77" s="204">
        <f>IFERROR(INDEX(Lookup!$BF$9:$BF$2151,MATCH($A77,Lookup!$A$9:$A$2151,0)),0)</f>
        <v>0</v>
      </c>
      <c r="F77" s="204">
        <f>IFERROR(INDEX(Lookup!$BE$9:$BE$2151,MATCH($A77,Lookup!$A$9:$A$2151,0)),0)</f>
        <v>0</v>
      </c>
      <c r="G77" s="205"/>
      <c r="H77" s="205"/>
      <c r="I77" s="204">
        <f>IFERROR(INDEX(Lookup!$BJ$9:$BJ$2151,MATCH($A77,Lookup!$A$9:$A$2151,0)),0)</f>
        <v>0</v>
      </c>
      <c r="J77" s="204">
        <f>IFERROR(INDEX(Lookup!$BI$9:$BI$2151,MATCH($A77,Lookup!$A$9:$A$2151,0)),0)</f>
        <v>0</v>
      </c>
      <c r="K77" s="204">
        <f>IFERROR(INDEX(Lookup!$BH$9:$BH$2151,MATCH($A77,Lookup!$A$9:$A$2151,0)),0)</f>
        <v>0</v>
      </c>
      <c r="L77" s="204">
        <f t="shared" si="7"/>
        <v>0</v>
      </c>
      <c r="O77" s="182">
        <f t="shared" si="6"/>
        <v>0</v>
      </c>
    </row>
    <row r="78" spans="1:15" hidden="1" x14ac:dyDescent="0.2">
      <c r="A78" s="182">
        <f>'IS Acct 03'!A14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IFERROR(INDEX(Lookup!$BG$9:$BG$2151,MATCH($A78,Lookup!$A$9:$A$2151,0)),0)</f>
        <v>0</v>
      </c>
      <c r="E78" s="204">
        <f>IFERROR(INDEX(Lookup!$BF$9:$BF$2151,MATCH($A78,Lookup!$A$9:$A$2151,0)),0)</f>
        <v>0</v>
      </c>
      <c r="F78" s="204">
        <f>IFERROR(INDEX(Lookup!$BE$9:$BE$2151,MATCH($A78,Lookup!$A$9:$A$2151,0)),0)</f>
        <v>0</v>
      </c>
      <c r="G78" s="205"/>
      <c r="H78" s="205"/>
      <c r="I78" s="204">
        <f>IFERROR(INDEX(Lookup!$BJ$9:$BJ$2151,MATCH($A78,Lookup!$A$9:$A$2151,0)),0)</f>
        <v>0</v>
      </c>
      <c r="J78" s="204">
        <f>IFERROR(INDEX(Lookup!$BI$9:$BI$2151,MATCH($A78,Lookup!$A$9:$A$2151,0)),0)</f>
        <v>0</v>
      </c>
      <c r="K78" s="204">
        <f>IFERROR(INDEX(Lookup!$BH$9:$BH$2151,MATCH($A78,Lookup!$A$9:$A$2151,0)),0)</f>
        <v>0</v>
      </c>
      <c r="L78" s="204">
        <f t="shared" si="7"/>
        <v>0</v>
      </c>
      <c r="O78" s="182">
        <f t="shared" si="6"/>
        <v>0</v>
      </c>
    </row>
    <row r="79" spans="1:15" hidden="1" x14ac:dyDescent="0.2">
      <c r="A79" s="182">
        <f>'IS Acct 03'!A15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IFERROR(INDEX(Lookup!$BG$9:$BG$2151,MATCH($A79,Lookup!$A$9:$A$2151,0)),0)</f>
        <v>0</v>
      </c>
      <c r="E79" s="204">
        <f>IFERROR(INDEX(Lookup!$BF$9:$BF$2151,MATCH($A79,Lookup!$A$9:$A$2151,0)),0)</f>
        <v>0</v>
      </c>
      <c r="F79" s="204">
        <f>IFERROR(INDEX(Lookup!$BE$9:$BE$2151,MATCH($A79,Lookup!$A$9:$A$2151,0)),0)</f>
        <v>0</v>
      </c>
      <c r="G79" s="205"/>
      <c r="H79" s="205"/>
      <c r="I79" s="204">
        <f>IFERROR(INDEX(Lookup!$BJ$9:$BJ$2151,MATCH($A79,Lookup!$A$9:$A$2151,0)),0)</f>
        <v>0</v>
      </c>
      <c r="J79" s="204">
        <f>IFERROR(INDEX(Lookup!$BI$9:$BI$2151,MATCH($A79,Lookup!$A$9:$A$2151,0)),0)</f>
        <v>0</v>
      </c>
      <c r="K79" s="204">
        <f>IFERROR(INDEX(Lookup!$BH$9:$BH$2151,MATCH($A79,Lookup!$A$9:$A$2151,0)),0)</f>
        <v>0</v>
      </c>
      <c r="L79" s="204">
        <f t="shared" si="7"/>
        <v>0</v>
      </c>
      <c r="O79" s="182">
        <f t="shared" si="6"/>
        <v>0</v>
      </c>
    </row>
    <row r="80" spans="1:15" hidden="1" x14ac:dyDescent="0.2">
      <c r="A80" s="182">
        <f>'IS Acct 03'!A16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IFERROR(INDEX(Lookup!$BG$9:$BG$2151,MATCH($A80,Lookup!$A$9:$A$2151,0)),0)</f>
        <v>0</v>
      </c>
      <c r="E80" s="204">
        <f>IFERROR(INDEX(Lookup!$BF$9:$BF$2151,MATCH($A80,Lookup!$A$9:$A$2151,0)),0)</f>
        <v>0</v>
      </c>
      <c r="F80" s="204">
        <f>IFERROR(INDEX(Lookup!$BE$9:$BE$2151,MATCH($A80,Lookup!$A$9:$A$2151,0)),0)</f>
        <v>0</v>
      </c>
      <c r="G80" s="205"/>
      <c r="H80" s="205"/>
      <c r="I80" s="204">
        <f>IFERROR(INDEX(Lookup!$BJ$9:$BJ$2151,MATCH($A80,Lookup!$A$9:$A$2151,0)),0)</f>
        <v>0</v>
      </c>
      <c r="J80" s="204">
        <f>IFERROR(INDEX(Lookup!$BI$9:$BI$2151,MATCH($A80,Lookup!$A$9:$A$2151,0)),0)</f>
        <v>0</v>
      </c>
      <c r="K80" s="204">
        <f>IFERROR(INDEX(Lookup!$BH$9:$BH$2151,MATCH($A80,Lookup!$A$9:$A$2151,0)),0)</f>
        <v>0</v>
      </c>
      <c r="L80" s="204">
        <f t="shared" si="7"/>
        <v>0</v>
      </c>
      <c r="O80" s="182">
        <f t="shared" si="6"/>
        <v>0</v>
      </c>
    </row>
    <row r="81" spans="1:17" hidden="1" x14ac:dyDescent="0.2">
      <c r="A81" s="182">
        <f>'IS Acct 03'!A17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IFERROR(INDEX(Lookup!$BG$9:$BG$2151,MATCH($A81,Lookup!$A$9:$A$2151,0)),0)</f>
        <v>0</v>
      </c>
      <c r="E81" s="204">
        <f>IFERROR(INDEX(Lookup!$BF$9:$BF$2151,MATCH($A81,Lookup!$A$9:$A$2151,0)),0)</f>
        <v>0</v>
      </c>
      <c r="F81" s="204">
        <f>IFERROR(INDEX(Lookup!$BE$9:$BE$2151,MATCH($A81,Lookup!$A$9:$A$2151,0)),0)</f>
        <v>0</v>
      </c>
      <c r="G81" s="205"/>
      <c r="H81" s="205"/>
      <c r="I81" s="204">
        <f>IFERROR(INDEX(Lookup!$BJ$9:$BJ$2151,MATCH($A81,Lookup!$A$9:$A$2151,0)),0)</f>
        <v>0</v>
      </c>
      <c r="J81" s="204">
        <f>IFERROR(INDEX(Lookup!$BI$9:$BI$2151,MATCH($A81,Lookup!$A$9:$A$2151,0)),0)</f>
        <v>0</v>
      </c>
      <c r="K81" s="204">
        <f>IFERROR(INDEX(Lookup!$BH$9:$BH$2151,MATCH($A81,Lookup!$A$9:$A$2151,0)),0)</f>
        <v>0</v>
      </c>
      <c r="L81" s="204">
        <f t="shared" si="7"/>
        <v>0</v>
      </c>
      <c r="O81" s="182">
        <f t="shared" si="6"/>
        <v>0</v>
      </c>
    </row>
    <row r="82" spans="1:17" hidden="1" x14ac:dyDescent="0.2">
      <c r="A82" s="182">
        <f>'IS Acct 03'!A18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IFERROR(INDEX(Lookup!$BG$9:$BG$2151,MATCH($A82,Lookup!$A$9:$A$2151,0)),0)</f>
        <v>0</v>
      </c>
      <c r="E82" s="204">
        <f>IFERROR(INDEX(Lookup!$BF$9:$BF$2151,MATCH($A82,Lookup!$A$9:$A$2151,0)),0)</f>
        <v>0</v>
      </c>
      <c r="F82" s="204">
        <f>IFERROR(INDEX(Lookup!$BE$9:$BE$2151,MATCH($A82,Lookup!$A$9:$A$2151,0)),0)</f>
        <v>0</v>
      </c>
      <c r="G82" s="205"/>
      <c r="H82" s="205"/>
      <c r="I82" s="204">
        <f>IFERROR(INDEX(Lookup!$BJ$9:$BJ$2151,MATCH($A82,Lookup!$A$9:$A$2151,0)),0)</f>
        <v>0</v>
      </c>
      <c r="J82" s="204">
        <f>IFERROR(INDEX(Lookup!$BI$9:$BI$2151,MATCH($A82,Lookup!$A$9:$A$2151,0)),0)</f>
        <v>0</v>
      </c>
      <c r="K82" s="204">
        <f>IFERROR(INDEX(Lookup!$BH$9:$BH$2151,MATCH($A82,Lookup!$A$9:$A$2151,0)),0)</f>
        <v>0</v>
      </c>
      <c r="L82" s="204">
        <f t="shared" si="7"/>
        <v>0</v>
      </c>
      <c r="O82" s="182">
        <f t="shared" ref="O82:O84" si="8">+IF(A82&gt;0,1,0)</f>
        <v>0</v>
      </c>
    </row>
    <row r="83" spans="1:17" hidden="1" x14ac:dyDescent="0.2">
      <c r="A83" s="182">
        <f>'IS Acct 03'!A19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IFERROR(INDEX(Lookup!$BG$9:$BG$2151,MATCH($A83,Lookup!$A$9:$A$2151,0)),0)</f>
        <v>0</v>
      </c>
      <c r="E83" s="204">
        <f>IFERROR(INDEX(Lookup!$BF$9:$BF$2151,MATCH($A83,Lookup!$A$9:$A$2151,0)),0)</f>
        <v>0</v>
      </c>
      <c r="F83" s="204">
        <f>IFERROR(INDEX(Lookup!$BE$9:$BE$2151,MATCH($A83,Lookup!$A$9:$A$2151,0)),0)</f>
        <v>0</v>
      </c>
      <c r="G83" s="205"/>
      <c r="H83" s="205"/>
      <c r="I83" s="204">
        <f>IFERROR(INDEX(Lookup!$BJ$9:$BJ$2151,MATCH($A83,Lookup!$A$9:$A$2151,0)),0)</f>
        <v>0</v>
      </c>
      <c r="J83" s="204">
        <f>IFERROR(INDEX(Lookup!$BI$9:$BI$2151,MATCH($A83,Lookup!$A$9:$A$2151,0)),0)</f>
        <v>0</v>
      </c>
      <c r="K83" s="204">
        <f>IFERROR(INDEX(Lookup!$BH$9:$BH$2151,MATCH($A83,Lookup!$A$9:$A$2151,0)),0)</f>
        <v>0</v>
      </c>
      <c r="L83" s="204">
        <f t="shared" si="7"/>
        <v>0</v>
      </c>
      <c r="O83" s="182">
        <f t="shared" si="8"/>
        <v>0</v>
      </c>
    </row>
    <row r="84" spans="1:17" hidden="1" x14ac:dyDescent="0.2">
      <c r="A84" s="182">
        <f>'IS Acct 03'!A20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IFERROR(INDEX(Lookup!$BG$9:$BG$2151,MATCH($A84,Lookup!$A$9:$A$2151,0)),0)</f>
        <v>0</v>
      </c>
      <c r="E84" s="204">
        <f>IFERROR(INDEX(Lookup!$BF$9:$BF$2151,MATCH($A84,Lookup!$A$9:$A$2151,0)),0)</f>
        <v>0</v>
      </c>
      <c r="F84" s="204">
        <f>IFERROR(INDEX(Lookup!$BE$9:$BE$2151,MATCH($A84,Lookup!$A$9:$A$2151,0)),0)</f>
        <v>0</v>
      </c>
      <c r="G84" s="205"/>
      <c r="H84" s="205"/>
      <c r="I84" s="204">
        <f>IFERROR(INDEX(Lookup!$BJ$9:$BJ$2151,MATCH($A84,Lookup!$A$9:$A$2151,0)),0)</f>
        <v>0</v>
      </c>
      <c r="J84" s="204">
        <f>IFERROR(INDEX(Lookup!$BI$9:$BI$2151,MATCH($A84,Lookup!$A$9:$A$2151,0)),0)</f>
        <v>0</v>
      </c>
      <c r="K84" s="204">
        <f>IFERROR(INDEX(Lookup!$BH$9:$BH$2151,MATCH($A84,Lookup!$A$9:$A$2151,0)),0)</f>
        <v>0</v>
      </c>
      <c r="L84" s="204">
        <f t="shared" si="7"/>
        <v>0</v>
      </c>
      <c r="O84" s="182">
        <f t="shared" si="8"/>
        <v>0</v>
      </c>
    </row>
    <row r="85" spans="1:17" hidden="1" x14ac:dyDescent="0.2">
      <c r="A85" s="182">
        <f>'IS Acct 03'!A21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IFERROR(INDEX(Lookup!$BG$9:$BG$2151,MATCH($A85,Lookup!$A$9:$A$2151,0)),0)</f>
        <v>0</v>
      </c>
      <c r="E85" s="204">
        <f>IFERROR(INDEX(Lookup!$BF$9:$BF$2151,MATCH($A85,Lookup!$A$9:$A$2151,0)),0)</f>
        <v>0</v>
      </c>
      <c r="F85" s="204">
        <f>IFERROR(INDEX(Lookup!$BE$9:$BE$2151,MATCH($A85,Lookup!$A$9:$A$2151,0)),0)</f>
        <v>0</v>
      </c>
      <c r="G85" s="205"/>
      <c r="H85" s="205"/>
      <c r="I85" s="204">
        <f>IFERROR(INDEX(Lookup!$BJ$9:$BJ$2151,MATCH($A85,Lookup!$A$9:$A$2151,0)),0)</f>
        <v>0</v>
      </c>
      <c r="J85" s="204">
        <f>IFERROR(INDEX(Lookup!$BI$9:$BI$2151,MATCH($A85,Lookup!$A$9:$A$2151,0)),0)</f>
        <v>0</v>
      </c>
      <c r="K85" s="204">
        <f>IFERROR(INDEX(Lookup!$BH$9:$BH$2151,MATCH($A85,Lookup!$A$9:$A$2151,0)),0)</f>
        <v>0</v>
      </c>
      <c r="L85" s="204">
        <f t="shared" si="7"/>
        <v>0</v>
      </c>
      <c r="O85" s="182">
        <f t="shared" ref="O85:O89" si="9">+IF(A85&gt;0,1,0)</f>
        <v>0</v>
      </c>
    </row>
    <row r="86" spans="1:17" hidden="1" x14ac:dyDescent="0.2">
      <c r="A86" s="182">
        <f>'IS Acct 03'!A22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IFERROR(INDEX(Lookup!$BG$9:$BG$2151,MATCH($A86,Lookup!$A$9:$A$2151,0)),0)</f>
        <v>0</v>
      </c>
      <c r="E86" s="204">
        <f>IFERROR(INDEX(Lookup!$BF$9:$BF$2151,MATCH($A86,Lookup!$A$9:$A$2151,0)),0)</f>
        <v>0</v>
      </c>
      <c r="F86" s="204">
        <f>IFERROR(INDEX(Lookup!$BE$9:$BE$2151,MATCH($A86,Lookup!$A$9:$A$2151,0)),0)</f>
        <v>0</v>
      </c>
      <c r="G86" s="205"/>
      <c r="H86" s="205"/>
      <c r="I86" s="204">
        <f>IFERROR(INDEX(Lookup!$BJ$9:$BJ$2151,MATCH($A86,Lookup!$A$9:$A$2151,0)),0)</f>
        <v>0</v>
      </c>
      <c r="J86" s="204">
        <f>IFERROR(INDEX(Lookup!$BI$9:$BI$2151,MATCH($A86,Lookup!$A$9:$A$2151,0)),0)</f>
        <v>0</v>
      </c>
      <c r="K86" s="204">
        <f>IFERROR(INDEX(Lookup!$BH$9:$BH$2151,MATCH($A86,Lookup!$A$9:$A$2151,0)),0)</f>
        <v>0</v>
      </c>
      <c r="L86" s="204">
        <f t="shared" si="7"/>
        <v>0</v>
      </c>
      <c r="O86" s="182">
        <f t="shared" si="9"/>
        <v>0</v>
      </c>
    </row>
    <row r="87" spans="1:17" hidden="1" x14ac:dyDescent="0.2">
      <c r="A87" s="182">
        <f>'IS Acct 03'!A23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IFERROR(INDEX(Lookup!$BG$9:$BG$2151,MATCH($A87,Lookup!$A$9:$A$2151,0)),0)</f>
        <v>0</v>
      </c>
      <c r="E87" s="204">
        <f>IFERROR(INDEX(Lookup!$BF$9:$BF$2151,MATCH($A87,Lookup!$A$9:$A$2151,0)),0)</f>
        <v>0</v>
      </c>
      <c r="F87" s="204">
        <f>IFERROR(INDEX(Lookup!$BE$9:$BE$2151,MATCH($A87,Lookup!$A$9:$A$2151,0)),0)</f>
        <v>0</v>
      </c>
      <c r="G87" s="205"/>
      <c r="H87" s="205"/>
      <c r="I87" s="204">
        <f>IFERROR(INDEX(Lookup!$BJ$9:$BJ$2151,MATCH($A87,Lookup!$A$9:$A$2151,0)),0)</f>
        <v>0</v>
      </c>
      <c r="J87" s="204">
        <f>IFERROR(INDEX(Lookup!$BI$9:$BI$2151,MATCH($A87,Lookup!$A$9:$A$2151,0)),0)</f>
        <v>0</v>
      </c>
      <c r="K87" s="204">
        <f>IFERROR(INDEX(Lookup!$BH$9:$BH$2151,MATCH($A87,Lookup!$A$9:$A$2151,0)),0)</f>
        <v>0</v>
      </c>
      <c r="L87" s="204">
        <f t="shared" si="7"/>
        <v>0</v>
      </c>
      <c r="O87" s="182">
        <f t="shared" si="9"/>
        <v>0</v>
      </c>
    </row>
    <row r="88" spans="1:17" hidden="1" x14ac:dyDescent="0.2">
      <c r="A88" s="182">
        <f>'IS Acct 03'!A24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IFERROR(INDEX(Lookup!$BG$9:$BG$2151,MATCH($A88,Lookup!$A$9:$A$2151,0)),0)</f>
        <v>0</v>
      </c>
      <c r="E88" s="204">
        <f>IFERROR(INDEX(Lookup!$BF$9:$BF$2151,MATCH($A88,Lookup!$A$9:$A$2151,0)),0)</f>
        <v>0</v>
      </c>
      <c r="F88" s="204">
        <f>IFERROR(INDEX(Lookup!$BE$9:$BE$2151,MATCH($A88,Lookup!$A$9:$A$2151,0)),0)</f>
        <v>0</v>
      </c>
      <c r="G88" s="205"/>
      <c r="H88" s="205"/>
      <c r="I88" s="204">
        <f>IFERROR(INDEX(Lookup!$BJ$9:$BJ$2151,MATCH($A88,Lookup!$A$9:$A$2151,0)),0)</f>
        <v>0</v>
      </c>
      <c r="J88" s="204">
        <f>IFERROR(INDEX(Lookup!$BI$9:$BI$2151,MATCH($A88,Lookup!$A$9:$A$2151,0)),0)</f>
        <v>0</v>
      </c>
      <c r="K88" s="204">
        <f>IFERROR(INDEX(Lookup!$BH$9:$BH$2151,MATCH($A88,Lookup!$A$9:$A$2151,0)),0)</f>
        <v>0</v>
      </c>
      <c r="L88" s="204">
        <f t="shared" si="7"/>
        <v>0</v>
      </c>
      <c r="O88" s="182">
        <f t="shared" si="9"/>
        <v>0</v>
      </c>
    </row>
    <row r="89" spans="1:17" hidden="1" x14ac:dyDescent="0.2">
      <c r="A89" s="182">
        <f>'IS Acct 03'!A25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IFERROR(INDEX(Lookup!$BG$9:$BG$2151,MATCH($A89,Lookup!$A$9:$A$2151,0)),0)</f>
        <v>0</v>
      </c>
      <c r="E89" s="204">
        <f>IFERROR(INDEX(Lookup!$BF$9:$BF$2151,MATCH($A89,Lookup!$A$9:$A$2151,0)),0)</f>
        <v>0</v>
      </c>
      <c r="F89" s="204">
        <f>IFERROR(INDEX(Lookup!$BE$9:$BE$2151,MATCH($A89,Lookup!$A$9:$A$2151,0)),0)</f>
        <v>0</v>
      </c>
      <c r="G89" s="205"/>
      <c r="H89" s="205"/>
      <c r="I89" s="204">
        <f>IFERROR(INDEX(Lookup!$BJ$9:$BJ$2151,MATCH($A89,Lookup!$A$9:$A$2151,0)),0)</f>
        <v>0</v>
      </c>
      <c r="J89" s="204">
        <f>IFERROR(INDEX(Lookup!$BI$9:$BI$2151,MATCH($A89,Lookup!$A$9:$A$2151,0)),0)</f>
        <v>0</v>
      </c>
      <c r="K89" s="204">
        <f>IFERROR(INDEX(Lookup!$BH$9:$BH$2151,MATCH($A89,Lookup!$A$9:$A$2151,0)),0)</f>
        <v>0</v>
      </c>
      <c r="L89" s="204">
        <f t="shared" si="7"/>
        <v>0</v>
      </c>
      <c r="O89" s="182">
        <f t="shared" si="9"/>
        <v>0</v>
      </c>
    </row>
    <row r="90" spans="1:17" x14ac:dyDescent="0.2">
      <c r="C90" s="206" t="s">
        <v>456</v>
      </c>
      <c r="D90" s="207">
        <f t="shared" ref="D90:J90" si="10">SUM(D66:D89)</f>
        <v>0</v>
      </c>
      <c r="E90" s="207">
        <f>SUM(E66:E89)</f>
        <v>0</v>
      </c>
      <c r="F90" s="207">
        <f t="shared" si="10"/>
        <v>0</v>
      </c>
      <c r="G90" s="207"/>
      <c r="H90" s="207"/>
      <c r="I90" s="207">
        <f>SUM(I66:I89)</f>
        <v>260</v>
      </c>
      <c r="J90" s="207">
        <f t="shared" si="10"/>
        <v>0</v>
      </c>
      <c r="K90" s="207">
        <f>SUM(K66:K89)</f>
        <v>0</v>
      </c>
      <c r="L90" s="207">
        <f>SUM(L66:L89)</f>
        <v>0</v>
      </c>
      <c r="O90" s="182">
        <v>1</v>
      </c>
    </row>
    <row r="91" spans="1:17" x14ac:dyDescent="0.2">
      <c r="A91" s="212"/>
      <c r="B91" s="212"/>
      <c r="C91" s="212" t="s">
        <v>728</v>
      </c>
      <c r="D91" s="210">
        <f>D63-D90</f>
        <v>0</v>
      </c>
      <c r="E91" s="210">
        <f>E63-E90</f>
        <v>0</v>
      </c>
      <c r="F91" s="210">
        <f>F63-F90</f>
        <v>0</v>
      </c>
      <c r="G91" s="210"/>
      <c r="H91" s="210"/>
      <c r="I91" s="210">
        <f>I63-I90</f>
        <v>-260</v>
      </c>
      <c r="J91" s="210">
        <f>J63-J90</f>
        <v>0</v>
      </c>
      <c r="K91" s="210">
        <f>K63-K90</f>
        <v>0</v>
      </c>
      <c r="L91" s="210">
        <f>L63-L90</f>
        <v>0</v>
      </c>
      <c r="O91" s="182">
        <v>1</v>
      </c>
      <c r="Q91" s="240"/>
    </row>
    <row r="92" spans="1:17" x14ac:dyDescent="0.2">
      <c r="C92" s="206" t="s">
        <v>729</v>
      </c>
      <c r="D92" s="216"/>
      <c r="E92" s="216"/>
      <c r="F92" s="216"/>
      <c r="G92" s="217"/>
      <c r="H92" s="217"/>
      <c r="I92" s="216"/>
      <c r="J92" s="216"/>
      <c r="K92" s="216"/>
      <c r="L92" s="216"/>
      <c r="O92" s="182">
        <v>1</v>
      </c>
      <c r="Q92" s="240"/>
    </row>
    <row r="93" spans="1:17" x14ac:dyDescent="0.2">
      <c r="A93" s="182" t="str">
        <f>'IS Acct 04'!A2</f>
        <v>10380-E06</v>
      </c>
      <c r="C93" s="182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 xml:space="preserve">Clique - Fashion Show                                       </v>
      </c>
      <c r="D93" s="204">
        <f>IFERROR(INDEX(Lookup!$BG$9:$BG$2151,MATCH($A93,Lookup!$A$9:$A$2151,0)),0)</f>
        <v>0</v>
      </c>
      <c r="E93" s="204">
        <f>IFERROR(INDEX(Lookup!$BF$9:$BF$2151,MATCH($A93,Lookup!$A$9:$A$2151,0)),0)</f>
        <v>0</v>
      </c>
      <c r="F93" s="204">
        <f>IFERROR(INDEX(Lookup!$BE$9:$BE$2151,MATCH($A93,Lookup!$A$9:$A$2151,0)),0)</f>
        <v>0</v>
      </c>
      <c r="G93" s="205"/>
      <c r="H93" s="205"/>
      <c r="I93" s="204">
        <f>IFERROR(INDEX(Lookup!$BJ$9:$BJ$2151,MATCH($A93,Lookup!$A$9:$A$2151,0)),0)</f>
        <v>0</v>
      </c>
      <c r="J93" s="204">
        <f>IFERROR(INDEX(Lookup!$BI$9:$BI$2151,MATCH($A93,Lookup!$A$9:$A$2151,0)),0)</f>
        <v>0</v>
      </c>
      <c r="K93" s="204">
        <f>IFERROR(INDEX(Lookup!$BH$9:$BH$2151,MATCH($A93,Lookup!$A$9:$A$2151,0)),0)</f>
        <v>0</v>
      </c>
      <c r="L93" s="204">
        <f t="shared" ref="L93:L116" si="11">K93-J93</f>
        <v>0</v>
      </c>
      <c r="O93" s="182">
        <f t="shared" ref="O93:O101" si="12">+IF(A93&gt;0,1,0)</f>
        <v>1</v>
      </c>
    </row>
    <row r="94" spans="1:17" hidden="1" x14ac:dyDescent="0.2">
      <c r="A94" s="182">
        <f>'IS Acct 04'!A3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IFERROR(INDEX(Lookup!$BG$9:$BG$2151,MATCH($A94,Lookup!$A$9:$A$2151,0)),0)</f>
        <v>0</v>
      </c>
      <c r="E94" s="204">
        <f>IFERROR(INDEX(Lookup!$BF$9:$BF$2151,MATCH($A94,Lookup!$A$9:$A$2151,0)),0)</f>
        <v>0</v>
      </c>
      <c r="F94" s="204">
        <f>IFERROR(INDEX(Lookup!$BE$9:$BE$2151,MATCH($A94,Lookup!$A$9:$A$2151,0)),0)</f>
        <v>0</v>
      </c>
      <c r="G94" s="205"/>
      <c r="H94" s="205"/>
      <c r="I94" s="204">
        <f>IFERROR(INDEX(Lookup!$BJ$9:$BJ$2151,MATCH($A94,Lookup!$A$9:$A$2151,0)),0)</f>
        <v>0</v>
      </c>
      <c r="J94" s="204">
        <f>IFERROR(INDEX(Lookup!$BI$9:$BI$2151,MATCH($A94,Lookup!$A$9:$A$2151,0)),0)</f>
        <v>0</v>
      </c>
      <c r="K94" s="204">
        <f>IFERROR(INDEX(Lookup!$BH$9:$BH$2151,MATCH($A94,Lookup!$A$9:$A$2151,0)),0)</f>
        <v>0</v>
      </c>
      <c r="L94" s="204">
        <f t="shared" si="11"/>
        <v>0</v>
      </c>
      <c r="O94" s="182">
        <f t="shared" si="12"/>
        <v>0</v>
      </c>
    </row>
    <row r="95" spans="1:17" hidden="1" x14ac:dyDescent="0.2">
      <c r="A95" s="182">
        <f>'IS Acct 04'!A4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IFERROR(INDEX(Lookup!$BG$9:$BG$2151,MATCH($A95,Lookup!$A$9:$A$2151,0)),0)</f>
        <v>0</v>
      </c>
      <c r="E95" s="204">
        <f>IFERROR(INDEX(Lookup!$BF$9:$BF$2151,MATCH($A95,Lookup!$A$9:$A$2151,0)),0)</f>
        <v>0</v>
      </c>
      <c r="F95" s="204">
        <f>IFERROR(INDEX(Lookup!$BE$9:$BE$2151,MATCH($A95,Lookup!$A$9:$A$2151,0)),0)</f>
        <v>0</v>
      </c>
      <c r="G95" s="205"/>
      <c r="H95" s="205"/>
      <c r="I95" s="204">
        <f>IFERROR(INDEX(Lookup!$BJ$9:$BJ$2151,MATCH($A95,Lookup!$A$9:$A$2151,0)),0)</f>
        <v>0</v>
      </c>
      <c r="J95" s="204">
        <f>IFERROR(INDEX(Lookup!$BI$9:$BI$2151,MATCH($A95,Lookup!$A$9:$A$2151,0)),0)</f>
        <v>0</v>
      </c>
      <c r="K95" s="204">
        <f>IFERROR(INDEX(Lookup!$BH$9:$BH$2151,MATCH($A95,Lookup!$A$9:$A$2151,0)),0)</f>
        <v>0</v>
      </c>
      <c r="L95" s="204">
        <f t="shared" si="11"/>
        <v>0</v>
      </c>
      <c r="O95" s="182">
        <f t="shared" si="12"/>
        <v>0</v>
      </c>
    </row>
    <row r="96" spans="1:17" hidden="1" x14ac:dyDescent="0.2">
      <c r="A96" s="182">
        <f>'IS Acct 04'!A5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IFERROR(INDEX(Lookup!$BG$9:$BG$2151,MATCH($A96,Lookup!$A$9:$A$2151,0)),0)</f>
        <v>0</v>
      </c>
      <c r="E96" s="204">
        <f>IFERROR(INDEX(Lookup!$BF$9:$BF$2151,MATCH($A96,Lookup!$A$9:$A$2151,0)),0)</f>
        <v>0</v>
      </c>
      <c r="F96" s="204">
        <f>IFERROR(INDEX(Lookup!$BE$9:$BE$2151,MATCH($A96,Lookup!$A$9:$A$2151,0)),0)</f>
        <v>0</v>
      </c>
      <c r="G96" s="205"/>
      <c r="H96" s="205"/>
      <c r="I96" s="204">
        <f>IFERROR(INDEX(Lookup!$BJ$9:$BJ$2151,MATCH($A96,Lookup!$A$9:$A$2151,0)),0)</f>
        <v>0</v>
      </c>
      <c r="J96" s="204">
        <f>IFERROR(INDEX(Lookup!$BI$9:$BI$2151,MATCH($A96,Lookup!$A$9:$A$2151,0)),0)</f>
        <v>0</v>
      </c>
      <c r="K96" s="204">
        <f>IFERROR(INDEX(Lookup!$BH$9:$BH$2151,MATCH($A96,Lookup!$A$9:$A$2151,0)),0)</f>
        <v>0</v>
      </c>
      <c r="L96" s="204">
        <f t="shared" si="11"/>
        <v>0</v>
      </c>
      <c r="O96" s="182">
        <f t="shared" si="12"/>
        <v>0</v>
      </c>
    </row>
    <row r="97" spans="1:17" hidden="1" x14ac:dyDescent="0.2">
      <c r="A97" s="182">
        <f>'IS Acct 04'!A6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IFERROR(INDEX(Lookup!$BG$9:$BG$2151,MATCH($A97,Lookup!$A$9:$A$2151,0)),0)</f>
        <v>0</v>
      </c>
      <c r="E97" s="204">
        <f>IFERROR(INDEX(Lookup!$BF$9:$BF$2151,MATCH($A97,Lookup!$A$9:$A$2151,0)),0)</f>
        <v>0</v>
      </c>
      <c r="F97" s="204">
        <f>IFERROR(INDEX(Lookup!$BE$9:$BE$2151,MATCH($A97,Lookup!$A$9:$A$2151,0)),0)</f>
        <v>0</v>
      </c>
      <c r="G97" s="205"/>
      <c r="H97" s="205"/>
      <c r="I97" s="204">
        <f>IFERROR(INDEX(Lookup!$BJ$9:$BJ$2151,MATCH($A97,Lookup!$A$9:$A$2151,0)),0)</f>
        <v>0</v>
      </c>
      <c r="J97" s="204">
        <f>IFERROR(INDEX(Lookup!$BI$9:$BI$2151,MATCH($A97,Lookup!$A$9:$A$2151,0)),0)</f>
        <v>0</v>
      </c>
      <c r="K97" s="204">
        <f>IFERROR(INDEX(Lookup!$BH$9:$BH$2151,MATCH($A97,Lookup!$A$9:$A$2151,0)),0)</f>
        <v>0</v>
      </c>
      <c r="L97" s="204">
        <f t="shared" si="11"/>
        <v>0</v>
      </c>
      <c r="O97" s="182">
        <f t="shared" si="12"/>
        <v>0</v>
      </c>
    </row>
    <row r="98" spans="1:17" hidden="1" x14ac:dyDescent="0.2">
      <c r="A98" s="182">
        <f>'IS Acct 04'!A7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IFERROR(INDEX(Lookup!$BG$9:$BG$2151,MATCH($A98,Lookup!$A$9:$A$2151,0)),0)</f>
        <v>0</v>
      </c>
      <c r="E98" s="204">
        <f>IFERROR(INDEX(Lookup!$BF$9:$BF$2151,MATCH($A98,Lookup!$A$9:$A$2151,0)),0)</f>
        <v>0</v>
      </c>
      <c r="F98" s="204">
        <f>IFERROR(INDEX(Lookup!$BE$9:$BE$2151,MATCH($A98,Lookup!$A$9:$A$2151,0)),0)</f>
        <v>0</v>
      </c>
      <c r="G98" s="205"/>
      <c r="H98" s="205"/>
      <c r="I98" s="204">
        <f>IFERROR(INDEX(Lookup!$BJ$9:$BJ$2151,MATCH($A98,Lookup!$A$9:$A$2151,0)),0)</f>
        <v>0</v>
      </c>
      <c r="J98" s="204">
        <f>IFERROR(INDEX(Lookup!$BI$9:$BI$2151,MATCH($A98,Lookup!$A$9:$A$2151,0)),0)</f>
        <v>0</v>
      </c>
      <c r="K98" s="204">
        <f>IFERROR(INDEX(Lookup!$BH$9:$BH$2151,MATCH($A98,Lookup!$A$9:$A$2151,0)),0)</f>
        <v>0</v>
      </c>
      <c r="L98" s="204">
        <f t="shared" si="11"/>
        <v>0</v>
      </c>
      <c r="O98" s="182">
        <f t="shared" si="12"/>
        <v>0</v>
      </c>
    </row>
    <row r="99" spans="1:17" hidden="1" x14ac:dyDescent="0.2">
      <c r="A99" s="182">
        <f>'IS Acct 04'!A8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IFERROR(INDEX(Lookup!$BG$9:$BG$2151,MATCH($A99,Lookup!$A$9:$A$2151,0)),0)</f>
        <v>0</v>
      </c>
      <c r="E99" s="204">
        <f>IFERROR(INDEX(Lookup!$BF$9:$BF$2151,MATCH($A99,Lookup!$A$9:$A$2151,0)),0)</f>
        <v>0</v>
      </c>
      <c r="F99" s="204">
        <f>IFERROR(INDEX(Lookup!$BE$9:$BE$2151,MATCH($A99,Lookup!$A$9:$A$2151,0)),0)</f>
        <v>0</v>
      </c>
      <c r="G99" s="205"/>
      <c r="H99" s="205"/>
      <c r="I99" s="204">
        <f>IFERROR(INDEX(Lookup!$BJ$9:$BJ$2151,MATCH($A99,Lookup!$A$9:$A$2151,0)),0)</f>
        <v>0</v>
      </c>
      <c r="J99" s="204">
        <f>IFERROR(INDEX(Lookup!$BI$9:$BI$2151,MATCH($A99,Lookup!$A$9:$A$2151,0)),0)</f>
        <v>0</v>
      </c>
      <c r="K99" s="204">
        <f>IFERROR(INDEX(Lookup!$BH$9:$BH$2151,MATCH($A99,Lookup!$A$9:$A$2151,0)),0)</f>
        <v>0</v>
      </c>
      <c r="L99" s="204">
        <f t="shared" si="11"/>
        <v>0</v>
      </c>
      <c r="O99" s="182">
        <f t="shared" si="12"/>
        <v>0</v>
      </c>
    </row>
    <row r="100" spans="1:17" hidden="1" x14ac:dyDescent="0.2">
      <c r="A100" s="182">
        <f>'IS Acct 04'!A9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IFERROR(INDEX(Lookup!$BG$9:$BG$2151,MATCH($A100,Lookup!$A$9:$A$2151,0)),0)</f>
        <v>0</v>
      </c>
      <c r="E100" s="204">
        <f>IFERROR(INDEX(Lookup!$BF$9:$BF$2151,MATCH($A100,Lookup!$A$9:$A$2151,0)),0)</f>
        <v>0</v>
      </c>
      <c r="F100" s="204">
        <f>IFERROR(INDEX(Lookup!$BE$9:$BE$2151,MATCH($A100,Lookup!$A$9:$A$2151,0)),0)</f>
        <v>0</v>
      </c>
      <c r="G100" s="205"/>
      <c r="H100" s="205"/>
      <c r="I100" s="204">
        <f>IFERROR(INDEX(Lookup!$BJ$9:$BJ$2151,MATCH($A100,Lookup!$A$9:$A$2151,0)),0)</f>
        <v>0</v>
      </c>
      <c r="J100" s="204">
        <f>IFERROR(INDEX(Lookup!$BI$9:$BI$2151,MATCH($A100,Lookup!$A$9:$A$2151,0)),0)</f>
        <v>0</v>
      </c>
      <c r="K100" s="204">
        <f>IFERROR(INDEX(Lookup!$BH$9:$BH$2151,MATCH($A100,Lookup!$A$9:$A$2151,0)),0)</f>
        <v>0</v>
      </c>
      <c r="L100" s="204">
        <f t="shared" si="11"/>
        <v>0</v>
      </c>
      <c r="O100" s="182">
        <f t="shared" si="12"/>
        <v>0</v>
      </c>
    </row>
    <row r="101" spans="1:17" hidden="1" x14ac:dyDescent="0.2">
      <c r="A101" s="182">
        <f>'IS Acct 04'!A10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IFERROR(INDEX(Lookup!$BG$9:$BG$2151,MATCH($A101,Lookup!$A$9:$A$2151,0)),0)</f>
        <v>0</v>
      </c>
      <c r="E101" s="204">
        <f>IFERROR(INDEX(Lookup!$BF$9:$BF$2151,MATCH($A101,Lookup!$A$9:$A$2151,0)),0)</f>
        <v>0</v>
      </c>
      <c r="F101" s="204">
        <f>IFERROR(INDEX(Lookup!$BE$9:$BE$2151,MATCH($A101,Lookup!$A$9:$A$2151,0)),0)</f>
        <v>0</v>
      </c>
      <c r="G101" s="205"/>
      <c r="H101" s="205"/>
      <c r="I101" s="204">
        <f>IFERROR(INDEX(Lookup!$BJ$9:$BJ$2151,MATCH($A101,Lookup!$A$9:$A$2151,0)),0)</f>
        <v>0</v>
      </c>
      <c r="J101" s="204">
        <f>IFERROR(INDEX(Lookup!$BI$9:$BI$2151,MATCH($A101,Lookup!$A$9:$A$2151,0)),0)</f>
        <v>0</v>
      </c>
      <c r="K101" s="204">
        <f>IFERROR(INDEX(Lookup!$BH$9:$BH$2151,MATCH($A101,Lookup!$A$9:$A$2151,0)),0)</f>
        <v>0</v>
      </c>
      <c r="L101" s="204">
        <f t="shared" si="11"/>
        <v>0</v>
      </c>
      <c r="O101" s="182">
        <f t="shared" si="12"/>
        <v>0</v>
      </c>
    </row>
    <row r="102" spans="1:17" x14ac:dyDescent="0.2">
      <c r="A102" s="212"/>
      <c r="B102" s="212"/>
      <c r="C102" s="212" t="s">
        <v>447</v>
      </c>
      <c r="D102" s="210">
        <f>SUM(D93:D101)</f>
        <v>0</v>
      </c>
      <c r="E102" s="210">
        <f>SUM(E93:E101)</f>
        <v>0</v>
      </c>
      <c r="F102" s="210">
        <f>SUM(F93:F101)</f>
        <v>0</v>
      </c>
      <c r="G102" s="211"/>
      <c r="H102" s="211"/>
      <c r="I102" s="210">
        <f>SUM(I93:I101)</f>
        <v>0</v>
      </c>
      <c r="J102" s="210">
        <f>SUM(J93:J101)</f>
        <v>0</v>
      </c>
      <c r="K102" s="210">
        <f>SUM(K93:K101)</f>
        <v>0</v>
      </c>
      <c r="L102" s="210">
        <f>SUM(L93:L101)</f>
        <v>0</v>
      </c>
      <c r="O102" s="182">
        <v>1</v>
      </c>
    </row>
    <row r="103" spans="1:17" x14ac:dyDescent="0.2">
      <c r="A103" s="215"/>
      <c r="B103" s="215"/>
      <c r="C103" s="215"/>
      <c r="D103" s="213"/>
      <c r="E103" s="213"/>
      <c r="F103" s="213"/>
      <c r="G103" s="214"/>
      <c r="H103" s="214"/>
      <c r="I103" s="213"/>
      <c r="J103" s="213"/>
      <c r="K103" s="213"/>
      <c r="L103" s="213"/>
      <c r="O103" s="182">
        <v>1</v>
      </c>
    </row>
    <row r="104" spans="1:17" x14ac:dyDescent="0.2">
      <c r="C104" s="206" t="s">
        <v>455</v>
      </c>
      <c r="L104" s="204"/>
      <c r="O104" s="182">
        <v>1</v>
      </c>
    </row>
    <row r="105" spans="1:17" x14ac:dyDescent="0.2">
      <c r="A105" s="182" t="str">
        <f>'IS Acct 05'!A2</f>
        <v>14400-E06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 xml:space="preserve">Attitude TV                                                 </v>
      </c>
      <c r="D105" s="204">
        <f>IFERROR(INDEX(Lookup!$BG$9:$BG$2151,MATCH($A105,Lookup!$A$9:$A$2151,0)),0)</f>
        <v>0</v>
      </c>
      <c r="E105" s="204">
        <f>IFERROR(INDEX(Lookup!$BF$9:$BF$2151,MATCH($A105,Lookup!$A$9:$A$2151,0)),0)</f>
        <v>0</v>
      </c>
      <c r="F105" s="204">
        <f>IFERROR(INDEX(Lookup!$BE$9:$BE$2151,MATCH($A105,Lookup!$A$9:$A$2151,0)),0)</f>
        <v>0</v>
      </c>
      <c r="G105" s="205"/>
      <c r="H105" s="205"/>
      <c r="I105" s="204">
        <f>IFERROR(INDEX(Lookup!$BJ$9:$BJ$2151,MATCH($A105,Lookup!$A$9:$A$2151,0)),0)</f>
        <v>0</v>
      </c>
      <c r="J105" s="204">
        <f>IFERROR(INDEX(Lookup!$BI$9:$BI$2151,MATCH($A105,Lookup!$A$9:$A$2151,0)),0)</f>
        <v>0</v>
      </c>
      <c r="K105" s="204">
        <f>IFERROR(INDEX(Lookup!$BH$9:$BH$2151,MATCH($A105,Lookup!$A$9:$A$2151,0)),0)</f>
        <v>0</v>
      </c>
      <c r="L105" s="204">
        <f t="shared" si="11"/>
        <v>0</v>
      </c>
      <c r="O105" s="182">
        <f t="shared" ref="O105:O189" si="13">+IF(A105&gt;0,1,0)</f>
        <v>1</v>
      </c>
      <c r="Q105" s="240"/>
    </row>
    <row r="106" spans="1:17" x14ac:dyDescent="0.2">
      <c r="A106" s="182" t="str">
        <f>'IS Acct 05'!A3</f>
        <v>14420-E06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 xml:space="preserve">Catering for Guests                                         </v>
      </c>
      <c r="D106" s="204">
        <f>IFERROR(INDEX(Lookup!$BG$9:$BG$2151,MATCH($A106,Lookup!$A$9:$A$2151,0)),0)</f>
        <v>0</v>
      </c>
      <c r="E106" s="204">
        <f>IFERROR(INDEX(Lookup!$BF$9:$BF$2151,MATCH($A106,Lookup!$A$9:$A$2151,0)),0)</f>
        <v>0</v>
      </c>
      <c r="F106" s="204">
        <f>IFERROR(INDEX(Lookup!$BE$9:$BE$2151,MATCH($A106,Lookup!$A$9:$A$2151,0)),0)</f>
        <v>0</v>
      </c>
      <c r="G106" s="205"/>
      <c r="H106" s="205"/>
      <c r="I106" s="204">
        <f>IFERROR(INDEX(Lookup!$BJ$9:$BJ$2151,MATCH($A106,Lookup!$A$9:$A$2151,0)),0)</f>
        <v>0</v>
      </c>
      <c r="J106" s="204">
        <f>IFERROR(INDEX(Lookup!$BI$9:$BI$2151,MATCH($A106,Lookup!$A$9:$A$2151,0)),0)</f>
        <v>0</v>
      </c>
      <c r="K106" s="204">
        <f>IFERROR(INDEX(Lookup!$BH$9:$BH$2151,MATCH($A106,Lookup!$A$9:$A$2151,0)),0)</f>
        <v>0</v>
      </c>
      <c r="L106" s="204">
        <f t="shared" si="11"/>
        <v>0</v>
      </c>
      <c r="O106" s="182">
        <f t="shared" si="13"/>
        <v>1</v>
      </c>
    </row>
    <row r="107" spans="1:17" x14ac:dyDescent="0.2">
      <c r="A107" s="182" t="str">
        <f>'IS Acct 05'!A4</f>
        <v>14440-E06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 xml:space="preserve">Catering for models &amp; volunteers                            </v>
      </c>
      <c r="D107" s="204">
        <f>IFERROR(INDEX(Lookup!$BG$9:$BG$2151,MATCH($A107,Lookup!$A$9:$A$2151,0)),0)</f>
        <v>0</v>
      </c>
      <c r="E107" s="204">
        <f>IFERROR(INDEX(Lookup!$BF$9:$BF$2151,MATCH($A107,Lookup!$A$9:$A$2151,0)),0)</f>
        <v>0</v>
      </c>
      <c r="F107" s="204">
        <f>IFERROR(INDEX(Lookup!$BE$9:$BE$2151,MATCH($A107,Lookup!$A$9:$A$2151,0)),0)</f>
        <v>0</v>
      </c>
      <c r="G107" s="205"/>
      <c r="H107" s="205"/>
      <c r="I107" s="204">
        <f>IFERROR(INDEX(Lookup!$BJ$9:$BJ$2151,MATCH($A107,Lookup!$A$9:$A$2151,0)),0)</f>
        <v>0</v>
      </c>
      <c r="J107" s="204">
        <f>IFERROR(INDEX(Lookup!$BI$9:$BI$2151,MATCH($A107,Lookup!$A$9:$A$2151,0)),0)</f>
        <v>0</v>
      </c>
      <c r="K107" s="204">
        <f>IFERROR(INDEX(Lookup!$BH$9:$BH$2151,MATCH($A107,Lookup!$A$9:$A$2151,0)),0)</f>
        <v>0</v>
      </c>
      <c r="L107" s="204">
        <f t="shared" si="11"/>
        <v>0</v>
      </c>
      <c r="O107" s="182">
        <f t="shared" si="13"/>
        <v>1</v>
      </c>
    </row>
    <row r="108" spans="1:17" x14ac:dyDescent="0.2">
      <c r="A108" s="182" t="str">
        <f>'IS Acct 05'!A5</f>
        <v>14480-E06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 xml:space="preserve">Framing for picture cars                                    </v>
      </c>
      <c r="D108" s="204">
        <f>IFERROR(INDEX(Lookup!$BG$9:$BG$2151,MATCH($A108,Lookup!$A$9:$A$2151,0)),0)</f>
        <v>0</v>
      </c>
      <c r="E108" s="204">
        <f>IFERROR(INDEX(Lookup!$BF$9:$BF$2151,MATCH($A108,Lookup!$A$9:$A$2151,0)),0)</f>
        <v>0</v>
      </c>
      <c r="F108" s="204">
        <f>IFERROR(INDEX(Lookup!$BE$9:$BE$2151,MATCH($A108,Lookup!$A$9:$A$2151,0)),0)</f>
        <v>0</v>
      </c>
      <c r="G108" s="205"/>
      <c r="H108" s="205"/>
      <c r="I108" s="204">
        <f>IFERROR(INDEX(Lookup!$BJ$9:$BJ$2151,MATCH($A108,Lookup!$A$9:$A$2151,0)),0)</f>
        <v>0</v>
      </c>
      <c r="J108" s="204">
        <f>IFERROR(INDEX(Lookup!$BI$9:$BI$2151,MATCH($A108,Lookup!$A$9:$A$2151,0)),0)</f>
        <v>0</v>
      </c>
      <c r="K108" s="204">
        <f>IFERROR(INDEX(Lookup!$BH$9:$BH$2151,MATCH($A108,Lookup!$A$9:$A$2151,0)),0)</f>
        <v>0</v>
      </c>
      <c r="L108" s="204">
        <f t="shared" si="11"/>
        <v>0</v>
      </c>
      <c r="O108" s="182">
        <f t="shared" si="13"/>
        <v>1</v>
      </c>
    </row>
    <row r="109" spans="1:17" x14ac:dyDescent="0.2">
      <c r="A109" s="182" t="str">
        <f>'IS Acct 05'!A6</f>
        <v>14500-E06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 xml:space="preserve">Incidentals                                                 </v>
      </c>
      <c r="D109" s="204">
        <f>IFERROR(INDEX(Lookup!$BG$9:$BG$2151,MATCH($A109,Lookup!$A$9:$A$2151,0)),0)</f>
        <v>0</v>
      </c>
      <c r="E109" s="204">
        <f>IFERROR(INDEX(Lookup!$BF$9:$BF$2151,MATCH($A109,Lookup!$A$9:$A$2151,0)),0)</f>
        <v>0</v>
      </c>
      <c r="F109" s="204">
        <f>IFERROR(INDEX(Lookup!$BE$9:$BE$2151,MATCH($A109,Lookup!$A$9:$A$2151,0)),0)</f>
        <v>0</v>
      </c>
      <c r="G109" s="205"/>
      <c r="H109" s="205"/>
      <c r="I109" s="204">
        <f>IFERROR(INDEX(Lookup!$BJ$9:$BJ$2151,MATCH($A109,Lookup!$A$9:$A$2151,0)),0)</f>
        <v>0</v>
      </c>
      <c r="J109" s="204">
        <f>IFERROR(INDEX(Lookup!$BI$9:$BI$2151,MATCH($A109,Lookup!$A$9:$A$2151,0)),0)</f>
        <v>0</v>
      </c>
      <c r="K109" s="204">
        <f>IFERROR(INDEX(Lookup!$BH$9:$BH$2151,MATCH($A109,Lookup!$A$9:$A$2151,0)),0)</f>
        <v>0</v>
      </c>
      <c r="L109" s="204">
        <f t="shared" si="11"/>
        <v>0</v>
      </c>
      <c r="O109" s="182">
        <f t="shared" si="13"/>
        <v>1</v>
      </c>
    </row>
    <row r="110" spans="1:17" x14ac:dyDescent="0.2">
      <c r="A110" s="182" t="str">
        <f>'IS Acct 05'!A7</f>
        <v>14520-E06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 xml:space="preserve">Model Parade  Manager                                       </v>
      </c>
      <c r="D110" s="204">
        <f>IFERROR(INDEX(Lookup!$BG$9:$BG$2151,MATCH($A110,Lookup!$A$9:$A$2151,0)),0)</f>
        <v>0</v>
      </c>
      <c r="E110" s="204">
        <f>IFERROR(INDEX(Lookup!$BF$9:$BF$2151,MATCH($A110,Lookup!$A$9:$A$2151,0)),0)</f>
        <v>0</v>
      </c>
      <c r="F110" s="204">
        <f>IFERROR(INDEX(Lookup!$BE$9:$BE$2151,MATCH($A110,Lookup!$A$9:$A$2151,0)),0)</f>
        <v>0</v>
      </c>
      <c r="G110" s="205"/>
      <c r="H110" s="205"/>
      <c r="I110" s="204">
        <f>IFERROR(INDEX(Lookup!$BJ$9:$BJ$2151,MATCH($A110,Lookup!$A$9:$A$2151,0)),0)</f>
        <v>0</v>
      </c>
      <c r="J110" s="204">
        <f>IFERROR(INDEX(Lookup!$BI$9:$BI$2151,MATCH($A110,Lookup!$A$9:$A$2151,0)),0)</f>
        <v>0</v>
      </c>
      <c r="K110" s="204">
        <f>IFERROR(INDEX(Lookup!$BH$9:$BH$2151,MATCH($A110,Lookup!$A$9:$A$2151,0)),0)</f>
        <v>0</v>
      </c>
      <c r="L110" s="204">
        <f t="shared" si="11"/>
        <v>0</v>
      </c>
      <c r="O110" s="182">
        <f t="shared" si="13"/>
        <v>1</v>
      </c>
    </row>
    <row r="111" spans="1:17" x14ac:dyDescent="0.2">
      <c r="A111" s="182" t="str">
        <f>'IS Acct 05'!A8</f>
        <v>14540-E06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 xml:space="preserve">Models                                                      </v>
      </c>
      <c r="D111" s="204">
        <f>IFERROR(INDEX(Lookup!$BG$9:$BG$2151,MATCH($A111,Lookup!$A$9:$A$2151,0)),0)</f>
        <v>0</v>
      </c>
      <c r="E111" s="204">
        <f>IFERROR(INDEX(Lookup!$BF$9:$BF$2151,MATCH($A111,Lookup!$A$9:$A$2151,0)),0)</f>
        <v>0</v>
      </c>
      <c r="F111" s="204">
        <f>IFERROR(INDEX(Lookup!$BE$9:$BE$2151,MATCH($A111,Lookup!$A$9:$A$2151,0)),0)</f>
        <v>0</v>
      </c>
      <c r="G111" s="205"/>
      <c r="H111" s="205"/>
      <c r="I111" s="204">
        <f>IFERROR(INDEX(Lookup!$BJ$9:$BJ$2151,MATCH($A111,Lookup!$A$9:$A$2151,0)),0)</f>
        <v>0</v>
      </c>
      <c r="J111" s="204">
        <f>IFERROR(INDEX(Lookup!$BI$9:$BI$2151,MATCH($A111,Lookup!$A$9:$A$2151,0)),0)</f>
        <v>0</v>
      </c>
      <c r="K111" s="204">
        <f>IFERROR(INDEX(Lookup!$BH$9:$BH$2151,MATCH($A111,Lookup!$A$9:$A$2151,0)),0)</f>
        <v>0</v>
      </c>
      <c r="L111" s="204">
        <f t="shared" si="11"/>
        <v>0</v>
      </c>
      <c r="O111" s="182">
        <f t="shared" si="13"/>
        <v>1</v>
      </c>
    </row>
    <row r="112" spans="1:17" x14ac:dyDescent="0.2">
      <c r="A112" s="182" t="str">
        <f>'IS Acct 05'!A9</f>
        <v>14560-E06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 xml:space="preserve">Parade program cost                                         </v>
      </c>
      <c r="D112" s="204">
        <f>IFERROR(INDEX(Lookup!$BG$9:$BG$2151,MATCH($A112,Lookup!$A$9:$A$2151,0)),0)</f>
        <v>0</v>
      </c>
      <c r="E112" s="204">
        <f>IFERROR(INDEX(Lookup!$BF$9:$BF$2151,MATCH($A112,Lookup!$A$9:$A$2151,0)),0)</f>
        <v>0</v>
      </c>
      <c r="F112" s="204">
        <f>IFERROR(INDEX(Lookup!$BE$9:$BE$2151,MATCH($A112,Lookup!$A$9:$A$2151,0)),0)</f>
        <v>0</v>
      </c>
      <c r="G112" s="205"/>
      <c r="H112" s="205"/>
      <c r="I112" s="204">
        <f>IFERROR(INDEX(Lookup!$BJ$9:$BJ$2151,MATCH($A112,Lookup!$A$9:$A$2151,0)),0)</f>
        <v>0</v>
      </c>
      <c r="J112" s="204">
        <f>IFERROR(INDEX(Lookup!$BI$9:$BI$2151,MATCH($A112,Lookup!$A$9:$A$2151,0)),0)</f>
        <v>0</v>
      </c>
      <c r="K112" s="204">
        <f>IFERROR(INDEX(Lookup!$BH$9:$BH$2151,MATCH($A112,Lookup!$A$9:$A$2151,0)),0)</f>
        <v>0</v>
      </c>
      <c r="L112" s="204">
        <f t="shared" si="11"/>
        <v>0</v>
      </c>
      <c r="O112" s="182">
        <f t="shared" si="13"/>
        <v>1</v>
      </c>
    </row>
    <row r="113" spans="1:15" x14ac:dyDescent="0.2">
      <c r="A113" s="182" t="str">
        <f>'IS Acct 05'!A10</f>
        <v>14580-E06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 xml:space="preserve">Photography                                                 </v>
      </c>
      <c r="D113" s="204">
        <f>IFERROR(INDEX(Lookup!$BG$9:$BG$2151,MATCH($A113,Lookup!$A$9:$A$2151,0)),0)</f>
        <v>0</v>
      </c>
      <c r="E113" s="204">
        <f>IFERROR(INDEX(Lookup!$BF$9:$BF$2151,MATCH($A113,Lookup!$A$9:$A$2151,0)),0)</f>
        <v>0</v>
      </c>
      <c r="F113" s="204">
        <f>IFERROR(INDEX(Lookup!$BE$9:$BE$2151,MATCH($A113,Lookup!$A$9:$A$2151,0)),0)</f>
        <v>0</v>
      </c>
      <c r="G113" s="205"/>
      <c r="H113" s="205"/>
      <c r="I113" s="204">
        <f>IFERROR(INDEX(Lookup!$BJ$9:$BJ$2151,MATCH($A113,Lookup!$A$9:$A$2151,0)),0)</f>
        <v>0</v>
      </c>
      <c r="J113" s="204">
        <f>IFERROR(INDEX(Lookup!$BI$9:$BI$2151,MATCH($A113,Lookup!$A$9:$A$2151,0)),0)</f>
        <v>0</v>
      </c>
      <c r="K113" s="204">
        <f>IFERROR(INDEX(Lookup!$BH$9:$BH$2151,MATCH($A113,Lookup!$A$9:$A$2151,0)),0)</f>
        <v>0</v>
      </c>
      <c r="L113" s="204">
        <f t="shared" si="11"/>
        <v>0</v>
      </c>
      <c r="O113" s="182">
        <f t="shared" si="13"/>
        <v>1</v>
      </c>
    </row>
    <row r="114" spans="1:15" x14ac:dyDescent="0.2">
      <c r="A114" s="182" t="str">
        <f>'IS Acct 05'!A11</f>
        <v>14600-E06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 xml:space="preserve">Posters &amp; Flyers                                            </v>
      </c>
      <c r="D114" s="204">
        <f>IFERROR(INDEX(Lookup!$BG$9:$BG$2151,MATCH($A114,Lookup!$A$9:$A$2151,0)),0)</f>
        <v>0</v>
      </c>
      <c r="E114" s="204">
        <f>IFERROR(INDEX(Lookup!$BF$9:$BF$2151,MATCH($A114,Lookup!$A$9:$A$2151,0)),0)</f>
        <v>0</v>
      </c>
      <c r="F114" s="204">
        <f>IFERROR(INDEX(Lookup!$BE$9:$BE$2151,MATCH($A114,Lookup!$A$9:$A$2151,0)),0)</f>
        <v>0</v>
      </c>
      <c r="G114" s="205"/>
      <c r="H114" s="205"/>
      <c r="I114" s="204">
        <f>IFERROR(INDEX(Lookup!$BJ$9:$BJ$2151,MATCH($A114,Lookup!$A$9:$A$2151,0)),0)</f>
        <v>0</v>
      </c>
      <c r="J114" s="204">
        <f>IFERROR(INDEX(Lookup!$BI$9:$BI$2151,MATCH($A114,Lookup!$A$9:$A$2151,0)),0)</f>
        <v>0</v>
      </c>
      <c r="K114" s="204">
        <f>IFERROR(INDEX(Lookup!$BH$9:$BH$2151,MATCH($A114,Lookup!$A$9:$A$2151,0)),0)</f>
        <v>0</v>
      </c>
      <c r="L114" s="204">
        <f t="shared" si="11"/>
        <v>0</v>
      </c>
      <c r="O114" s="182">
        <f t="shared" si="13"/>
        <v>1</v>
      </c>
    </row>
    <row r="115" spans="1:15" x14ac:dyDescent="0.2">
      <c r="A115" s="182" t="str">
        <f>'IS Acct 05'!A12</f>
        <v>14620-E06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 xml:space="preserve">Seating                                                     </v>
      </c>
      <c r="D115" s="204">
        <f>IFERROR(INDEX(Lookup!$BG$9:$BG$2151,MATCH($A115,Lookup!$A$9:$A$2151,0)),0)</f>
        <v>0</v>
      </c>
      <c r="E115" s="204">
        <f>IFERROR(INDEX(Lookup!$BF$9:$BF$2151,MATCH($A115,Lookup!$A$9:$A$2151,0)),0)</f>
        <v>0</v>
      </c>
      <c r="F115" s="204">
        <f>IFERROR(INDEX(Lookup!$BE$9:$BE$2151,MATCH($A115,Lookup!$A$9:$A$2151,0)),0)</f>
        <v>0</v>
      </c>
      <c r="G115" s="205"/>
      <c r="H115" s="205"/>
      <c r="I115" s="204">
        <f>IFERROR(INDEX(Lookup!$BJ$9:$BJ$2151,MATCH($A115,Lookup!$A$9:$A$2151,0)),0)</f>
        <v>0</v>
      </c>
      <c r="J115" s="204">
        <f>IFERROR(INDEX(Lookup!$BI$9:$BI$2151,MATCH($A115,Lookup!$A$9:$A$2151,0)),0)</f>
        <v>0</v>
      </c>
      <c r="K115" s="204">
        <f>IFERROR(INDEX(Lookup!$BH$9:$BH$2151,MATCH($A115,Lookup!$A$9:$A$2151,0)),0)</f>
        <v>0</v>
      </c>
      <c r="L115" s="204">
        <f t="shared" si="11"/>
        <v>0</v>
      </c>
      <c r="O115" s="182">
        <f t="shared" si="13"/>
        <v>1</v>
      </c>
    </row>
    <row r="116" spans="1:15" x14ac:dyDescent="0.2">
      <c r="A116" s="182" t="str">
        <f>'IS Acct 05'!A13</f>
        <v>14640-E06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 xml:space="preserve">Security                                                    </v>
      </c>
      <c r="D116" s="204">
        <f>IFERROR(INDEX(Lookup!$BG$9:$BG$2151,MATCH($A116,Lookup!$A$9:$A$2151,0)),0)</f>
        <v>0</v>
      </c>
      <c r="E116" s="204">
        <f>IFERROR(INDEX(Lookup!$BF$9:$BF$2151,MATCH($A116,Lookup!$A$9:$A$2151,0)),0)</f>
        <v>0</v>
      </c>
      <c r="F116" s="204">
        <f>IFERROR(INDEX(Lookup!$BE$9:$BE$2151,MATCH($A116,Lookup!$A$9:$A$2151,0)),0)</f>
        <v>0</v>
      </c>
      <c r="G116" s="205"/>
      <c r="H116" s="205"/>
      <c r="I116" s="204">
        <f>IFERROR(INDEX(Lookup!$BJ$9:$BJ$2151,MATCH($A116,Lookup!$A$9:$A$2151,0)),0)</f>
        <v>0</v>
      </c>
      <c r="J116" s="204">
        <f>IFERROR(INDEX(Lookup!$BI$9:$BI$2151,MATCH($A116,Lookup!$A$9:$A$2151,0)),0)</f>
        <v>0</v>
      </c>
      <c r="K116" s="204">
        <f>IFERROR(INDEX(Lookup!$BH$9:$BH$2151,MATCH($A116,Lookup!$A$9:$A$2151,0)),0)</f>
        <v>0</v>
      </c>
      <c r="L116" s="204">
        <f t="shared" si="11"/>
        <v>0</v>
      </c>
      <c r="O116" s="182">
        <f t="shared" si="13"/>
        <v>1</v>
      </c>
    </row>
    <row r="117" spans="1:15" x14ac:dyDescent="0.2">
      <c r="A117" s="182" t="str">
        <f>'IS Acct 05'!A14</f>
        <v>14660-E06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 xml:space="preserve">Staging- Lighting- Audio                                    </v>
      </c>
      <c r="D117" s="204">
        <f>IFERROR(INDEX(Lookup!$BG$9:$BG$2151,MATCH($A117,Lookup!$A$9:$A$2151,0)),0)</f>
        <v>0</v>
      </c>
      <c r="E117" s="204">
        <f>IFERROR(INDEX(Lookup!$BF$9:$BF$2151,MATCH($A117,Lookup!$A$9:$A$2151,0)),0)</f>
        <v>0</v>
      </c>
      <c r="F117" s="204">
        <f>IFERROR(INDEX(Lookup!$BE$9:$BE$2151,MATCH($A117,Lookup!$A$9:$A$2151,0)),0)</f>
        <v>0</v>
      </c>
      <c r="G117" s="205"/>
      <c r="H117" s="205"/>
      <c r="I117" s="204">
        <f>IFERROR(INDEX(Lookup!$BJ$9:$BJ$2151,MATCH($A117,Lookup!$A$9:$A$2151,0)),0)</f>
        <v>0</v>
      </c>
      <c r="J117" s="204">
        <f>IFERROR(INDEX(Lookup!$BI$9:$BI$2151,MATCH($A117,Lookup!$A$9:$A$2151,0)),0)</f>
        <v>0</v>
      </c>
      <c r="K117" s="204">
        <f>IFERROR(INDEX(Lookup!$BH$9:$BH$2151,MATCH($A117,Lookup!$A$9:$A$2151,0)),0)</f>
        <v>0</v>
      </c>
      <c r="L117" s="204">
        <f t="shared" ref="L117:L133" si="14">K117-J117</f>
        <v>0</v>
      </c>
      <c r="O117" s="182">
        <f t="shared" ref="O117:O133" si="15">+IF(A117&gt;0,1,0)</f>
        <v>1</v>
      </c>
    </row>
    <row r="118" spans="1:15" x14ac:dyDescent="0.2">
      <c r="A118" s="182" t="str">
        <f>'IS Acct 05'!A15</f>
        <v>14680-E06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 xml:space="preserve">Ticketing BASS                                              </v>
      </c>
      <c r="D118" s="204">
        <f>IFERROR(INDEX(Lookup!$BG$9:$BG$2151,MATCH($A118,Lookup!$A$9:$A$2151,0)),0)</f>
        <v>0</v>
      </c>
      <c r="E118" s="204">
        <f>IFERROR(INDEX(Lookup!$BF$9:$BF$2151,MATCH($A118,Lookup!$A$9:$A$2151,0)),0)</f>
        <v>0</v>
      </c>
      <c r="F118" s="204">
        <f>IFERROR(INDEX(Lookup!$BE$9:$BE$2151,MATCH($A118,Lookup!$A$9:$A$2151,0)),0)</f>
        <v>0</v>
      </c>
      <c r="G118" s="205"/>
      <c r="H118" s="205"/>
      <c r="I118" s="204">
        <f>IFERROR(INDEX(Lookup!$BJ$9:$BJ$2151,MATCH($A118,Lookup!$A$9:$A$2151,0)),0)</f>
        <v>0</v>
      </c>
      <c r="J118" s="204">
        <f>IFERROR(INDEX(Lookup!$BI$9:$BI$2151,MATCH($A118,Lookup!$A$9:$A$2151,0)),0)</f>
        <v>0</v>
      </c>
      <c r="K118" s="204">
        <f>IFERROR(INDEX(Lookup!$BH$9:$BH$2151,MATCH($A118,Lookup!$A$9:$A$2151,0)),0)</f>
        <v>0</v>
      </c>
      <c r="L118" s="204">
        <f t="shared" si="14"/>
        <v>0</v>
      </c>
      <c r="O118" s="182">
        <f t="shared" si="15"/>
        <v>1</v>
      </c>
    </row>
    <row r="119" spans="1:15" hidden="1" x14ac:dyDescent="0.2">
      <c r="A119" s="182">
        <f>'IS Acct 05'!A16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IFERROR(INDEX(Lookup!$BG$9:$BG$2151,MATCH($A119,Lookup!$A$9:$A$2151,0)),0)</f>
        <v>0</v>
      </c>
      <c r="E119" s="204">
        <f>IFERROR(INDEX(Lookup!$BF$9:$BF$2151,MATCH($A119,Lookup!$A$9:$A$2151,0)),0)</f>
        <v>0</v>
      </c>
      <c r="F119" s="204">
        <f>IFERROR(INDEX(Lookup!$BE$9:$BE$2151,MATCH($A119,Lookup!$A$9:$A$2151,0)),0)</f>
        <v>0</v>
      </c>
      <c r="G119" s="205"/>
      <c r="H119" s="205"/>
      <c r="I119" s="204">
        <f>IFERROR(INDEX(Lookup!$BJ$9:$BJ$2151,MATCH($A119,Lookup!$A$9:$A$2151,0)),0)</f>
        <v>0</v>
      </c>
      <c r="J119" s="204">
        <f>IFERROR(INDEX(Lookup!$BI$9:$BI$2151,MATCH($A119,Lookup!$A$9:$A$2151,0)),0)</f>
        <v>0</v>
      </c>
      <c r="K119" s="204">
        <f>IFERROR(INDEX(Lookup!$BH$9:$BH$2151,MATCH($A119,Lookup!$A$9:$A$2151,0)),0)</f>
        <v>0</v>
      </c>
      <c r="L119" s="204">
        <f t="shared" si="14"/>
        <v>0</v>
      </c>
      <c r="O119" s="182">
        <f t="shared" si="15"/>
        <v>0</v>
      </c>
    </row>
    <row r="120" spans="1:15" hidden="1" x14ac:dyDescent="0.2">
      <c r="A120" s="182">
        <f>'IS Acct 05'!A17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IFERROR(INDEX(Lookup!$BG$9:$BG$2151,MATCH($A120,Lookup!$A$9:$A$2151,0)),0)</f>
        <v>0</v>
      </c>
      <c r="E120" s="204">
        <f>IFERROR(INDEX(Lookup!$BF$9:$BF$2151,MATCH($A120,Lookup!$A$9:$A$2151,0)),0)</f>
        <v>0</v>
      </c>
      <c r="F120" s="204">
        <f>IFERROR(INDEX(Lookup!$BE$9:$BE$2151,MATCH($A120,Lookup!$A$9:$A$2151,0)),0)</f>
        <v>0</v>
      </c>
      <c r="G120" s="205"/>
      <c r="H120" s="205"/>
      <c r="I120" s="204">
        <f>IFERROR(INDEX(Lookup!$BJ$9:$BJ$2151,MATCH($A120,Lookup!$A$9:$A$2151,0)),0)</f>
        <v>0</v>
      </c>
      <c r="J120" s="204">
        <f>IFERROR(INDEX(Lookup!$BI$9:$BI$2151,MATCH($A120,Lookup!$A$9:$A$2151,0)),0)</f>
        <v>0</v>
      </c>
      <c r="K120" s="204">
        <f>IFERROR(INDEX(Lookup!$BH$9:$BH$2151,MATCH($A120,Lookup!$A$9:$A$2151,0)),0)</f>
        <v>0</v>
      </c>
      <c r="L120" s="204">
        <f t="shared" si="14"/>
        <v>0</v>
      </c>
      <c r="O120" s="182">
        <f t="shared" si="15"/>
        <v>0</v>
      </c>
    </row>
    <row r="121" spans="1:15" hidden="1" x14ac:dyDescent="0.2">
      <c r="A121" s="182">
        <f>'IS Acct 05'!A18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IFERROR(INDEX(Lookup!$BG$9:$BG$2151,MATCH($A121,Lookup!$A$9:$A$2151,0)),0)</f>
        <v>0</v>
      </c>
      <c r="E121" s="204">
        <f>IFERROR(INDEX(Lookup!$BF$9:$BF$2151,MATCH($A121,Lookup!$A$9:$A$2151,0)),0)</f>
        <v>0</v>
      </c>
      <c r="F121" s="204">
        <f>IFERROR(INDEX(Lookup!$BE$9:$BE$2151,MATCH($A121,Lookup!$A$9:$A$2151,0)),0)</f>
        <v>0</v>
      </c>
      <c r="G121" s="205"/>
      <c r="H121" s="205"/>
      <c r="I121" s="204">
        <f>IFERROR(INDEX(Lookup!$BJ$9:$BJ$2151,MATCH($A121,Lookup!$A$9:$A$2151,0)),0)</f>
        <v>0</v>
      </c>
      <c r="J121" s="204">
        <f>IFERROR(INDEX(Lookup!$BI$9:$BI$2151,MATCH($A121,Lookup!$A$9:$A$2151,0)),0)</f>
        <v>0</v>
      </c>
      <c r="K121" s="204">
        <f>IFERROR(INDEX(Lookup!$BH$9:$BH$2151,MATCH($A121,Lookup!$A$9:$A$2151,0)),0)</f>
        <v>0</v>
      </c>
      <c r="L121" s="204">
        <f t="shared" si="14"/>
        <v>0</v>
      </c>
      <c r="O121" s="182">
        <f t="shared" si="15"/>
        <v>0</v>
      </c>
    </row>
    <row r="122" spans="1:15" hidden="1" x14ac:dyDescent="0.2">
      <c r="A122" s="182">
        <f>'IS Acct 05'!A19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IFERROR(INDEX(Lookup!$BG$9:$BG$2151,MATCH($A122,Lookup!$A$9:$A$2151,0)),0)</f>
        <v>0</v>
      </c>
      <c r="E122" s="204">
        <f>IFERROR(INDEX(Lookup!$BF$9:$BF$2151,MATCH($A122,Lookup!$A$9:$A$2151,0)),0)</f>
        <v>0</v>
      </c>
      <c r="F122" s="204">
        <f>IFERROR(INDEX(Lookup!$BE$9:$BE$2151,MATCH($A122,Lookup!$A$9:$A$2151,0)),0)</f>
        <v>0</v>
      </c>
      <c r="G122" s="205"/>
      <c r="H122" s="205"/>
      <c r="I122" s="204">
        <f>IFERROR(INDEX(Lookup!$BJ$9:$BJ$2151,MATCH($A122,Lookup!$A$9:$A$2151,0)),0)</f>
        <v>0</v>
      </c>
      <c r="J122" s="204">
        <f>IFERROR(INDEX(Lookup!$BI$9:$BI$2151,MATCH($A122,Lookup!$A$9:$A$2151,0)),0)</f>
        <v>0</v>
      </c>
      <c r="K122" s="204">
        <f>IFERROR(INDEX(Lookup!$BH$9:$BH$2151,MATCH($A122,Lookup!$A$9:$A$2151,0)),0)</f>
        <v>0</v>
      </c>
      <c r="L122" s="204">
        <f t="shared" si="14"/>
        <v>0</v>
      </c>
      <c r="O122" s="182">
        <f t="shared" si="15"/>
        <v>0</v>
      </c>
    </row>
    <row r="123" spans="1:15" hidden="1" x14ac:dyDescent="0.2">
      <c r="A123" s="182">
        <f>'IS Acct 05'!A20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IFERROR(INDEX(Lookup!$BG$9:$BG$2151,MATCH($A123,Lookup!$A$9:$A$2151,0)),0)</f>
        <v>0</v>
      </c>
      <c r="E123" s="204">
        <f>IFERROR(INDEX(Lookup!$BF$9:$BF$2151,MATCH($A123,Lookup!$A$9:$A$2151,0)),0)</f>
        <v>0</v>
      </c>
      <c r="F123" s="204">
        <f>IFERROR(INDEX(Lookup!$BE$9:$BE$2151,MATCH($A123,Lookup!$A$9:$A$2151,0)),0)</f>
        <v>0</v>
      </c>
      <c r="G123" s="205"/>
      <c r="H123" s="205"/>
      <c r="I123" s="204">
        <f>IFERROR(INDEX(Lookup!$BJ$9:$BJ$2151,MATCH($A123,Lookup!$A$9:$A$2151,0)),0)</f>
        <v>0</v>
      </c>
      <c r="J123" s="204">
        <f>IFERROR(INDEX(Lookup!$BI$9:$BI$2151,MATCH($A123,Lookup!$A$9:$A$2151,0)),0)</f>
        <v>0</v>
      </c>
      <c r="K123" s="204">
        <f>IFERROR(INDEX(Lookup!$BH$9:$BH$2151,MATCH($A123,Lookup!$A$9:$A$2151,0)),0)</f>
        <v>0</v>
      </c>
      <c r="L123" s="204">
        <f t="shared" si="14"/>
        <v>0</v>
      </c>
      <c r="O123" s="182">
        <f t="shared" si="15"/>
        <v>0</v>
      </c>
    </row>
    <row r="124" spans="1:15" hidden="1" x14ac:dyDescent="0.2">
      <c r="A124" s="182">
        <f>'IS Acct 05'!A21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IFERROR(INDEX(Lookup!$BG$9:$BG$2151,MATCH($A124,Lookup!$A$9:$A$2151,0)),0)</f>
        <v>0</v>
      </c>
      <c r="E124" s="204">
        <f>IFERROR(INDEX(Lookup!$BF$9:$BF$2151,MATCH($A124,Lookup!$A$9:$A$2151,0)),0)</f>
        <v>0</v>
      </c>
      <c r="F124" s="204">
        <f>IFERROR(INDEX(Lookup!$BE$9:$BE$2151,MATCH($A124,Lookup!$A$9:$A$2151,0)),0)</f>
        <v>0</v>
      </c>
      <c r="G124" s="205"/>
      <c r="H124" s="205"/>
      <c r="I124" s="204">
        <f>IFERROR(INDEX(Lookup!$BJ$9:$BJ$2151,MATCH($A124,Lookup!$A$9:$A$2151,0)),0)</f>
        <v>0</v>
      </c>
      <c r="J124" s="204">
        <f>IFERROR(INDEX(Lookup!$BI$9:$BI$2151,MATCH($A124,Lookup!$A$9:$A$2151,0)),0)</f>
        <v>0</v>
      </c>
      <c r="K124" s="204">
        <f>IFERROR(INDEX(Lookup!$BH$9:$BH$2151,MATCH($A124,Lookup!$A$9:$A$2151,0)),0)</f>
        <v>0</v>
      </c>
      <c r="L124" s="204">
        <f t="shared" si="14"/>
        <v>0</v>
      </c>
      <c r="O124" s="182">
        <f t="shared" si="15"/>
        <v>0</v>
      </c>
    </row>
    <row r="125" spans="1:15" hidden="1" x14ac:dyDescent="0.2">
      <c r="A125" s="182">
        <f>'IS Acct 05'!A22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IFERROR(INDEX(Lookup!$BG$9:$BG$2151,MATCH($A125,Lookup!$A$9:$A$2151,0)),0)</f>
        <v>0</v>
      </c>
      <c r="E125" s="204">
        <f>IFERROR(INDEX(Lookup!$BF$9:$BF$2151,MATCH($A125,Lookup!$A$9:$A$2151,0)),0)</f>
        <v>0</v>
      </c>
      <c r="F125" s="204">
        <f>IFERROR(INDEX(Lookup!$BE$9:$BE$2151,MATCH($A125,Lookup!$A$9:$A$2151,0)),0)</f>
        <v>0</v>
      </c>
      <c r="G125" s="205"/>
      <c r="H125" s="205"/>
      <c r="I125" s="204">
        <f>IFERROR(INDEX(Lookup!$BJ$9:$BJ$2151,MATCH($A125,Lookup!$A$9:$A$2151,0)),0)</f>
        <v>0</v>
      </c>
      <c r="J125" s="204">
        <f>IFERROR(INDEX(Lookup!$BI$9:$BI$2151,MATCH($A125,Lookup!$A$9:$A$2151,0)),0)</f>
        <v>0</v>
      </c>
      <c r="K125" s="204">
        <f>IFERROR(INDEX(Lookup!$BH$9:$BH$2151,MATCH($A125,Lookup!$A$9:$A$2151,0)),0)</f>
        <v>0</v>
      </c>
      <c r="L125" s="204">
        <f t="shared" si="14"/>
        <v>0</v>
      </c>
      <c r="O125" s="182">
        <f t="shared" si="15"/>
        <v>0</v>
      </c>
    </row>
    <row r="126" spans="1:15" hidden="1" x14ac:dyDescent="0.2">
      <c r="A126" s="182">
        <f>'IS Acct 05'!A23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IFERROR(INDEX(Lookup!$BG$9:$BG$2151,MATCH($A126,Lookup!$A$9:$A$2151,0)),0)</f>
        <v>0</v>
      </c>
      <c r="E126" s="204">
        <f>IFERROR(INDEX(Lookup!$BF$9:$BF$2151,MATCH($A126,Lookup!$A$9:$A$2151,0)),0)</f>
        <v>0</v>
      </c>
      <c r="F126" s="204">
        <f>IFERROR(INDEX(Lookup!$BE$9:$BE$2151,MATCH($A126,Lookup!$A$9:$A$2151,0)),0)</f>
        <v>0</v>
      </c>
      <c r="G126" s="205"/>
      <c r="H126" s="205"/>
      <c r="I126" s="204">
        <f>IFERROR(INDEX(Lookup!$BJ$9:$BJ$2151,MATCH($A126,Lookup!$A$9:$A$2151,0)),0)</f>
        <v>0</v>
      </c>
      <c r="J126" s="204">
        <f>IFERROR(INDEX(Lookup!$BI$9:$BI$2151,MATCH($A126,Lookup!$A$9:$A$2151,0)),0)</f>
        <v>0</v>
      </c>
      <c r="K126" s="204">
        <f>IFERROR(INDEX(Lookup!$BH$9:$BH$2151,MATCH($A126,Lookup!$A$9:$A$2151,0)),0)</f>
        <v>0</v>
      </c>
      <c r="L126" s="204">
        <f t="shared" si="14"/>
        <v>0</v>
      </c>
      <c r="O126" s="182">
        <f t="shared" si="15"/>
        <v>0</v>
      </c>
    </row>
    <row r="127" spans="1:15" hidden="1" x14ac:dyDescent="0.2">
      <c r="A127" s="182">
        <f>'IS Acct 05'!A24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IFERROR(INDEX(Lookup!$BG$9:$BG$2151,MATCH($A127,Lookup!$A$9:$A$2151,0)),0)</f>
        <v>0</v>
      </c>
      <c r="E127" s="204">
        <f>IFERROR(INDEX(Lookup!$BF$9:$BF$2151,MATCH($A127,Lookup!$A$9:$A$2151,0)),0)</f>
        <v>0</v>
      </c>
      <c r="F127" s="204">
        <f>IFERROR(INDEX(Lookup!$BE$9:$BE$2151,MATCH($A127,Lookup!$A$9:$A$2151,0)),0)</f>
        <v>0</v>
      </c>
      <c r="G127" s="205"/>
      <c r="H127" s="205"/>
      <c r="I127" s="204">
        <f>IFERROR(INDEX(Lookup!$BJ$9:$BJ$2151,MATCH($A127,Lookup!$A$9:$A$2151,0)),0)</f>
        <v>0</v>
      </c>
      <c r="J127" s="204">
        <f>IFERROR(INDEX(Lookup!$BI$9:$BI$2151,MATCH($A127,Lookup!$A$9:$A$2151,0)),0)</f>
        <v>0</v>
      </c>
      <c r="K127" s="204">
        <f>IFERROR(INDEX(Lookup!$BH$9:$BH$2151,MATCH($A127,Lookup!$A$9:$A$2151,0)),0)</f>
        <v>0</v>
      </c>
      <c r="L127" s="204">
        <f t="shared" si="14"/>
        <v>0</v>
      </c>
      <c r="O127" s="182">
        <f t="shared" si="15"/>
        <v>0</v>
      </c>
    </row>
    <row r="128" spans="1:15" hidden="1" x14ac:dyDescent="0.2">
      <c r="A128" s="182">
        <f>'IS Acct 05'!A25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IFERROR(INDEX(Lookup!$BG$9:$BG$2151,MATCH($A128,Lookup!$A$9:$A$2151,0)),0)</f>
        <v>0</v>
      </c>
      <c r="E128" s="204">
        <f>IFERROR(INDEX(Lookup!$BF$9:$BF$2151,MATCH($A128,Lookup!$A$9:$A$2151,0)),0)</f>
        <v>0</v>
      </c>
      <c r="F128" s="204">
        <f>IFERROR(INDEX(Lookup!$BE$9:$BE$2151,MATCH($A128,Lookup!$A$9:$A$2151,0)),0)</f>
        <v>0</v>
      </c>
      <c r="G128" s="205"/>
      <c r="H128" s="205"/>
      <c r="I128" s="204">
        <f>IFERROR(INDEX(Lookup!$BJ$9:$BJ$2151,MATCH($A128,Lookup!$A$9:$A$2151,0)),0)</f>
        <v>0</v>
      </c>
      <c r="J128" s="204">
        <f>IFERROR(INDEX(Lookup!$BI$9:$BI$2151,MATCH($A128,Lookup!$A$9:$A$2151,0)),0)</f>
        <v>0</v>
      </c>
      <c r="K128" s="204">
        <f>IFERROR(INDEX(Lookup!$BH$9:$BH$2151,MATCH($A128,Lookup!$A$9:$A$2151,0)),0)</f>
        <v>0</v>
      </c>
      <c r="L128" s="204">
        <f t="shared" si="14"/>
        <v>0</v>
      </c>
      <c r="O128" s="182">
        <f t="shared" si="15"/>
        <v>0</v>
      </c>
    </row>
    <row r="129" spans="1:17" hidden="1" x14ac:dyDescent="0.2">
      <c r="A129" s="182">
        <f>'IS Acct 05'!A26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IFERROR(INDEX(Lookup!$BG$9:$BG$2151,MATCH($A129,Lookup!$A$9:$A$2151,0)),0)</f>
        <v>0</v>
      </c>
      <c r="E129" s="204">
        <f>IFERROR(INDEX(Lookup!$BF$9:$BF$2151,MATCH($A129,Lookup!$A$9:$A$2151,0)),0)</f>
        <v>0</v>
      </c>
      <c r="F129" s="204">
        <f>IFERROR(INDEX(Lookup!$BE$9:$BE$2151,MATCH($A129,Lookup!$A$9:$A$2151,0)),0)</f>
        <v>0</v>
      </c>
      <c r="G129" s="205"/>
      <c r="H129" s="205"/>
      <c r="I129" s="204">
        <f>IFERROR(INDEX(Lookup!$BJ$9:$BJ$2151,MATCH($A129,Lookup!$A$9:$A$2151,0)),0)</f>
        <v>0</v>
      </c>
      <c r="J129" s="204">
        <f>IFERROR(INDEX(Lookup!$BI$9:$BI$2151,MATCH($A129,Lookup!$A$9:$A$2151,0)),0)</f>
        <v>0</v>
      </c>
      <c r="K129" s="204">
        <f>IFERROR(INDEX(Lookup!$BH$9:$BH$2151,MATCH($A129,Lookup!$A$9:$A$2151,0)),0)</f>
        <v>0</v>
      </c>
      <c r="L129" s="204">
        <f t="shared" si="14"/>
        <v>0</v>
      </c>
      <c r="O129" s="182">
        <f t="shared" si="15"/>
        <v>0</v>
      </c>
    </row>
    <row r="130" spans="1:17" hidden="1" x14ac:dyDescent="0.2">
      <c r="A130" s="182">
        <f>'IS Acct 05'!A27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IFERROR(INDEX(Lookup!$BG$9:$BG$2151,MATCH($A130,Lookup!$A$9:$A$2151,0)),0)</f>
        <v>0</v>
      </c>
      <c r="E130" s="204">
        <f>IFERROR(INDEX(Lookup!$BF$9:$BF$2151,MATCH($A130,Lookup!$A$9:$A$2151,0)),0)</f>
        <v>0</v>
      </c>
      <c r="F130" s="204">
        <f>IFERROR(INDEX(Lookup!$BE$9:$BE$2151,MATCH($A130,Lookup!$A$9:$A$2151,0)),0)</f>
        <v>0</v>
      </c>
      <c r="G130" s="205"/>
      <c r="H130" s="205"/>
      <c r="I130" s="204">
        <f>IFERROR(INDEX(Lookup!$BJ$9:$BJ$2151,MATCH($A130,Lookup!$A$9:$A$2151,0)),0)</f>
        <v>0</v>
      </c>
      <c r="J130" s="204">
        <f>IFERROR(INDEX(Lookup!$BI$9:$BI$2151,MATCH($A130,Lookup!$A$9:$A$2151,0)),0)</f>
        <v>0</v>
      </c>
      <c r="K130" s="204">
        <f>IFERROR(INDEX(Lookup!$BH$9:$BH$2151,MATCH($A130,Lookup!$A$9:$A$2151,0)),0)</f>
        <v>0</v>
      </c>
      <c r="L130" s="204">
        <f t="shared" si="14"/>
        <v>0</v>
      </c>
      <c r="O130" s="182">
        <f t="shared" si="15"/>
        <v>0</v>
      </c>
    </row>
    <row r="131" spans="1:17" hidden="1" x14ac:dyDescent="0.2">
      <c r="A131" s="182">
        <f>'IS Acct 05'!A28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IFERROR(INDEX(Lookup!$BG$9:$BG$2151,MATCH($A131,Lookup!$A$9:$A$2151,0)),0)</f>
        <v>0</v>
      </c>
      <c r="E131" s="204">
        <f>IFERROR(INDEX(Lookup!$BF$9:$BF$2151,MATCH($A131,Lookup!$A$9:$A$2151,0)),0)</f>
        <v>0</v>
      </c>
      <c r="F131" s="204">
        <f>IFERROR(INDEX(Lookup!$BE$9:$BE$2151,MATCH($A131,Lookup!$A$9:$A$2151,0)),0)</f>
        <v>0</v>
      </c>
      <c r="G131" s="205"/>
      <c r="H131" s="205"/>
      <c r="I131" s="204">
        <f>IFERROR(INDEX(Lookup!$BJ$9:$BJ$2151,MATCH($A131,Lookup!$A$9:$A$2151,0)),0)</f>
        <v>0</v>
      </c>
      <c r="J131" s="204">
        <f>IFERROR(INDEX(Lookup!$BI$9:$BI$2151,MATCH($A131,Lookup!$A$9:$A$2151,0)),0)</f>
        <v>0</v>
      </c>
      <c r="K131" s="204">
        <f>IFERROR(INDEX(Lookup!$BH$9:$BH$2151,MATCH($A131,Lookup!$A$9:$A$2151,0)),0)</f>
        <v>0</v>
      </c>
      <c r="L131" s="204">
        <f t="shared" si="14"/>
        <v>0</v>
      </c>
      <c r="O131" s="182">
        <f t="shared" si="15"/>
        <v>0</v>
      </c>
    </row>
    <row r="132" spans="1:17" hidden="1" x14ac:dyDescent="0.2">
      <c r="A132" s="182">
        <f>'IS Acct 05'!A29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IFERROR(INDEX(Lookup!$BG$9:$BG$2151,MATCH($A132,Lookup!$A$9:$A$2151,0)),0)</f>
        <v>0</v>
      </c>
      <c r="E132" s="204">
        <f>IFERROR(INDEX(Lookup!$BF$9:$BF$2151,MATCH($A132,Lookup!$A$9:$A$2151,0)),0)</f>
        <v>0</v>
      </c>
      <c r="F132" s="204">
        <f>IFERROR(INDEX(Lookup!$BE$9:$BE$2151,MATCH($A132,Lookup!$A$9:$A$2151,0)),0)</f>
        <v>0</v>
      </c>
      <c r="G132" s="205"/>
      <c r="H132" s="205"/>
      <c r="I132" s="204">
        <f>IFERROR(INDEX(Lookup!$BJ$9:$BJ$2151,MATCH($A132,Lookup!$A$9:$A$2151,0)),0)</f>
        <v>0</v>
      </c>
      <c r="J132" s="204">
        <f>IFERROR(INDEX(Lookup!$BI$9:$BI$2151,MATCH($A132,Lookup!$A$9:$A$2151,0)),0)</f>
        <v>0</v>
      </c>
      <c r="K132" s="204">
        <f>IFERROR(INDEX(Lookup!$BH$9:$BH$2151,MATCH($A132,Lookup!$A$9:$A$2151,0)),0)</f>
        <v>0</v>
      </c>
      <c r="L132" s="204">
        <f t="shared" si="14"/>
        <v>0</v>
      </c>
      <c r="O132" s="182">
        <f t="shared" si="15"/>
        <v>0</v>
      </c>
    </row>
    <row r="133" spans="1:17" hidden="1" x14ac:dyDescent="0.2">
      <c r="A133" s="182">
        <f>'IS Acct 05'!A30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IFERROR(INDEX(Lookup!$BG$9:$BG$2151,MATCH($A133,Lookup!$A$9:$A$2151,0)),0)</f>
        <v>0</v>
      </c>
      <c r="E133" s="204">
        <f>IFERROR(INDEX(Lookup!$BF$9:$BF$2151,MATCH($A133,Lookup!$A$9:$A$2151,0)),0)</f>
        <v>0</v>
      </c>
      <c r="F133" s="204">
        <f>IFERROR(INDEX(Lookup!$BE$9:$BE$2151,MATCH($A133,Lookup!$A$9:$A$2151,0)),0)</f>
        <v>0</v>
      </c>
      <c r="G133" s="205"/>
      <c r="H133" s="205"/>
      <c r="I133" s="204">
        <f>IFERROR(INDEX(Lookup!$BJ$9:$BJ$2151,MATCH($A133,Lookup!$A$9:$A$2151,0)),0)</f>
        <v>0</v>
      </c>
      <c r="J133" s="204">
        <f>IFERROR(INDEX(Lookup!$BI$9:$BI$2151,MATCH($A133,Lookup!$A$9:$A$2151,0)),0)</f>
        <v>0</v>
      </c>
      <c r="K133" s="204">
        <f>IFERROR(INDEX(Lookup!$BH$9:$BH$2151,MATCH($A133,Lookup!$A$9:$A$2151,0)),0)</f>
        <v>0</v>
      </c>
      <c r="L133" s="204">
        <f t="shared" si="14"/>
        <v>0</v>
      </c>
      <c r="O133" s="182">
        <f t="shared" si="15"/>
        <v>0</v>
      </c>
    </row>
    <row r="134" spans="1:17" x14ac:dyDescent="0.2">
      <c r="A134" s="212"/>
      <c r="B134" s="212"/>
      <c r="C134" s="212" t="s">
        <v>730</v>
      </c>
      <c r="D134" s="210">
        <f>SUM(D105:D133)</f>
        <v>0</v>
      </c>
      <c r="E134" s="210">
        <f t="shared" ref="E134:L134" si="16">SUM(E105:E133)</f>
        <v>0</v>
      </c>
      <c r="F134" s="210">
        <f t="shared" si="16"/>
        <v>0</v>
      </c>
      <c r="G134" s="210"/>
      <c r="H134" s="210"/>
      <c r="I134" s="210">
        <f t="shared" si="16"/>
        <v>0</v>
      </c>
      <c r="J134" s="210">
        <f t="shared" si="16"/>
        <v>0</v>
      </c>
      <c r="K134" s="210">
        <f t="shared" si="16"/>
        <v>0</v>
      </c>
      <c r="L134" s="210">
        <f t="shared" si="16"/>
        <v>0</v>
      </c>
      <c r="O134" s="182">
        <v>1</v>
      </c>
      <c r="Q134" s="240"/>
    </row>
    <row r="135" spans="1:17" x14ac:dyDescent="0.2">
      <c r="A135" s="244"/>
      <c r="B135" s="244"/>
      <c r="C135" s="244" t="s">
        <v>728</v>
      </c>
      <c r="D135" s="245">
        <f t="shared" ref="D135:J135" si="17">D102-D134</f>
        <v>0</v>
      </c>
      <c r="E135" s="245">
        <f t="shared" si="17"/>
        <v>0</v>
      </c>
      <c r="F135" s="245">
        <f t="shared" si="17"/>
        <v>0</v>
      </c>
      <c r="G135" s="245"/>
      <c r="H135" s="245"/>
      <c r="I135" s="245">
        <f t="shared" si="17"/>
        <v>0</v>
      </c>
      <c r="J135" s="245">
        <f t="shared" si="17"/>
        <v>0</v>
      </c>
      <c r="K135" s="245">
        <f>K102-K134</f>
        <v>0</v>
      </c>
      <c r="L135" s="245">
        <f>L102-L134</f>
        <v>0</v>
      </c>
      <c r="O135" s="182">
        <v>1</v>
      </c>
      <c r="Q135" s="240"/>
    </row>
    <row r="136" spans="1:17" x14ac:dyDescent="0.2">
      <c r="A136" s="215"/>
      <c r="B136" s="215"/>
      <c r="D136" s="213"/>
      <c r="E136" s="213"/>
      <c r="F136" s="213"/>
      <c r="G136" s="213"/>
      <c r="H136" s="213"/>
      <c r="I136" s="213"/>
      <c r="J136" s="213"/>
      <c r="K136" s="213"/>
      <c r="L136" s="213"/>
      <c r="O136" s="182">
        <v>1</v>
      </c>
      <c r="Q136" s="240"/>
    </row>
    <row r="137" spans="1:17" x14ac:dyDescent="0.2">
      <c r="A137" s="215"/>
      <c r="B137" s="215"/>
      <c r="C137" s="206" t="s">
        <v>778</v>
      </c>
      <c r="D137" s="213"/>
      <c r="E137" s="213"/>
      <c r="F137" s="213"/>
      <c r="G137" s="213"/>
      <c r="H137" s="213"/>
      <c r="I137" s="213"/>
      <c r="J137" s="213"/>
      <c r="K137" s="213"/>
      <c r="L137" s="213"/>
      <c r="Q137" s="240"/>
    </row>
    <row r="138" spans="1:17" x14ac:dyDescent="0.2">
      <c r="A138" s="182" t="str">
        <f>'IS Acct 09'!A2</f>
        <v>10300-E02</v>
      </c>
      <c r="B138" s="215"/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 xml:space="preserve">Revenue - Sponsorship-Hot 6 / Misc Events                   </v>
      </c>
      <c r="D138" s="204">
        <f>IFERROR(INDEX(Lookup!$BG$9:$BG$2151,MATCH($A138,Lookup!$A$9:$A$2151,0)),0)</f>
        <v>0</v>
      </c>
      <c r="E138" s="204">
        <f>IFERROR(INDEX(Lookup!$BF$9:$BF$2151,MATCH($A138,Lookup!$A$9:$A$2151,0)),0)</f>
        <v>0</v>
      </c>
      <c r="F138" s="204">
        <f>IFERROR(INDEX(Lookup!$BE$9:$BE$2151,MATCH($A138,Lookup!$A$9:$A$2151,0)),0)</f>
        <v>0</v>
      </c>
      <c r="G138" s="205"/>
      <c r="H138" s="205"/>
      <c r="I138" s="204">
        <f>IFERROR(INDEX(Lookup!$BJ$9:$BJ$2151,MATCH($A138,Lookup!$A$9:$A$2151,0)),0)</f>
        <v>0</v>
      </c>
      <c r="J138" s="204">
        <f>IFERROR(INDEX(Lookup!$BI$9:$BI$2151,MATCH($A138,Lookup!$A$9:$A$2151,0)),0)</f>
        <v>0</v>
      </c>
      <c r="K138" s="204">
        <f>IFERROR(INDEX(Lookup!$BH$9:$BH$2151,MATCH($A138,Lookup!$A$9:$A$2151,0)),0)</f>
        <v>0</v>
      </c>
      <c r="L138" s="204">
        <f t="shared" ref="L138" si="18">K138-J138</f>
        <v>0</v>
      </c>
      <c r="Q138" s="240"/>
    </row>
    <row r="139" spans="1:17" x14ac:dyDescent="0.2">
      <c r="A139" s="182" t="str">
        <f>'IS Acct 09'!A3</f>
        <v>10360-E02</v>
      </c>
      <c r="B139" s="215"/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 xml:space="preserve">Door Sales-Hot 6 / Misc Events                              </v>
      </c>
      <c r="D139" s="204">
        <f>IFERROR(INDEX(Lookup!$BG$9:$BG$2151,MATCH($A139,Lookup!$A$9:$A$2151,0)),0)</f>
        <v>0</v>
      </c>
      <c r="E139" s="204">
        <f>IFERROR(INDEX(Lookup!$BF$9:$BF$2151,MATCH($A139,Lookup!$A$9:$A$2151,0)),0)</f>
        <v>0</v>
      </c>
      <c r="F139" s="204">
        <f>IFERROR(INDEX(Lookup!$BE$9:$BE$2151,MATCH($A139,Lookup!$A$9:$A$2151,0)),0)</f>
        <v>0</v>
      </c>
      <c r="G139" s="205"/>
      <c r="H139" s="205"/>
      <c r="I139" s="204">
        <f>IFERROR(INDEX(Lookup!$BJ$9:$BJ$2151,MATCH($A139,Lookup!$A$9:$A$2151,0)),0)</f>
        <v>0</v>
      </c>
      <c r="J139" s="204">
        <f>IFERROR(INDEX(Lookup!$BI$9:$BI$2151,MATCH($A139,Lookup!$A$9:$A$2151,0)),0)</f>
        <v>0</v>
      </c>
      <c r="K139" s="204">
        <f>IFERROR(INDEX(Lookup!$BH$9:$BH$2151,MATCH($A139,Lookup!$A$9:$A$2151,0)),0)</f>
        <v>0</v>
      </c>
      <c r="L139" s="204">
        <f t="shared" ref="L139:L141" si="19">K139-J139</f>
        <v>0</v>
      </c>
      <c r="Q139" s="240"/>
    </row>
    <row r="140" spans="1:17" x14ac:dyDescent="0.2">
      <c r="A140" s="182">
        <f>'IS Acct 09'!A4</f>
        <v>0</v>
      </c>
      <c r="B140" s="215"/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IFERROR(INDEX(Lookup!$BG$9:$BG$2151,MATCH($A140,Lookup!$A$9:$A$2151,0)),0)</f>
        <v>0</v>
      </c>
      <c r="E140" s="204">
        <f>IFERROR(INDEX(Lookup!$BF$9:$BF$2151,MATCH($A140,Lookup!$A$9:$A$2151,0)),0)</f>
        <v>0</v>
      </c>
      <c r="F140" s="204">
        <f>IFERROR(INDEX(Lookup!$BE$9:$BE$2151,MATCH($A140,Lookup!$A$9:$A$2151,0)),0)</f>
        <v>0</v>
      </c>
      <c r="G140" s="205"/>
      <c r="H140" s="205"/>
      <c r="I140" s="204">
        <f>IFERROR(INDEX(Lookup!$BJ$9:$BJ$2151,MATCH($A140,Lookup!$A$9:$A$2151,0)),0)</f>
        <v>0</v>
      </c>
      <c r="J140" s="204">
        <f>IFERROR(INDEX(Lookup!$BI$9:$BI$2151,MATCH($A140,Lookup!$A$9:$A$2151,0)),0)</f>
        <v>0</v>
      </c>
      <c r="K140" s="204">
        <f>IFERROR(INDEX(Lookup!$BH$9:$BH$2151,MATCH($A140,Lookup!$A$9:$A$2151,0)),0)</f>
        <v>0</v>
      </c>
      <c r="L140" s="204">
        <f t="shared" si="19"/>
        <v>0</v>
      </c>
      <c r="Q140" s="240"/>
    </row>
    <row r="141" spans="1:17" x14ac:dyDescent="0.2">
      <c r="A141" s="182">
        <f>'IS Acct 09'!A5</f>
        <v>0</v>
      </c>
      <c r="B141" s="215"/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IFERROR(INDEX(Lookup!$BG$9:$BG$2151,MATCH($A141,Lookup!$A$9:$A$2151,0)),0)</f>
        <v>0</v>
      </c>
      <c r="E141" s="204">
        <f>IFERROR(INDEX(Lookup!$BF$9:$BF$2151,MATCH($A141,Lookup!$A$9:$A$2151,0)),0)</f>
        <v>0</v>
      </c>
      <c r="F141" s="204">
        <f>IFERROR(INDEX(Lookup!$BE$9:$BE$2151,MATCH($A141,Lookup!$A$9:$A$2151,0)),0)</f>
        <v>0</v>
      </c>
      <c r="G141" s="205"/>
      <c r="H141" s="205"/>
      <c r="I141" s="204">
        <f>IFERROR(INDEX(Lookup!$BJ$9:$BJ$2151,MATCH($A141,Lookup!$A$9:$A$2151,0)),0)</f>
        <v>0</v>
      </c>
      <c r="J141" s="204">
        <f>IFERROR(INDEX(Lookup!$BI$9:$BI$2151,MATCH($A141,Lookup!$A$9:$A$2151,0)),0)</f>
        <v>0</v>
      </c>
      <c r="K141" s="204">
        <f>IFERROR(INDEX(Lookup!$BH$9:$BH$2151,MATCH($A141,Lookup!$A$9:$A$2151,0)),0)</f>
        <v>0</v>
      </c>
      <c r="L141" s="204">
        <f t="shared" si="19"/>
        <v>0</v>
      </c>
      <c r="Q141" s="240"/>
    </row>
    <row r="142" spans="1:17" x14ac:dyDescent="0.2">
      <c r="A142" s="244"/>
      <c r="B142" s="244"/>
      <c r="C142" s="244" t="s">
        <v>447</v>
      </c>
      <c r="D142" s="245">
        <f>+D139+D138</f>
        <v>0</v>
      </c>
      <c r="E142" s="245">
        <f t="shared" ref="E142:L142" si="20">+E139+E138</f>
        <v>0</v>
      </c>
      <c r="F142" s="245">
        <f t="shared" si="20"/>
        <v>0</v>
      </c>
      <c r="G142" s="245"/>
      <c r="H142" s="245"/>
      <c r="I142" s="245">
        <f t="shared" si="20"/>
        <v>0</v>
      </c>
      <c r="J142" s="245">
        <f t="shared" si="20"/>
        <v>0</v>
      </c>
      <c r="K142" s="245">
        <f t="shared" si="20"/>
        <v>0</v>
      </c>
      <c r="L142" s="245">
        <f t="shared" si="20"/>
        <v>0</v>
      </c>
      <c r="Q142" s="240"/>
    </row>
    <row r="143" spans="1:17" x14ac:dyDescent="0.2">
      <c r="A143" s="215"/>
      <c r="B143" s="215"/>
      <c r="C143" s="215"/>
      <c r="D143" s="213"/>
      <c r="E143" s="213"/>
      <c r="F143" s="213"/>
      <c r="G143" s="213"/>
      <c r="H143" s="213"/>
      <c r="I143" s="213"/>
      <c r="J143" s="213"/>
      <c r="K143" s="213"/>
      <c r="L143" s="213"/>
      <c r="Q143" s="240"/>
    </row>
    <row r="144" spans="1:17" x14ac:dyDescent="0.2">
      <c r="A144" s="215"/>
      <c r="B144" s="215"/>
      <c r="C144" s="215" t="s">
        <v>455</v>
      </c>
      <c r="D144" s="213"/>
      <c r="E144" s="213"/>
      <c r="F144" s="213"/>
      <c r="G144" s="213"/>
      <c r="H144" s="213"/>
      <c r="I144" s="213"/>
      <c r="J144" s="213"/>
      <c r="K144" s="213"/>
      <c r="L144" s="213"/>
      <c r="Q144" s="240"/>
    </row>
    <row r="145" spans="1:17" x14ac:dyDescent="0.2">
      <c r="A145" s="182" t="str">
        <f>'IS Acct 10'!A2</f>
        <v>14100-E02</v>
      </c>
      <c r="B145" s="215"/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Advertising/Promo-Hot 6 / Misc Events                       </v>
      </c>
      <c r="D145" s="204">
        <f>IFERROR(INDEX(Lookup!$BG$9:$BG$2151,MATCH($A145,Lookup!$A$9:$A$2151,0)),0)</f>
        <v>0</v>
      </c>
      <c r="E145" s="204">
        <f>IFERROR(INDEX(Lookup!$BF$9:$BF$2151,MATCH($A145,Lookup!$A$9:$A$2151,0)),0)</f>
        <v>0</v>
      </c>
      <c r="F145" s="204">
        <f>IFERROR(INDEX(Lookup!$BE$9:$BE$2151,MATCH($A145,Lookup!$A$9:$A$2151,0)),0)</f>
        <v>0</v>
      </c>
      <c r="G145" s="205"/>
      <c r="H145" s="205"/>
      <c r="I145" s="204">
        <f>IFERROR(INDEX(Lookup!$BJ$9:$BJ$2151,MATCH($A145,Lookup!$A$9:$A$2151,0)),0)</f>
        <v>0</v>
      </c>
      <c r="J145" s="204">
        <f>IFERROR(INDEX(Lookup!$BI$9:$BI$2151,MATCH($A145,Lookup!$A$9:$A$2151,0)),0)</f>
        <v>0</v>
      </c>
      <c r="K145" s="204">
        <f>IFERROR(INDEX(Lookup!$BH$9:$BH$2151,MATCH($A145,Lookup!$A$9:$A$2151,0)),0)</f>
        <v>0</v>
      </c>
      <c r="L145" s="204">
        <f t="shared" ref="L145" si="21">K145-J145</f>
        <v>0</v>
      </c>
      <c r="Q145" s="240"/>
    </row>
    <row r="146" spans="1:17" x14ac:dyDescent="0.2">
      <c r="A146" s="182" t="str">
        <f>'IS Acct 10'!A3</f>
        <v>14120-E02</v>
      </c>
      <c r="B146" s="215"/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Agency Commissions-Hot 6 / Misc Events                      </v>
      </c>
      <c r="D146" s="204">
        <f>IFERROR(INDEX(Lookup!$BG$9:$BG$2151,MATCH($A146,Lookup!$A$9:$A$2151,0)),0)</f>
        <v>0</v>
      </c>
      <c r="E146" s="204">
        <f>IFERROR(INDEX(Lookup!$BF$9:$BF$2151,MATCH($A146,Lookup!$A$9:$A$2151,0)),0)</f>
        <v>0</v>
      </c>
      <c r="F146" s="204">
        <f>IFERROR(INDEX(Lookup!$BE$9:$BE$2151,MATCH($A146,Lookup!$A$9:$A$2151,0)),0)</f>
        <v>0</v>
      </c>
      <c r="G146" s="205"/>
      <c r="H146" s="205"/>
      <c r="I146" s="204">
        <f>IFERROR(INDEX(Lookup!$BJ$9:$BJ$2151,MATCH($A146,Lookup!$A$9:$A$2151,0)),0)</f>
        <v>0</v>
      </c>
      <c r="J146" s="204">
        <f>IFERROR(INDEX(Lookup!$BI$9:$BI$2151,MATCH($A146,Lookup!$A$9:$A$2151,0)),0)</f>
        <v>0</v>
      </c>
      <c r="K146" s="204">
        <f>IFERROR(INDEX(Lookup!$BH$9:$BH$2151,MATCH($A146,Lookup!$A$9:$A$2151,0)),0)</f>
        <v>0</v>
      </c>
      <c r="L146" s="204">
        <f t="shared" ref="L146:L156" si="22">K146-J146</f>
        <v>0</v>
      </c>
      <c r="Q146" s="240"/>
    </row>
    <row r="147" spans="1:17" x14ac:dyDescent="0.2">
      <c r="A147" s="182" t="str">
        <f>'IS Acct 10'!A4</f>
        <v>14140-E02</v>
      </c>
      <c r="B147" s="215"/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Agency Comm - SPA-Hot 6                                     </v>
      </c>
      <c r="D147" s="204">
        <f>IFERROR(INDEX(Lookup!$BG$9:$BG$2151,MATCH($A147,Lookup!$A$9:$A$2151,0)),0)</f>
        <v>0</v>
      </c>
      <c r="E147" s="204">
        <f>IFERROR(INDEX(Lookup!$BF$9:$BF$2151,MATCH($A147,Lookup!$A$9:$A$2151,0)),0)</f>
        <v>0</v>
      </c>
      <c r="F147" s="204">
        <f>IFERROR(INDEX(Lookup!$BE$9:$BE$2151,MATCH($A147,Lookup!$A$9:$A$2151,0)),0)</f>
        <v>0</v>
      </c>
      <c r="G147" s="205"/>
      <c r="H147" s="205"/>
      <c r="I147" s="204">
        <f>IFERROR(INDEX(Lookup!$BJ$9:$BJ$2151,MATCH($A147,Lookup!$A$9:$A$2151,0)),0)</f>
        <v>0</v>
      </c>
      <c r="J147" s="204">
        <f>IFERROR(INDEX(Lookup!$BI$9:$BI$2151,MATCH($A147,Lookup!$A$9:$A$2151,0)),0)</f>
        <v>0</v>
      </c>
      <c r="K147" s="204">
        <f>IFERROR(INDEX(Lookup!$BH$9:$BH$2151,MATCH($A147,Lookup!$A$9:$A$2151,0)),0)</f>
        <v>0</v>
      </c>
      <c r="L147" s="204">
        <f t="shared" si="22"/>
        <v>0</v>
      </c>
      <c r="Q147" s="240"/>
    </row>
    <row r="148" spans="1:17" x14ac:dyDescent="0.2">
      <c r="A148" s="182" t="str">
        <f>'IS Acct 10'!A5</f>
        <v>14160-E02</v>
      </c>
      <c r="B148" s="215"/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Performers-Hot 6 / Misc Events                              </v>
      </c>
      <c r="D148" s="204">
        <f>IFERROR(INDEX(Lookup!$BG$9:$BG$2151,MATCH($A148,Lookup!$A$9:$A$2151,0)),0)</f>
        <v>0</v>
      </c>
      <c r="E148" s="204">
        <f>IFERROR(INDEX(Lookup!$BF$9:$BF$2151,MATCH($A148,Lookup!$A$9:$A$2151,0)),0)</f>
        <v>0</v>
      </c>
      <c r="F148" s="204">
        <f>IFERROR(INDEX(Lookup!$BE$9:$BE$2151,MATCH($A148,Lookup!$A$9:$A$2151,0)),0)</f>
        <v>0</v>
      </c>
      <c r="G148" s="205"/>
      <c r="H148" s="205"/>
      <c r="I148" s="204">
        <f>IFERROR(INDEX(Lookup!$BJ$9:$BJ$2151,MATCH($A148,Lookup!$A$9:$A$2151,0)),0)</f>
        <v>0</v>
      </c>
      <c r="J148" s="204">
        <f>IFERROR(INDEX(Lookup!$BI$9:$BI$2151,MATCH($A148,Lookup!$A$9:$A$2151,0)),0)</f>
        <v>0</v>
      </c>
      <c r="K148" s="204">
        <f>IFERROR(INDEX(Lookup!$BH$9:$BH$2151,MATCH($A148,Lookup!$A$9:$A$2151,0)),0)</f>
        <v>0</v>
      </c>
      <c r="L148" s="204">
        <f t="shared" si="22"/>
        <v>0</v>
      </c>
      <c r="Q148" s="240"/>
    </row>
    <row r="149" spans="1:17" x14ac:dyDescent="0.2">
      <c r="A149" s="182" t="str">
        <f>'IS Acct 10'!A6</f>
        <v>14180-E02</v>
      </c>
      <c r="B149" s="215"/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Courier-Hot 6 / Misc Events                                 </v>
      </c>
      <c r="D149" s="204">
        <f>IFERROR(INDEX(Lookup!$BG$9:$BG$2151,MATCH($A149,Lookup!$A$9:$A$2151,0)),0)</f>
        <v>0</v>
      </c>
      <c r="E149" s="204">
        <f>IFERROR(INDEX(Lookup!$BF$9:$BF$2151,MATCH($A149,Lookup!$A$9:$A$2151,0)),0)</f>
        <v>0</v>
      </c>
      <c r="F149" s="204">
        <f>IFERROR(INDEX(Lookup!$BE$9:$BE$2151,MATCH($A149,Lookup!$A$9:$A$2151,0)),0)</f>
        <v>0</v>
      </c>
      <c r="G149" s="205"/>
      <c r="H149" s="205"/>
      <c r="I149" s="204">
        <f>IFERROR(INDEX(Lookup!$BJ$9:$BJ$2151,MATCH($A149,Lookup!$A$9:$A$2151,0)),0)</f>
        <v>0</v>
      </c>
      <c r="J149" s="204">
        <f>IFERROR(INDEX(Lookup!$BI$9:$BI$2151,MATCH($A149,Lookup!$A$9:$A$2151,0)),0)</f>
        <v>0</v>
      </c>
      <c r="K149" s="204">
        <f>IFERROR(INDEX(Lookup!$BH$9:$BH$2151,MATCH($A149,Lookup!$A$9:$A$2151,0)),0)</f>
        <v>0</v>
      </c>
      <c r="L149" s="204">
        <f t="shared" si="22"/>
        <v>0</v>
      </c>
      <c r="Q149" s="240"/>
    </row>
    <row r="150" spans="1:17" x14ac:dyDescent="0.2">
      <c r="A150" s="182" t="str">
        <f>'IS Acct 10'!A7</f>
        <v>14200-E02</v>
      </c>
      <c r="B150" s="215"/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Graphics-Hot 6 / Misc Events                                </v>
      </c>
      <c r="D150" s="204">
        <f>IFERROR(INDEX(Lookup!$BG$9:$BG$2151,MATCH($A150,Lookup!$A$9:$A$2151,0)),0)</f>
        <v>0</v>
      </c>
      <c r="E150" s="204">
        <f>IFERROR(INDEX(Lookup!$BF$9:$BF$2151,MATCH($A150,Lookup!$A$9:$A$2151,0)),0)</f>
        <v>0</v>
      </c>
      <c r="F150" s="204">
        <f>IFERROR(INDEX(Lookup!$BE$9:$BE$2151,MATCH($A150,Lookup!$A$9:$A$2151,0)),0)</f>
        <v>0</v>
      </c>
      <c r="G150" s="205"/>
      <c r="H150" s="205"/>
      <c r="I150" s="204">
        <f>IFERROR(INDEX(Lookup!$BJ$9:$BJ$2151,MATCH($A150,Lookup!$A$9:$A$2151,0)),0)</f>
        <v>0</v>
      </c>
      <c r="J150" s="204">
        <f>IFERROR(INDEX(Lookup!$BI$9:$BI$2151,MATCH($A150,Lookup!$A$9:$A$2151,0)),0)</f>
        <v>0</v>
      </c>
      <c r="K150" s="204">
        <f>IFERROR(INDEX(Lookup!$BH$9:$BH$2151,MATCH($A150,Lookup!$A$9:$A$2151,0)),0)</f>
        <v>0</v>
      </c>
      <c r="L150" s="204">
        <f t="shared" si="22"/>
        <v>0</v>
      </c>
      <c r="Q150" s="240"/>
    </row>
    <row r="151" spans="1:17" x14ac:dyDescent="0.2">
      <c r="A151" s="182" t="str">
        <f>'IS Acct 10'!A8</f>
        <v>14220-E02</v>
      </c>
      <c r="B151" s="215"/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Layout/Proof/Production-Hot 6 / Misc Events                 </v>
      </c>
      <c r="D151" s="204">
        <f>IFERROR(INDEX(Lookup!$BG$9:$BG$2151,MATCH($A151,Lookup!$A$9:$A$2151,0)),0)</f>
        <v>0</v>
      </c>
      <c r="E151" s="204">
        <f>IFERROR(INDEX(Lookup!$BF$9:$BF$2151,MATCH($A151,Lookup!$A$9:$A$2151,0)),0)</f>
        <v>0</v>
      </c>
      <c r="F151" s="204">
        <f>IFERROR(INDEX(Lookup!$BE$9:$BE$2151,MATCH($A151,Lookup!$A$9:$A$2151,0)),0)</f>
        <v>0</v>
      </c>
      <c r="G151" s="205"/>
      <c r="H151" s="205"/>
      <c r="I151" s="204">
        <f>IFERROR(INDEX(Lookup!$BJ$9:$BJ$2151,MATCH($A151,Lookup!$A$9:$A$2151,0)),0)</f>
        <v>0</v>
      </c>
      <c r="J151" s="204">
        <f>IFERROR(INDEX(Lookup!$BI$9:$BI$2151,MATCH($A151,Lookup!$A$9:$A$2151,0)),0)</f>
        <v>0</v>
      </c>
      <c r="K151" s="204">
        <f>IFERROR(INDEX(Lookup!$BH$9:$BH$2151,MATCH($A151,Lookup!$A$9:$A$2151,0)),0)</f>
        <v>0</v>
      </c>
      <c r="L151" s="204">
        <f t="shared" si="22"/>
        <v>0</v>
      </c>
      <c r="Q151" s="240"/>
    </row>
    <row r="152" spans="1:17" x14ac:dyDescent="0.2">
      <c r="A152" s="182" t="str">
        <f>'IS Acct 10'!A9</f>
        <v>14240-E02</v>
      </c>
      <c r="B152" s="215"/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Photography-Hot 6 / Misc Events                             </v>
      </c>
      <c r="D152" s="204">
        <f>IFERROR(INDEX(Lookup!$BG$9:$BG$2151,MATCH($A152,Lookup!$A$9:$A$2151,0)),0)</f>
        <v>0</v>
      </c>
      <c r="E152" s="204">
        <f>IFERROR(INDEX(Lookup!$BF$9:$BF$2151,MATCH($A152,Lookup!$A$9:$A$2151,0)),0)</f>
        <v>0</v>
      </c>
      <c r="F152" s="204">
        <f>IFERROR(INDEX(Lookup!$BE$9:$BE$2151,MATCH($A152,Lookup!$A$9:$A$2151,0)),0)</f>
        <v>0</v>
      </c>
      <c r="G152" s="205"/>
      <c r="H152" s="205"/>
      <c r="I152" s="204">
        <f>IFERROR(INDEX(Lookup!$BJ$9:$BJ$2151,MATCH($A152,Lookup!$A$9:$A$2151,0)),0)</f>
        <v>0</v>
      </c>
      <c r="J152" s="204">
        <f>IFERROR(INDEX(Lookup!$BI$9:$BI$2151,MATCH($A152,Lookup!$A$9:$A$2151,0)),0)</f>
        <v>0</v>
      </c>
      <c r="K152" s="204">
        <f>IFERROR(INDEX(Lookup!$BH$9:$BH$2151,MATCH($A152,Lookup!$A$9:$A$2151,0)),0)</f>
        <v>0</v>
      </c>
      <c r="L152" s="204">
        <f t="shared" si="22"/>
        <v>0</v>
      </c>
      <c r="Q152" s="240"/>
    </row>
    <row r="153" spans="1:17" x14ac:dyDescent="0.2">
      <c r="A153" s="182" t="str">
        <f>'IS Acct 10'!A10</f>
        <v>14260-E02</v>
      </c>
      <c r="B153" s="215"/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Printing-Hot 6 / Misc Events                                </v>
      </c>
      <c r="D153" s="204">
        <f>IFERROR(INDEX(Lookup!$BG$9:$BG$2151,MATCH($A153,Lookup!$A$9:$A$2151,0)),0)</f>
        <v>0</v>
      </c>
      <c r="E153" s="204">
        <f>IFERROR(INDEX(Lookup!$BF$9:$BF$2151,MATCH($A153,Lookup!$A$9:$A$2151,0)),0)</f>
        <v>0</v>
      </c>
      <c r="F153" s="204">
        <f>IFERROR(INDEX(Lookup!$BE$9:$BE$2151,MATCH($A153,Lookup!$A$9:$A$2151,0)),0)</f>
        <v>0</v>
      </c>
      <c r="G153" s="205"/>
      <c r="H153" s="205"/>
      <c r="I153" s="204">
        <f>IFERROR(INDEX(Lookup!$BJ$9:$BJ$2151,MATCH($A153,Lookup!$A$9:$A$2151,0)),0)</f>
        <v>0</v>
      </c>
      <c r="J153" s="204">
        <f>IFERROR(INDEX(Lookup!$BI$9:$BI$2151,MATCH($A153,Lookup!$A$9:$A$2151,0)),0)</f>
        <v>0</v>
      </c>
      <c r="K153" s="204">
        <f>IFERROR(INDEX(Lookup!$BH$9:$BH$2151,MATCH($A153,Lookup!$A$9:$A$2151,0)),0)</f>
        <v>0</v>
      </c>
      <c r="L153" s="204">
        <f t="shared" si="22"/>
        <v>0</v>
      </c>
      <c r="Q153" s="240"/>
    </row>
    <row r="154" spans="1:17" x14ac:dyDescent="0.2">
      <c r="A154" s="182">
        <f>'IS Acct 10'!A11</f>
        <v>0</v>
      </c>
      <c r="B154" s="215"/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IFERROR(INDEX(Lookup!$BG$9:$BG$2151,MATCH($A154,Lookup!$A$9:$A$2151,0)),0)</f>
        <v>0</v>
      </c>
      <c r="E154" s="204">
        <f>IFERROR(INDEX(Lookup!$BF$9:$BF$2151,MATCH($A154,Lookup!$A$9:$A$2151,0)),0)</f>
        <v>0</v>
      </c>
      <c r="F154" s="204">
        <f>IFERROR(INDEX(Lookup!$BE$9:$BE$2151,MATCH($A154,Lookup!$A$9:$A$2151,0)),0)</f>
        <v>0</v>
      </c>
      <c r="G154" s="205"/>
      <c r="H154" s="205"/>
      <c r="I154" s="204">
        <f>IFERROR(INDEX(Lookup!$BJ$9:$BJ$2151,MATCH($A154,Lookup!$A$9:$A$2151,0)),0)</f>
        <v>0</v>
      </c>
      <c r="J154" s="204">
        <f>IFERROR(INDEX(Lookup!$BI$9:$BI$2151,MATCH($A154,Lookup!$A$9:$A$2151,0)),0)</f>
        <v>0</v>
      </c>
      <c r="K154" s="204">
        <f>IFERROR(INDEX(Lookup!$BH$9:$BH$2151,MATCH($A154,Lookup!$A$9:$A$2151,0)),0)</f>
        <v>0</v>
      </c>
      <c r="L154" s="204">
        <f t="shared" si="22"/>
        <v>0</v>
      </c>
      <c r="Q154" s="240"/>
    </row>
    <row r="155" spans="1:17" x14ac:dyDescent="0.2">
      <c r="A155" s="182">
        <f>'IS Acct 10'!A12</f>
        <v>0</v>
      </c>
      <c r="B155" s="215"/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IFERROR(INDEX(Lookup!$BG$9:$BG$2151,MATCH($A155,Lookup!$A$9:$A$2151,0)),0)</f>
        <v>0</v>
      </c>
      <c r="E155" s="204">
        <f>IFERROR(INDEX(Lookup!$BF$9:$BF$2151,MATCH($A155,Lookup!$A$9:$A$2151,0)),0)</f>
        <v>0</v>
      </c>
      <c r="F155" s="204">
        <f>IFERROR(INDEX(Lookup!$BE$9:$BE$2151,MATCH($A155,Lookup!$A$9:$A$2151,0)),0)</f>
        <v>0</v>
      </c>
      <c r="G155" s="205"/>
      <c r="H155" s="205"/>
      <c r="I155" s="204">
        <f>IFERROR(INDEX(Lookup!$BJ$9:$BJ$2151,MATCH($A155,Lookup!$A$9:$A$2151,0)),0)</f>
        <v>0</v>
      </c>
      <c r="J155" s="204">
        <f>IFERROR(INDEX(Lookup!$BI$9:$BI$2151,MATCH($A155,Lookup!$A$9:$A$2151,0)),0)</f>
        <v>0</v>
      </c>
      <c r="K155" s="204">
        <f>IFERROR(INDEX(Lookup!$BH$9:$BH$2151,MATCH($A155,Lookup!$A$9:$A$2151,0)),0)</f>
        <v>0</v>
      </c>
      <c r="L155" s="204">
        <f t="shared" si="22"/>
        <v>0</v>
      </c>
      <c r="Q155" s="240"/>
    </row>
    <row r="156" spans="1:17" x14ac:dyDescent="0.2">
      <c r="A156" s="182">
        <f>'IS Acct 10'!A13</f>
        <v>0</v>
      </c>
      <c r="B156" s="215"/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IFERROR(INDEX(Lookup!$BG$9:$BG$2151,MATCH($A156,Lookup!$A$9:$A$2151,0)),0)</f>
        <v>0</v>
      </c>
      <c r="E156" s="204">
        <f>IFERROR(INDEX(Lookup!$BF$9:$BF$2151,MATCH($A156,Lookup!$A$9:$A$2151,0)),0)</f>
        <v>0</v>
      </c>
      <c r="F156" s="204">
        <f>IFERROR(INDEX(Lookup!$BE$9:$BE$2151,MATCH($A156,Lookup!$A$9:$A$2151,0)),0)</f>
        <v>0</v>
      </c>
      <c r="G156" s="205"/>
      <c r="H156" s="205"/>
      <c r="I156" s="204">
        <f>IFERROR(INDEX(Lookup!$BJ$9:$BJ$2151,MATCH($A156,Lookup!$A$9:$A$2151,0)),0)</f>
        <v>0</v>
      </c>
      <c r="J156" s="204">
        <f>IFERROR(INDEX(Lookup!$BI$9:$BI$2151,MATCH($A156,Lookup!$A$9:$A$2151,0)),0)</f>
        <v>0</v>
      </c>
      <c r="K156" s="204">
        <f>IFERROR(INDEX(Lookup!$BH$9:$BH$2151,MATCH($A156,Lookup!$A$9:$A$2151,0)),0)</f>
        <v>0</v>
      </c>
      <c r="L156" s="204">
        <f t="shared" si="22"/>
        <v>0</v>
      </c>
      <c r="Q156" s="240"/>
    </row>
    <row r="157" spans="1:17" x14ac:dyDescent="0.2">
      <c r="A157" s="212"/>
      <c r="B157" s="212"/>
      <c r="C157" s="212" t="s">
        <v>456</v>
      </c>
      <c r="D157" s="210">
        <f>SUM(D145:D153)</f>
        <v>0</v>
      </c>
      <c r="E157" s="210">
        <f t="shared" ref="E157:L157" si="23">SUM(E145:E153)</f>
        <v>0</v>
      </c>
      <c r="F157" s="210">
        <f t="shared" si="23"/>
        <v>0</v>
      </c>
      <c r="G157" s="210"/>
      <c r="H157" s="210"/>
      <c r="I157" s="210">
        <f t="shared" si="23"/>
        <v>0</v>
      </c>
      <c r="J157" s="210">
        <f t="shared" si="23"/>
        <v>0</v>
      </c>
      <c r="K157" s="210">
        <f t="shared" si="23"/>
        <v>0</v>
      </c>
      <c r="L157" s="210">
        <f t="shared" si="23"/>
        <v>0</v>
      </c>
      <c r="Q157" s="240"/>
    </row>
    <row r="158" spans="1:17" x14ac:dyDescent="0.2">
      <c r="A158" s="244"/>
      <c r="B158" s="244"/>
      <c r="C158" s="244" t="s">
        <v>728</v>
      </c>
      <c r="D158" s="245">
        <f>+D142-D157</f>
        <v>0</v>
      </c>
      <c r="E158" s="245">
        <f t="shared" ref="E158:L158" si="24">+E142-E157</f>
        <v>0</v>
      </c>
      <c r="F158" s="245">
        <f t="shared" si="24"/>
        <v>0</v>
      </c>
      <c r="G158" s="245"/>
      <c r="H158" s="245"/>
      <c r="I158" s="245">
        <f t="shared" si="24"/>
        <v>0</v>
      </c>
      <c r="J158" s="245">
        <f t="shared" si="24"/>
        <v>0</v>
      </c>
      <c r="K158" s="245">
        <f t="shared" si="24"/>
        <v>0</v>
      </c>
      <c r="L158" s="245">
        <f t="shared" si="24"/>
        <v>0</v>
      </c>
      <c r="Q158" s="240"/>
    </row>
    <row r="159" spans="1:17" x14ac:dyDescent="0.2">
      <c r="A159" s="215"/>
      <c r="B159" s="215"/>
      <c r="D159" s="213"/>
      <c r="E159" s="213"/>
      <c r="F159" s="213"/>
      <c r="G159" s="213"/>
      <c r="H159" s="213"/>
      <c r="I159" s="213"/>
      <c r="J159" s="213"/>
      <c r="K159" s="213"/>
      <c r="L159" s="213"/>
      <c r="Q159" s="240"/>
    </row>
    <row r="160" spans="1:17" x14ac:dyDescent="0.2">
      <c r="A160" s="215"/>
      <c r="B160" s="215"/>
      <c r="C160" s="206" t="s">
        <v>774</v>
      </c>
      <c r="D160" s="213"/>
      <c r="E160" s="213"/>
      <c r="F160" s="213"/>
      <c r="G160" s="213"/>
      <c r="H160" s="213"/>
      <c r="I160" s="213"/>
      <c r="J160" s="213"/>
      <c r="K160" s="213"/>
      <c r="L160" s="213"/>
      <c r="Q160" s="240"/>
    </row>
    <row r="161" spans="1:17" x14ac:dyDescent="0.2">
      <c r="A161" s="182" t="str">
        <f>'IS Acct 07'!A2</f>
        <v>10300-E07</v>
      </c>
      <c r="B161" s="215"/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Clique - Online                                             </v>
      </c>
      <c r="D161" s="204">
        <f>IFERROR(INDEX(Lookup!$BG$9:$BG$2151,MATCH($A161,Lookup!$A$9:$A$2151,0)),0)</f>
        <v>0</v>
      </c>
      <c r="E161" s="204">
        <f>IFERROR(INDEX(Lookup!$BF$9:$BF$2151,MATCH($A161,Lookup!$A$9:$A$2151,0)),0)</f>
        <v>0</v>
      </c>
      <c r="F161" s="204">
        <f>IFERROR(INDEX(Lookup!$BE$9:$BE$2151,MATCH($A161,Lookup!$A$9:$A$2151,0)),0)</f>
        <v>0</v>
      </c>
      <c r="G161" s="205"/>
      <c r="H161" s="205"/>
      <c r="I161" s="204">
        <f>IFERROR(INDEX(Lookup!$BJ$9:$BJ$2151,MATCH($A161,Lookup!$A$9:$A$2151,0)),0)</f>
        <v>25975</v>
      </c>
      <c r="J161" s="204">
        <f>IFERROR(INDEX(Lookup!$BI$9:$BI$2151,MATCH($A161,Lookup!$A$9:$A$2151,0)),0)</f>
        <v>0</v>
      </c>
      <c r="K161" s="204">
        <f>IFERROR(INDEX(Lookup!$BH$9:$BH$2151,MATCH($A161,Lookup!$A$9:$A$2151,0)),0)</f>
        <v>0</v>
      </c>
      <c r="L161" s="204">
        <f t="shared" ref="L161" si="25">K161-J161</f>
        <v>0</v>
      </c>
      <c r="Q161" s="240"/>
    </row>
    <row r="162" spans="1:17" x14ac:dyDescent="0.2">
      <c r="A162" s="182">
        <f>'IS Acct 07'!A3</f>
        <v>0</v>
      </c>
      <c r="B162" s="215"/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IFERROR(INDEX(Lookup!$BG$9:$BG$2151,MATCH($A162,Lookup!$A$9:$A$2151,0)),0)</f>
        <v>0</v>
      </c>
      <c r="E162" s="204">
        <f>IFERROR(INDEX(Lookup!$BF$9:$BF$2151,MATCH($A162,Lookup!$A$9:$A$2151,0)),0)</f>
        <v>0</v>
      </c>
      <c r="F162" s="204">
        <f>IFERROR(INDEX(Lookup!$BE$9:$BE$2151,MATCH($A162,Lookup!$A$9:$A$2151,0)),0)</f>
        <v>0</v>
      </c>
      <c r="G162" s="205"/>
      <c r="H162" s="205"/>
      <c r="I162" s="204">
        <f>IFERROR(INDEX(Lookup!$BJ$9:$BJ$2151,MATCH($A162,Lookup!$A$9:$A$2151,0)),0)</f>
        <v>0</v>
      </c>
      <c r="J162" s="204">
        <f>IFERROR(INDEX(Lookup!$BI$9:$BI$2151,MATCH($A162,Lookup!$A$9:$A$2151,0)),0)</f>
        <v>0</v>
      </c>
      <c r="K162" s="204">
        <f>IFERROR(INDEX(Lookup!$BH$9:$BH$2151,MATCH($A162,Lookup!$A$9:$A$2151,0)),0)</f>
        <v>0</v>
      </c>
      <c r="L162" s="204">
        <f t="shared" ref="L162:L164" si="26">K162-J162</f>
        <v>0</v>
      </c>
      <c r="Q162" s="240"/>
    </row>
    <row r="163" spans="1:17" x14ac:dyDescent="0.2">
      <c r="A163" s="182">
        <f>'IS Acct 07'!A4</f>
        <v>0</v>
      </c>
      <c r="B163" s="215"/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IFERROR(INDEX(Lookup!$BG$9:$BG$2151,MATCH($A163,Lookup!$A$9:$A$2151,0)),0)</f>
        <v>0</v>
      </c>
      <c r="E163" s="204">
        <f>IFERROR(INDEX(Lookup!$BF$9:$BF$2151,MATCH($A163,Lookup!$A$9:$A$2151,0)),0)</f>
        <v>0</v>
      </c>
      <c r="F163" s="204">
        <f>IFERROR(INDEX(Lookup!$BE$9:$BE$2151,MATCH($A163,Lookup!$A$9:$A$2151,0)),0)</f>
        <v>0</v>
      </c>
      <c r="G163" s="205"/>
      <c r="H163" s="205"/>
      <c r="I163" s="204">
        <f>IFERROR(INDEX(Lookup!$BJ$9:$BJ$2151,MATCH($A163,Lookup!$A$9:$A$2151,0)),0)</f>
        <v>0</v>
      </c>
      <c r="J163" s="204">
        <f>IFERROR(INDEX(Lookup!$BI$9:$BI$2151,MATCH($A163,Lookup!$A$9:$A$2151,0)),0)</f>
        <v>0</v>
      </c>
      <c r="K163" s="204">
        <f>IFERROR(INDEX(Lookup!$BH$9:$BH$2151,MATCH($A163,Lookup!$A$9:$A$2151,0)),0)</f>
        <v>0</v>
      </c>
      <c r="L163" s="204">
        <f t="shared" si="26"/>
        <v>0</v>
      </c>
      <c r="Q163" s="240"/>
    </row>
    <row r="164" spans="1:17" x14ac:dyDescent="0.2">
      <c r="A164" s="182">
        <f>'IS Acct 07'!A5</f>
        <v>0</v>
      </c>
      <c r="B164" s="215"/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IFERROR(INDEX(Lookup!$BG$9:$BG$2151,MATCH($A164,Lookup!$A$9:$A$2151,0)),0)</f>
        <v>0</v>
      </c>
      <c r="E164" s="204">
        <f>IFERROR(INDEX(Lookup!$BF$9:$BF$2151,MATCH($A164,Lookup!$A$9:$A$2151,0)),0)</f>
        <v>0</v>
      </c>
      <c r="F164" s="204">
        <f>IFERROR(INDEX(Lookup!$BE$9:$BE$2151,MATCH($A164,Lookup!$A$9:$A$2151,0)),0)</f>
        <v>0</v>
      </c>
      <c r="G164" s="205"/>
      <c r="H164" s="205"/>
      <c r="I164" s="204">
        <f>IFERROR(INDEX(Lookup!$BJ$9:$BJ$2151,MATCH($A164,Lookup!$A$9:$A$2151,0)),0)</f>
        <v>0</v>
      </c>
      <c r="J164" s="204">
        <f>IFERROR(INDEX(Lookup!$BI$9:$BI$2151,MATCH($A164,Lookup!$A$9:$A$2151,0)),0)</f>
        <v>0</v>
      </c>
      <c r="K164" s="204">
        <f>IFERROR(INDEX(Lookup!$BH$9:$BH$2151,MATCH($A164,Lookup!$A$9:$A$2151,0)),0)</f>
        <v>0</v>
      </c>
      <c r="L164" s="204">
        <f t="shared" si="26"/>
        <v>0</v>
      </c>
      <c r="Q164" s="240"/>
    </row>
    <row r="165" spans="1:17" x14ac:dyDescent="0.2">
      <c r="A165" s="244"/>
      <c r="B165" s="244"/>
      <c r="C165" s="244" t="s">
        <v>447</v>
      </c>
      <c r="D165" s="245">
        <f>SUM(D161:D164)</f>
        <v>0</v>
      </c>
      <c r="E165" s="245">
        <f t="shared" ref="E165:F165" si="27">SUM(E161:E164)</f>
        <v>0</v>
      </c>
      <c r="F165" s="245">
        <f t="shared" si="27"/>
        <v>0</v>
      </c>
      <c r="G165" s="245"/>
      <c r="H165" s="245"/>
      <c r="I165" s="245">
        <f>SUM(I161:I164)</f>
        <v>25975</v>
      </c>
      <c r="J165" s="245">
        <f t="shared" ref="J165:L165" si="28">SUM(J161:J164)</f>
        <v>0</v>
      </c>
      <c r="K165" s="245">
        <f t="shared" si="28"/>
        <v>0</v>
      </c>
      <c r="L165" s="245">
        <f t="shared" si="28"/>
        <v>0</v>
      </c>
      <c r="Q165" s="240"/>
    </row>
    <row r="166" spans="1:17" x14ac:dyDescent="0.2">
      <c r="A166" s="215"/>
      <c r="B166" s="215"/>
      <c r="D166" s="213"/>
      <c r="E166" s="213"/>
      <c r="F166" s="213"/>
      <c r="G166" s="213"/>
      <c r="H166" s="213"/>
      <c r="I166" s="213"/>
      <c r="J166" s="213"/>
      <c r="K166" s="213"/>
      <c r="L166" s="213"/>
      <c r="Q166" s="240"/>
    </row>
    <row r="167" spans="1:17" x14ac:dyDescent="0.2">
      <c r="A167" s="215"/>
      <c r="B167" s="215"/>
      <c r="C167" s="206" t="s">
        <v>455</v>
      </c>
      <c r="D167" s="213"/>
      <c r="E167" s="213"/>
      <c r="F167" s="213"/>
      <c r="G167" s="213"/>
      <c r="H167" s="213"/>
      <c r="I167" s="213"/>
      <c r="J167" s="213"/>
      <c r="K167" s="213"/>
      <c r="L167" s="213"/>
      <c r="Q167" s="240"/>
    </row>
    <row r="168" spans="1:17" x14ac:dyDescent="0.2">
      <c r="A168" s="182" t="str">
        <f>'IS Acct 08'!A2</f>
        <v>14120-E07</v>
      </c>
      <c r="B168" s="215"/>
      <c r="C168" s="182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Agency Comm - Clique - Online                               </v>
      </c>
      <c r="D168" s="204">
        <f>IFERROR(INDEX(Lookup!$BG$9:$BG$2151,MATCH($A168,Lookup!$A$9:$A$2151,0)),0)</f>
        <v>0</v>
      </c>
      <c r="E168" s="204">
        <f>IFERROR(INDEX(Lookup!$BF$9:$BF$2151,MATCH($A168,Lookup!$A$9:$A$2151,0)),0)</f>
        <v>0</v>
      </c>
      <c r="F168" s="204">
        <f>IFERROR(INDEX(Lookup!$BE$9:$BE$2151,MATCH($A168,Lookup!$A$9:$A$2151,0)),0)</f>
        <v>0</v>
      </c>
      <c r="G168" s="205"/>
      <c r="H168" s="205"/>
      <c r="I168" s="204">
        <f>IFERROR(INDEX(Lookup!$BJ$9:$BJ$2151,MATCH($A168,Lookup!$A$9:$A$2151,0)),0)</f>
        <v>921.5</v>
      </c>
      <c r="J168" s="204">
        <f>IFERROR(INDEX(Lookup!$BI$9:$BI$2151,MATCH($A168,Lookup!$A$9:$A$2151,0)),0)</f>
        <v>0</v>
      </c>
      <c r="K168" s="204">
        <f>IFERROR(INDEX(Lookup!$BH$9:$BH$2151,MATCH($A168,Lookup!$A$9:$A$2151,0)),0)</f>
        <v>0</v>
      </c>
      <c r="L168" s="204">
        <f t="shared" ref="L168" si="29">K168-J168</f>
        <v>0</v>
      </c>
      <c r="Q168" s="240"/>
    </row>
    <row r="169" spans="1:17" x14ac:dyDescent="0.2">
      <c r="A169" s="182" t="str">
        <f>'IS Acct 08'!A3</f>
        <v>14160-E07</v>
      </c>
      <c r="B169" s="215"/>
      <c r="C169" s="182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Contributors - Journalist-Clique - Online                   </v>
      </c>
      <c r="D169" s="204">
        <f>IFERROR(INDEX(Lookup!$BG$9:$BG$2151,MATCH($A169,Lookup!$A$9:$A$2151,0)),0)</f>
        <v>0</v>
      </c>
      <c r="E169" s="204">
        <f>IFERROR(INDEX(Lookup!$BF$9:$BF$2151,MATCH($A169,Lookup!$A$9:$A$2151,0)),0)</f>
        <v>0</v>
      </c>
      <c r="F169" s="204">
        <f>IFERROR(INDEX(Lookup!$BE$9:$BE$2151,MATCH($A169,Lookup!$A$9:$A$2151,0)),0)</f>
        <v>0</v>
      </c>
      <c r="G169" s="205"/>
      <c r="H169" s="205"/>
      <c r="I169" s="204">
        <f>IFERROR(INDEX(Lookup!$BJ$9:$BJ$2151,MATCH($A169,Lookup!$A$9:$A$2151,0)),0)</f>
        <v>4615</v>
      </c>
      <c r="J169" s="204">
        <f>IFERROR(INDEX(Lookup!$BI$9:$BI$2151,MATCH($A169,Lookup!$A$9:$A$2151,0)),0)</f>
        <v>0</v>
      </c>
      <c r="K169" s="204">
        <f>IFERROR(INDEX(Lookup!$BH$9:$BH$2151,MATCH($A169,Lookup!$A$9:$A$2151,0)),0)</f>
        <v>0</v>
      </c>
      <c r="L169" s="204">
        <f t="shared" ref="L169:L175" si="30">K169-J169</f>
        <v>0</v>
      </c>
      <c r="Q169" s="240"/>
    </row>
    <row r="170" spans="1:17" x14ac:dyDescent="0.2">
      <c r="A170" s="182" t="str">
        <f>'IS Acct 08'!A4</f>
        <v>14240-E07</v>
      </c>
      <c r="B170" s="215"/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Photography-Clique Online                                   </v>
      </c>
      <c r="D170" s="204">
        <f>IFERROR(INDEX(Lookup!$BG$9:$BG$2151,MATCH($A170,Lookup!$A$9:$A$2151,0)),0)</f>
        <v>0</v>
      </c>
      <c r="E170" s="204">
        <f>IFERROR(INDEX(Lookup!$BF$9:$BF$2151,MATCH($A170,Lookup!$A$9:$A$2151,0)),0)</f>
        <v>0</v>
      </c>
      <c r="F170" s="204">
        <f>IFERROR(INDEX(Lookup!$BE$9:$BE$2151,MATCH($A170,Lookup!$A$9:$A$2151,0)),0)</f>
        <v>0</v>
      </c>
      <c r="G170" s="205"/>
      <c r="H170" s="205"/>
      <c r="I170" s="204">
        <f>IFERROR(INDEX(Lookup!$BJ$9:$BJ$2151,MATCH($A170,Lookup!$A$9:$A$2151,0)),0)</f>
        <v>5694</v>
      </c>
      <c r="J170" s="204">
        <f>IFERROR(INDEX(Lookup!$BI$9:$BI$2151,MATCH($A170,Lookup!$A$9:$A$2151,0)),0)</f>
        <v>0</v>
      </c>
      <c r="K170" s="204">
        <f>IFERROR(INDEX(Lookup!$BH$9:$BH$2151,MATCH($A170,Lookup!$A$9:$A$2151,0)),0)</f>
        <v>0</v>
      </c>
      <c r="L170" s="204">
        <f t="shared" si="30"/>
        <v>0</v>
      </c>
      <c r="Q170" s="240"/>
    </row>
    <row r="171" spans="1:17" x14ac:dyDescent="0.2">
      <c r="A171" s="182">
        <f>'IS Acct 08'!A5</f>
        <v>0</v>
      </c>
      <c r="B171" s="215"/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IFERROR(INDEX(Lookup!$BG$9:$BG$2151,MATCH($A171,Lookup!$A$9:$A$2151,0)),0)</f>
        <v>0</v>
      </c>
      <c r="E171" s="204">
        <f>IFERROR(INDEX(Lookup!$BF$9:$BF$2151,MATCH($A171,Lookup!$A$9:$A$2151,0)),0)</f>
        <v>0</v>
      </c>
      <c r="F171" s="204">
        <f>IFERROR(INDEX(Lookup!$BE$9:$BE$2151,MATCH($A171,Lookup!$A$9:$A$2151,0)),0)</f>
        <v>0</v>
      </c>
      <c r="G171" s="205"/>
      <c r="H171" s="205"/>
      <c r="I171" s="204">
        <f>IFERROR(INDEX(Lookup!$BJ$9:$BJ$2151,MATCH($A171,Lookup!$A$9:$A$2151,0)),0)</f>
        <v>0</v>
      </c>
      <c r="J171" s="204">
        <f>IFERROR(INDEX(Lookup!$BI$9:$BI$2151,MATCH($A171,Lookup!$A$9:$A$2151,0)),0)</f>
        <v>0</v>
      </c>
      <c r="K171" s="204">
        <f>IFERROR(INDEX(Lookup!$BH$9:$BH$2151,MATCH($A171,Lookup!$A$9:$A$2151,0)),0)</f>
        <v>0</v>
      </c>
      <c r="L171" s="204">
        <f t="shared" si="30"/>
        <v>0</v>
      </c>
      <c r="Q171" s="240"/>
    </row>
    <row r="172" spans="1:17" x14ac:dyDescent="0.2">
      <c r="A172" s="182">
        <f>'IS Acct 08'!A6</f>
        <v>0</v>
      </c>
      <c r="B172" s="215"/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IFERROR(INDEX(Lookup!$BG$9:$BG$2151,MATCH($A172,Lookup!$A$9:$A$2151,0)),0)</f>
        <v>0</v>
      </c>
      <c r="E172" s="204">
        <f>IFERROR(INDEX(Lookup!$BF$9:$BF$2151,MATCH($A172,Lookup!$A$9:$A$2151,0)),0)</f>
        <v>0</v>
      </c>
      <c r="F172" s="204">
        <f>IFERROR(INDEX(Lookup!$BE$9:$BE$2151,MATCH($A172,Lookup!$A$9:$A$2151,0)),0)</f>
        <v>0</v>
      </c>
      <c r="G172" s="205"/>
      <c r="H172" s="205"/>
      <c r="I172" s="204">
        <f>IFERROR(INDEX(Lookup!$BJ$9:$BJ$2151,MATCH($A172,Lookup!$A$9:$A$2151,0)),0)</f>
        <v>0</v>
      </c>
      <c r="J172" s="204">
        <f>IFERROR(INDEX(Lookup!$BI$9:$BI$2151,MATCH($A172,Lookup!$A$9:$A$2151,0)),0)</f>
        <v>0</v>
      </c>
      <c r="K172" s="204">
        <f>IFERROR(INDEX(Lookup!$BH$9:$BH$2151,MATCH($A172,Lookup!$A$9:$A$2151,0)),0)</f>
        <v>0</v>
      </c>
      <c r="L172" s="204">
        <f t="shared" si="30"/>
        <v>0</v>
      </c>
      <c r="Q172" s="240"/>
    </row>
    <row r="173" spans="1:17" x14ac:dyDescent="0.2">
      <c r="A173" s="182">
        <f>'IS Acct 08'!A7</f>
        <v>0</v>
      </c>
      <c r="B173" s="215"/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IFERROR(INDEX(Lookup!$BG$9:$BG$2151,MATCH($A173,Lookup!$A$9:$A$2151,0)),0)</f>
        <v>0</v>
      </c>
      <c r="E173" s="204">
        <f>IFERROR(INDEX(Lookup!$BF$9:$BF$2151,MATCH($A173,Lookup!$A$9:$A$2151,0)),0)</f>
        <v>0</v>
      </c>
      <c r="F173" s="204">
        <f>IFERROR(INDEX(Lookup!$BE$9:$BE$2151,MATCH($A173,Lookup!$A$9:$A$2151,0)),0)</f>
        <v>0</v>
      </c>
      <c r="G173" s="205"/>
      <c r="H173" s="205"/>
      <c r="I173" s="204">
        <f>IFERROR(INDEX(Lookup!$BJ$9:$BJ$2151,MATCH($A173,Lookup!$A$9:$A$2151,0)),0)</f>
        <v>0</v>
      </c>
      <c r="J173" s="204">
        <f>IFERROR(INDEX(Lookup!$BI$9:$BI$2151,MATCH($A173,Lookup!$A$9:$A$2151,0)),0)</f>
        <v>0</v>
      </c>
      <c r="K173" s="204">
        <f>IFERROR(INDEX(Lookup!$BH$9:$BH$2151,MATCH($A173,Lookup!$A$9:$A$2151,0)),0)</f>
        <v>0</v>
      </c>
      <c r="L173" s="204">
        <f t="shared" si="30"/>
        <v>0</v>
      </c>
      <c r="Q173" s="240"/>
    </row>
    <row r="174" spans="1:17" x14ac:dyDescent="0.2">
      <c r="A174" s="182">
        <f>'IS Acct 08'!A8</f>
        <v>0</v>
      </c>
      <c r="B174" s="215"/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IFERROR(INDEX(Lookup!$BG$9:$BG$2151,MATCH($A174,Lookup!$A$9:$A$2151,0)),0)</f>
        <v>0</v>
      </c>
      <c r="E174" s="204">
        <f>IFERROR(INDEX(Lookup!$BF$9:$BF$2151,MATCH($A174,Lookup!$A$9:$A$2151,0)),0)</f>
        <v>0</v>
      </c>
      <c r="F174" s="204">
        <f>IFERROR(INDEX(Lookup!$BE$9:$BE$2151,MATCH($A174,Lookup!$A$9:$A$2151,0)),0)</f>
        <v>0</v>
      </c>
      <c r="G174" s="205"/>
      <c r="H174" s="205"/>
      <c r="I174" s="204">
        <f>IFERROR(INDEX(Lookup!$BJ$9:$BJ$2151,MATCH($A174,Lookup!$A$9:$A$2151,0)),0)</f>
        <v>0</v>
      </c>
      <c r="J174" s="204">
        <f>IFERROR(INDEX(Lookup!$BI$9:$BI$2151,MATCH($A174,Lookup!$A$9:$A$2151,0)),0)</f>
        <v>0</v>
      </c>
      <c r="K174" s="204">
        <f>IFERROR(INDEX(Lookup!$BH$9:$BH$2151,MATCH($A174,Lookup!$A$9:$A$2151,0)),0)</f>
        <v>0</v>
      </c>
      <c r="L174" s="204">
        <f t="shared" si="30"/>
        <v>0</v>
      </c>
      <c r="Q174" s="240"/>
    </row>
    <row r="175" spans="1:17" x14ac:dyDescent="0.2">
      <c r="A175" s="182">
        <f>'IS Acct 08'!A9</f>
        <v>0</v>
      </c>
      <c r="B175" s="215"/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IFERROR(INDEX(Lookup!$BG$9:$BG$2151,MATCH($A175,Lookup!$A$9:$A$2151,0)),0)</f>
        <v>0</v>
      </c>
      <c r="E175" s="204">
        <f>IFERROR(INDEX(Lookup!$BF$9:$BF$2151,MATCH($A175,Lookup!$A$9:$A$2151,0)),0)</f>
        <v>0</v>
      </c>
      <c r="F175" s="204">
        <f>IFERROR(INDEX(Lookup!$BE$9:$BE$2151,MATCH($A175,Lookup!$A$9:$A$2151,0)),0)</f>
        <v>0</v>
      </c>
      <c r="G175" s="205"/>
      <c r="H175" s="205"/>
      <c r="I175" s="204">
        <f>IFERROR(INDEX(Lookup!$BJ$9:$BJ$2151,MATCH($A175,Lookup!$A$9:$A$2151,0)),0)</f>
        <v>0</v>
      </c>
      <c r="J175" s="204">
        <f>IFERROR(INDEX(Lookup!$BI$9:$BI$2151,MATCH($A175,Lookup!$A$9:$A$2151,0)),0)</f>
        <v>0</v>
      </c>
      <c r="K175" s="204">
        <f>IFERROR(INDEX(Lookup!$BH$9:$BH$2151,MATCH($A175,Lookup!$A$9:$A$2151,0)),0)</f>
        <v>0</v>
      </c>
      <c r="L175" s="204">
        <f t="shared" si="30"/>
        <v>0</v>
      </c>
      <c r="Q175" s="240"/>
    </row>
    <row r="176" spans="1:17" x14ac:dyDescent="0.2">
      <c r="A176" s="244"/>
      <c r="B176" s="244"/>
      <c r="C176" s="244" t="s">
        <v>456</v>
      </c>
      <c r="D176" s="245">
        <f>SUM(D168:D175)</f>
        <v>0</v>
      </c>
      <c r="E176" s="245">
        <f t="shared" ref="E176:L176" si="31">SUM(E168:E175)</f>
        <v>0</v>
      </c>
      <c r="F176" s="245">
        <f t="shared" si="31"/>
        <v>0</v>
      </c>
      <c r="G176" s="245"/>
      <c r="H176" s="245"/>
      <c r="I176" s="245">
        <f t="shared" si="31"/>
        <v>11230.5</v>
      </c>
      <c r="J176" s="245">
        <f t="shared" si="31"/>
        <v>0</v>
      </c>
      <c r="K176" s="245">
        <f t="shared" si="31"/>
        <v>0</v>
      </c>
      <c r="L176" s="245">
        <f t="shared" si="31"/>
        <v>0</v>
      </c>
      <c r="Q176" s="240"/>
    </row>
    <row r="177" spans="1:17" x14ac:dyDescent="0.2">
      <c r="A177" s="244"/>
      <c r="B177" s="244"/>
      <c r="C177" s="244" t="s">
        <v>728</v>
      </c>
      <c r="D177" s="245">
        <f>D165-D176</f>
        <v>0</v>
      </c>
      <c r="E177" s="245">
        <f t="shared" ref="E177:L177" si="32">E165-E176</f>
        <v>0</v>
      </c>
      <c r="F177" s="245">
        <f t="shared" si="32"/>
        <v>0</v>
      </c>
      <c r="G177" s="245"/>
      <c r="H177" s="245"/>
      <c r="I177" s="245">
        <f t="shared" si="32"/>
        <v>14744.5</v>
      </c>
      <c r="J177" s="245">
        <f t="shared" si="32"/>
        <v>0</v>
      </c>
      <c r="K177" s="245">
        <f t="shared" si="32"/>
        <v>0</v>
      </c>
      <c r="L177" s="245">
        <f t="shared" si="32"/>
        <v>0</v>
      </c>
      <c r="Q177" s="240"/>
    </row>
    <row r="178" spans="1:17" x14ac:dyDescent="0.2">
      <c r="A178" s="215"/>
      <c r="B178" s="215"/>
      <c r="D178" s="213"/>
      <c r="E178" s="213"/>
      <c r="F178" s="213"/>
      <c r="G178" s="213"/>
      <c r="H178" s="213"/>
      <c r="I178" s="213"/>
      <c r="J178" s="213"/>
      <c r="K178" s="213"/>
      <c r="L178" s="213"/>
      <c r="Q178" s="240"/>
    </row>
    <row r="179" spans="1:17" x14ac:dyDescent="0.2">
      <c r="A179" s="215"/>
      <c r="B179" s="215"/>
      <c r="C179" s="206" t="s">
        <v>776</v>
      </c>
      <c r="D179" s="213">
        <f>+D177+D158+D135+D91+D49</f>
        <v>0</v>
      </c>
      <c r="E179" s="213">
        <f t="shared" ref="E179:L179" si="33">+E177+E158+E135+E91+E49</f>
        <v>0</v>
      </c>
      <c r="F179" s="213">
        <f t="shared" si="33"/>
        <v>0</v>
      </c>
      <c r="G179" s="213"/>
      <c r="H179" s="213"/>
      <c r="I179" s="213">
        <f t="shared" si="33"/>
        <v>14484.5</v>
      </c>
      <c r="J179" s="213">
        <f t="shared" si="33"/>
        <v>0</v>
      </c>
      <c r="K179" s="213">
        <f>+K177+K158+K135+K91+K49</f>
        <v>0</v>
      </c>
      <c r="L179" s="213">
        <f t="shared" si="33"/>
        <v>0</v>
      </c>
      <c r="Q179" s="240"/>
    </row>
    <row r="180" spans="1:17" x14ac:dyDescent="0.2">
      <c r="A180" s="215"/>
      <c r="B180" s="215"/>
      <c r="D180" s="213"/>
      <c r="E180" s="213"/>
      <c r="F180" s="213"/>
      <c r="G180" s="213"/>
      <c r="H180" s="213"/>
      <c r="I180" s="213"/>
      <c r="J180" s="213"/>
      <c r="K180" s="213"/>
      <c r="L180" s="213"/>
      <c r="Q180" s="240"/>
    </row>
    <row r="181" spans="1:17" x14ac:dyDescent="0.2">
      <c r="A181" s="215"/>
      <c r="B181" s="215"/>
      <c r="D181" s="213"/>
      <c r="E181" s="213"/>
      <c r="F181" s="213"/>
      <c r="G181" s="213"/>
      <c r="H181" s="213"/>
      <c r="I181" s="213"/>
      <c r="J181" s="213"/>
      <c r="K181" s="213"/>
      <c r="L181" s="213"/>
      <c r="Q181" s="240"/>
    </row>
    <row r="182" spans="1:17" x14ac:dyDescent="0.2">
      <c r="C182" s="206" t="s">
        <v>268</v>
      </c>
      <c r="L182" s="204"/>
      <c r="O182" s="182">
        <v>1</v>
      </c>
    </row>
    <row r="183" spans="1:17" x14ac:dyDescent="0.2">
      <c r="A183" s="182" t="str">
        <f>'IS Acct 06'!A2</f>
        <v>14280-G08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Other Income - Onselling-RIUP                               </v>
      </c>
      <c r="D183" s="204">
        <f>IFERROR(INDEX(Lookup!$BG$9:$BG$2151,MATCH($A183,Lookup!$A$9:$A$2151,0)),0)</f>
        <v>0</v>
      </c>
      <c r="E183" s="204">
        <f>IFERROR(INDEX(Lookup!$BF$9:$BF$2151,MATCH($A183,Lookup!$A$9:$A$2151,0)),0)</f>
        <v>0</v>
      </c>
      <c r="F183" s="204">
        <f>IFERROR(INDEX(Lookup!$BE$9:$BE$2151,MATCH($A183,Lookup!$A$9:$A$2151,0)),0)</f>
        <v>0</v>
      </c>
      <c r="G183" s="205"/>
      <c r="H183" s="205"/>
      <c r="I183" s="204">
        <f>IFERROR(INDEX(Lookup!$BJ$9:$BJ$2151,MATCH($A183,Lookup!$A$9:$A$2151,0)),0)</f>
        <v>0</v>
      </c>
      <c r="J183" s="204">
        <f>IFERROR(INDEX(Lookup!$BI$9:$BI$2151,MATCH($A183,Lookup!$A$9:$A$2151,0)),0)</f>
        <v>0</v>
      </c>
      <c r="K183" s="204">
        <f>IFERROR(INDEX(Lookup!$BH$9:$BH$2151,MATCH($A183,Lookup!$A$9:$A$2151,0)),0)</f>
        <v>0</v>
      </c>
      <c r="L183" s="204">
        <f t="shared" ref="L183:L189" si="34">K183-J183</f>
        <v>0</v>
      </c>
      <c r="O183" s="182">
        <f t="shared" si="13"/>
        <v>1</v>
      </c>
    </row>
    <row r="184" spans="1:17" x14ac:dyDescent="0.2">
      <c r="A184" s="182" t="str">
        <f>'IS Acct 06'!A3</f>
        <v>14300-G08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Profit Share-RIUP                                           </v>
      </c>
      <c r="D184" s="204">
        <f>IFERROR(INDEX(Lookup!$BG$9:$BG$2151,MATCH($A184,Lookup!$A$9:$A$2151,0)),0)</f>
        <v>0</v>
      </c>
      <c r="E184" s="204">
        <f>IFERROR(INDEX(Lookup!$BF$9:$BF$2151,MATCH($A184,Lookup!$A$9:$A$2151,0)),0)</f>
        <v>0</v>
      </c>
      <c r="F184" s="204">
        <f>IFERROR(INDEX(Lookup!$BE$9:$BE$2151,MATCH($A184,Lookup!$A$9:$A$2151,0)),0)</f>
        <v>0</v>
      </c>
      <c r="G184" s="205"/>
      <c r="H184" s="205"/>
      <c r="I184" s="204">
        <f>IFERROR(INDEX(Lookup!$BJ$9:$BJ$2151,MATCH($A184,Lookup!$A$9:$A$2151,0)),0)</f>
        <v>0</v>
      </c>
      <c r="J184" s="204">
        <f>IFERROR(INDEX(Lookup!$BI$9:$BI$2151,MATCH($A184,Lookup!$A$9:$A$2151,0)),0)</f>
        <v>0</v>
      </c>
      <c r="K184" s="204">
        <f>IFERROR(INDEX(Lookup!$BH$9:$BH$2151,MATCH($A184,Lookup!$A$9:$A$2151,0)),0)</f>
        <v>0</v>
      </c>
      <c r="L184" s="204">
        <f t="shared" si="34"/>
        <v>0</v>
      </c>
      <c r="O184" s="182">
        <f t="shared" si="13"/>
        <v>1</v>
      </c>
    </row>
    <row r="185" spans="1:17" x14ac:dyDescent="0.2">
      <c r="A185" s="182" t="str">
        <f>'IS Acct 06'!A4</f>
        <v>15180-G08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Other Income - Onselling-RIUP                               </v>
      </c>
      <c r="D185" s="204">
        <f>IFERROR(INDEX(Lookup!$BG$9:$BG$2151,MATCH($A185,Lookup!$A$9:$A$2151,0)),0)</f>
        <v>0</v>
      </c>
      <c r="E185" s="204">
        <f>IFERROR(INDEX(Lookup!$BF$9:$BF$2151,MATCH($A185,Lookup!$A$9:$A$2151,0)),0)</f>
        <v>0</v>
      </c>
      <c r="F185" s="204">
        <f>IFERROR(INDEX(Lookup!$BE$9:$BE$2151,MATCH($A185,Lookup!$A$9:$A$2151,0)),0)</f>
        <v>0</v>
      </c>
      <c r="G185" s="205"/>
      <c r="H185" s="205"/>
      <c r="I185" s="204">
        <f>IFERROR(INDEX(Lookup!$BJ$9:$BJ$2151,MATCH($A185,Lookup!$A$9:$A$2151,0)),0)</f>
        <v>0</v>
      </c>
      <c r="J185" s="204">
        <f>IFERROR(INDEX(Lookup!$BI$9:$BI$2151,MATCH($A185,Lookup!$A$9:$A$2151,0)),0)</f>
        <v>0</v>
      </c>
      <c r="K185" s="204">
        <f>IFERROR(INDEX(Lookup!$BH$9:$BH$2151,MATCH($A185,Lookup!$A$9:$A$2151,0)),0)</f>
        <v>0</v>
      </c>
      <c r="L185" s="204">
        <f t="shared" si="34"/>
        <v>0</v>
      </c>
      <c r="O185" s="182">
        <f t="shared" si="13"/>
        <v>1</v>
      </c>
    </row>
    <row r="186" spans="1:17" x14ac:dyDescent="0.2">
      <c r="A186" s="182" t="str">
        <f>'IS Acct 06'!A5</f>
        <v>15200-G08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Other Income-RIUP                                           </v>
      </c>
      <c r="D186" s="204">
        <f>IFERROR(INDEX(Lookup!$BG$9:$BG$2151,MATCH($A186,Lookup!$A$9:$A$2151,0)),0)</f>
        <v>0</v>
      </c>
      <c r="E186" s="204">
        <f>IFERROR(INDEX(Lookup!$BF$9:$BF$2151,MATCH($A186,Lookup!$A$9:$A$2151,0)),0)</f>
        <v>0</v>
      </c>
      <c r="F186" s="204">
        <f>IFERROR(INDEX(Lookup!$BE$9:$BE$2151,MATCH($A186,Lookup!$A$9:$A$2151,0)),0)</f>
        <v>0</v>
      </c>
      <c r="G186" s="205"/>
      <c r="H186" s="205"/>
      <c r="I186" s="204">
        <f>IFERROR(INDEX(Lookup!$BJ$9:$BJ$2151,MATCH($A186,Lookup!$A$9:$A$2151,0)),0)</f>
        <v>7.73</v>
      </c>
      <c r="J186" s="204">
        <f>IFERROR(INDEX(Lookup!$BI$9:$BI$2151,MATCH($A186,Lookup!$A$9:$A$2151,0)),0)</f>
        <v>0</v>
      </c>
      <c r="K186" s="204">
        <f>IFERROR(INDEX(Lookup!$BH$9:$BH$2151,MATCH($A186,Lookup!$A$9:$A$2151,0)),0)</f>
        <v>0</v>
      </c>
      <c r="L186" s="204">
        <f t="shared" si="34"/>
        <v>0</v>
      </c>
      <c r="O186" s="182">
        <f t="shared" si="13"/>
        <v>1</v>
      </c>
    </row>
    <row r="187" spans="1:17" x14ac:dyDescent="0.2">
      <c r="A187" s="182" t="str">
        <f>'IS Acct 06'!A6</f>
        <v>16100-G08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Interest Received-RIUP                                      </v>
      </c>
      <c r="D187" s="204">
        <f>IFERROR(INDEX(Lookup!$BG$9:$BG$2151,MATCH($A187,Lookup!$A$9:$A$2151,0)),0)</f>
        <v>0</v>
      </c>
      <c r="E187" s="204">
        <f>IFERROR(INDEX(Lookup!$BF$9:$BF$2151,MATCH($A187,Lookup!$A$9:$A$2151,0)),0)</f>
        <v>0</v>
      </c>
      <c r="F187" s="204">
        <f>IFERROR(INDEX(Lookup!$BE$9:$BE$2151,MATCH($A187,Lookup!$A$9:$A$2151,0)),0)</f>
        <v>0</v>
      </c>
      <c r="G187" s="205"/>
      <c r="H187" s="205"/>
      <c r="I187" s="204">
        <f>IFERROR(INDEX(Lookup!$BJ$9:$BJ$2151,MATCH($A187,Lookup!$A$9:$A$2151,0)),0)</f>
        <v>6.53</v>
      </c>
      <c r="J187" s="204">
        <f>IFERROR(INDEX(Lookup!$BI$9:$BI$2151,MATCH($A187,Lookup!$A$9:$A$2151,0)),0)</f>
        <v>0</v>
      </c>
      <c r="K187" s="204">
        <f>IFERROR(INDEX(Lookup!$BH$9:$BH$2151,MATCH($A187,Lookup!$A$9:$A$2151,0)),0)</f>
        <v>0</v>
      </c>
      <c r="L187" s="204">
        <f t="shared" si="34"/>
        <v>0</v>
      </c>
      <c r="O187" s="182">
        <f t="shared" si="13"/>
        <v>1</v>
      </c>
    </row>
    <row r="188" spans="1:17" hidden="1" x14ac:dyDescent="0.2">
      <c r="A188" s="182">
        <f>'IS Acct 06'!A7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IFERROR(INDEX(Lookup!$BG$9:$BG$2151,MATCH($A188,Lookup!$A$9:$A$2151,0)),0)</f>
        <v>0</v>
      </c>
      <c r="E188" s="204">
        <f>IFERROR(INDEX(Lookup!$BF$9:$BF$2151,MATCH($A188,Lookup!$A$9:$A$2151,0)),0)</f>
        <v>0</v>
      </c>
      <c r="F188" s="204">
        <f>IFERROR(INDEX(Lookup!$BE$9:$BE$2151,MATCH($A188,Lookup!$A$9:$A$2151,0)),0)</f>
        <v>0</v>
      </c>
      <c r="G188" s="205"/>
      <c r="H188" s="205"/>
      <c r="I188" s="204">
        <f>IFERROR(INDEX(Lookup!$BJ$9:$BJ$2151,MATCH($A188,Lookup!$A$9:$A$2151,0)),0)</f>
        <v>0</v>
      </c>
      <c r="J188" s="204">
        <f>IFERROR(INDEX(Lookup!$BI$9:$BI$2151,MATCH($A188,Lookup!$A$9:$A$2151,0)),0)</f>
        <v>0</v>
      </c>
      <c r="K188" s="204">
        <f>IFERROR(INDEX(Lookup!$BH$9:$BH$2151,MATCH($A188,Lookup!$A$9:$A$2151,0)),0)</f>
        <v>0</v>
      </c>
      <c r="L188" s="204">
        <f t="shared" si="34"/>
        <v>0</v>
      </c>
      <c r="O188" s="182">
        <f t="shared" si="13"/>
        <v>0</v>
      </c>
    </row>
    <row r="189" spans="1:17" hidden="1" x14ac:dyDescent="0.2">
      <c r="A189" s="182">
        <f>'IS Acct 06'!A8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IFERROR(INDEX(Lookup!$BG$9:$BG$2151,MATCH($A189,Lookup!$A$9:$A$2151,0)),0)</f>
        <v>0</v>
      </c>
      <c r="E189" s="204">
        <f>IFERROR(INDEX(Lookup!$BF$9:$BF$2151,MATCH($A189,Lookup!$A$9:$A$2151,0)),0)</f>
        <v>0</v>
      </c>
      <c r="F189" s="204">
        <f>IFERROR(INDEX(Lookup!$BE$9:$BE$2151,MATCH($A189,Lookup!$A$9:$A$2151,0)),0)</f>
        <v>0</v>
      </c>
      <c r="G189" s="205"/>
      <c r="H189" s="205"/>
      <c r="I189" s="204">
        <f>IFERROR(INDEX(Lookup!$BJ$9:$BJ$2151,MATCH($A189,Lookup!$A$9:$A$2151,0)),0)</f>
        <v>0</v>
      </c>
      <c r="J189" s="204">
        <f>IFERROR(INDEX(Lookup!$BI$9:$BI$2151,MATCH($A189,Lookup!$A$9:$A$2151,0)),0)</f>
        <v>0</v>
      </c>
      <c r="K189" s="204">
        <f>IFERROR(INDEX(Lookup!$BH$9:$BH$2151,MATCH($A189,Lookup!$A$9:$A$2151,0)),0)</f>
        <v>0</v>
      </c>
      <c r="L189" s="204">
        <f t="shared" si="34"/>
        <v>0</v>
      </c>
      <c r="O189" s="182">
        <f t="shared" si="13"/>
        <v>0</v>
      </c>
    </row>
    <row r="190" spans="1:17" x14ac:dyDescent="0.2">
      <c r="A190" s="212"/>
      <c r="B190" s="212"/>
      <c r="C190" s="212" t="s">
        <v>447</v>
      </c>
      <c r="D190" s="210">
        <f>SUM(D183:D189)</f>
        <v>0</v>
      </c>
      <c r="E190" s="210">
        <f>SUM(E183:E189)</f>
        <v>0</v>
      </c>
      <c r="F190" s="210">
        <f>SUM(F183:F189)</f>
        <v>0</v>
      </c>
      <c r="G190" s="211"/>
      <c r="H190" s="211"/>
      <c r="I190" s="210">
        <f>SUM(I183:I189)</f>
        <v>14.260000000000002</v>
      </c>
      <c r="J190" s="210">
        <f>SUM(J183:J189)</f>
        <v>0</v>
      </c>
      <c r="K190" s="210">
        <f>SUM(K183:K189)</f>
        <v>0</v>
      </c>
      <c r="L190" s="210">
        <f>SUM(L183:L189)</f>
        <v>0</v>
      </c>
      <c r="O190" s="182">
        <v>1</v>
      </c>
    </row>
    <row r="191" spans="1:17" x14ac:dyDescent="0.2">
      <c r="A191" s="215"/>
      <c r="B191" s="215"/>
      <c r="C191" s="215"/>
      <c r="D191" s="213"/>
      <c r="E191" s="213"/>
      <c r="F191" s="213"/>
      <c r="G191" s="214"/>
      <c r="H191" s="214"/>
      <c r="I191" s="213"/>
      <c r="J191" s="213"/>
      <c r="K191" s="213"/>
      <c r="L191" s="213"/>
      <c r="O191" s="182">
        <v>1</v>
      </c>
    </row>
    <row r="192" spans="1:17" x14ac:dyDescent="0.2">
      <c r="A192" s="244"/>
      <c r="B192" s="244"/>
      <c r="C192" s="244" t="s">
        <v>457</v>
      </c>
      <c r="D192" s="245">
        <f>+D190+D179</f>
        <v>0</v>
      </c>
      <c r="E192" s="245">
        <f t="shared" ref="E192:L192" si="35">+E190+E179</f>
        <v>0</v>
      </c>
      <c r="F192" s="245">
        <f t="shared" si="35"/>
        <v>0</v>
      </c>
      <c r="G192" s="245"/>
      <c r="H192" s="245"/>
      <c r="I192" s="245">
        <f t="shared" si="35"/>
        <v>14498.76</v>
      </c>
      <c r="J192" s="245">
        <f t="shared" si="35"/>
        <v>0</v>
      </c>
      <c r="K192" s="245">
        <f t="shared" si="35"/>
        <v>0</v>
      </c>
      <c r="L192" s="245">
        <f t="shared" si="35"/>
        <v>0</v>
      </c>
      <c r="O192" s="182">
        <v>1</v>
      </c>
      <c r="Q192" s="240"/>
    </row>
    <row r="193" spans="1:17" x14ac:dyDescent="0.2">
      <c r="A193" s="215"/>
      <c r="B193" s="215"/>
      <c r="C193" s="215"/>
      <c r="D193" s="213"/>
      <c r="E193" s="213"/>
      <c r="F193" s="213"/>
      <c r="G193" s="213"/>
      <c r="H193" s="213"/>
      <c r="I193" s="213"/>
      <c r="J193" s="213"/>
      <c r="K193" s="213"/>
      <c r="L193" s="213"/>
      <c r="O193" s="182">
        <v>1</v>
      </c>
      <c r="Q193" s="240"/>
    </row>
    <row r="194" spans="1:17" x14ac:dyDescent="0.2">
      <c r="C194" s="206" t="s">
        <v>523</v>
      </c>
      <c r="L194" s="204"/>
      <c r="O194" s="182">
        <v>1</v>
      </c>
    </row>
    <row r="195" spans="1:17" x14ac:dyDescent="0.2">
      <c r="A195" s="182" t="str">
        <f>'07'!A2</f>
        <v>20600-G08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Wages - Administration-RIUP                                 </v>
      </c>
      <c r="D195" s="204">
        <f>IFERROR(INDEX(Lookup!$BG$9:$BG$2151,MATCH($A195,Lookup!$A$9:$A$2151,0)),0)</f>
        <v>0</v>
      </c>
      <c r="E195" s="204">
        <f>IFERROR(INDEX(Lookup!$BF$9:$BF$2151,MATCH($A195,Lookup!$A$9:$A$2151,0)),0)</f>
        <v>0</v>
      </c>
      <c r="F195" s="204">
        <f>IFERROR(INDEX(Lookup!$BE$9:$BE$2151,MATCH($A195,Lookup!$A$9:$A$2151,0)),0)</f>
        <v>0</v>
      </c>
      <c r="G195" s="205"/>
      <c r="H195" s="205"/>
      <c r="I195" s="204">
        <f>IFERROR(INDEX(Lookup!$BJ$9:$BJ$2151,MATCH($A195,Lookup!$A$9:$A$2151,0)),0)</f>
        <v>0</v>
      </c>
      <c r="J195" s="204">
        <f>IFERROR(INDEX(Lookup!$BI$9:$BI$2151,MATCH($A195,Lookup!$A$9:$A$2151,0)),0)</f>
        <v>0</v>
      </c>
      <c r="K195" s="204">
        <f>IFERROR(INDEX(Lookup!$BH$9:$BH$2151,MATCH($A195,Lookup!$A$9:$A$2151,0)),0)</f>
        <v>0</v>
      </c>
      <c r="L195" s="204">
        <f t="shared" ref="L195:L258" si="36">K195-J195</f>
        <v>0</v>
      </c>
      <c r="O195" s="182">
        <f t="shared" ref="O195:O258" si="37">+IF(A195&gt;0,1,0)</f>
        <v>1</v>
      </c>
    </row>
    <row r="196" spans="1:17" x14ac:dyDescent="0.2">
      <c r="A196" s="182" t="str">
        <f>'07'!A3</f>
        <v>20620-G08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Wages - Advertising Sales-RIUP                              </v>
      </c>
      <c r="D196" s="204">
        <f>IFERROR(INDEX(Lookup!$BG$9:$BG$2151,MATCH($A196,Lookup!$A$9:$A$2151,0)),0)</f>
        <v>0</v>
      </c>
      <c r="E196" s="204">
        <f>IFERROR(INDEX(Lookup!$BF$9:$BF$2151,MATCH($A196,Lookup!$A$9:$A$2151,0)),0)</f>
        <v>0</v>
      </c>
      <c r="F196" s="204">
        <f>IFERROR(INDEX(Lookup!$BE$9:$BE$2151,MATCH($A196,Lookup!$A$9:$A$2151,0)),0)</f>
        <v>0</v>
      </c>
      <c r="G196" s="205"/>
      <c r="H196" s="205"/>
      <c r="I196" s="204">
        <f>IFERROR(INDEX(Lookup!$BJ$9:$BJ$2151,MATCH($A196,Lookup!$A$9:$A$2151,0)),0)</f>
        <v>0</v>
      </c>
      <c r="J196" s="204">
        <f>IFERROR(INDEX(Lookup!$BI$9:$BI$2151,MATCH($A196,Lookup!$A$9:$A$2151,0)),0)</f>
        <v>0</v>
      </c>
      <c r="K196" s="204">
        <f>IFERROR(INDEX(Lookup!$BH$9:$BH$2151,MATCH($A196,Lookup!$A$9:$A$2151,0)),0)</f>
        <v>0</v>
      </c>
      <c r="L196" s="204">
        <f t="shared" si="36"/>
        <v>0</v>
      </c>
      <c r="O196" s="182">
        <f t="shared" si="37"/>
        <v>1</v>
      </c>
    </row>
    <row r="197" spans="1:17" x14ac:dyDescent="0.2">
      <c r="A197" s="182" t="str">
        <f>'07'!A4</f>
        <v>20640-G08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Wages - Production-RIUP                                     </v>
      </c>
      <c r="D197" s="204">
        <f>IFERROR(INDEX(Lookup!$BG$9:$BG$2151,MATCH($A197,Lookup!$A$9:$A$2151,0)),0)</f>
        <v>0</v>
      </c>
      <c r="E197" s="204">
        <f>IFERROR(INDEX(Lookup!$BF$9:$BF$2151,MATCH($A197,Lookup!$A$9:$A$2151,0)),0)</f>
        <v>0</v>
      </c>
      <c r="F197" s="204">
        <f>IFERROR(INDEX(Lookup!$BE$9:$BE$2151,MATCH($A197,Lookup!$A$9:$A$2151,0)),0)</f>
        <v>0</v>
      </c>
      <c r="G197" s="205"/>
      <c r="H197" s="205"/>
      <c r="I197" s="204">
        <f>IFERROR(INDEX(Lookup!$BJ$9:$BJ$2151,MATCH($A197,Lookup!$A$9:$A$2151,0)),0)</f>
        <v>12697.6</v>
      </c>
      <c r="J197" s="204">
        <f>IFERROR(INDEX(Lookup!$BI$9:$BI$2151,MATCH($A197,Lookup!$A$9:$A$2151,0)),0)</f>
        <v>0</v>
      </c>
      <c r="K197" s="204">
        <f>IFERROR(INDEX(Lookup!$BH$9:$BH$2151,MATCH($A197,Lookup!$A$9:$A$2151,0)),0)</f>
        <v>0</v>
      </c>
      <c r="L197" s="204">
        <f t="shared" si="36"/>
        <v>0</v>
      </c>
      <c r="O197" s="182">
        <f t="shared" si="37"/>
        <v>1</v>
      </c>
    </row>
    <row r="198" spans="1:17" x14ac:dyDescent="0.2">
      <c r="A198" s="182" t="str">
        <f>'07'!A5</f>
        <v>20660-G08</v>
      </c>
      <c r="C198" s="182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A/Leave Prov -RIUP                                          </v>
      </c>
      <c r="D198" s="204">
        <f>IFERROR(INDEX(Lookup!$BG$9:$BG$2151,MATCH($A198,Lookup!$A$9:$A$2151,0)),0)</f>
        <v>0</v>
      </c>
      <c r="E198" s="204">
        <f>IFERROR(INDEX(Lookup!$BF$9:$BF$2151,MATCH($A198,Lookup!$A$9:$A$2151,0)),0)</f>
        <v>0</v>
      </c>
      <c r="F198" s="204">
        <f>IFERROR(INDEX(Lookup!$BE$9:$BE$2151,MATCH($A198,Lookup!$A$9:$A$2151,0)),0)</f>
        <v>0</v>
      </c>
      <c r="G198" s="205"/>
      <c r="H198" s="205"/>
      <c r="I198" s="204">
        <f>IFERROR(INDEX(Lookup!$BJ$9:$BJ$2151,MATCH($A198,Lookup!$A$9:$A$2151,0)),0)</f>
        <v>1131.18</v>
      </c>
      <c r="J198" s="204">
        <f>IFERROR(INDEX(Lookup!$BI$9:$BI$2151,MATCH($A198,Lookup!$A$9:$A$2151,0)),0)</f>
        <v>0</v>
      </c>
      <c r="K198" s="204">
        <f>IFERROR(INDEX(Lookup!$BH$9:$BH$2151,MATCH($A198,Lookup!$A$9:$A$2151,0)),0)</f>
        <v>0</v>
      </c>
      <c r="L198" s="204">
        <f t="shared" si="36"/>
        <v>0</v>
      </c>
      <c r="O198" s="182">
        <f t="shared" si="37"/>
        <v>1</v>
      </c>
    </row>
    <row r="199" spans="1:17" x14ac:dyDescent="0.2">
      <c r="A199" s="182" t="str">
        <f>'07'!A6</f>
        <v>20680-G08</v>
      </c>
      <c r="C199" s="182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LSL-RIUP                                                    </v>
      </c>
      <c r="D199" s="204">
        <f>IFERROR(INDEX(Lookup!$BG$9:$BG$2151,MATCH($A199,Lookup!$A$9:$A$2151,0)),0)</f>
        <v>0</v>
      </c>
      <c r="E199" s="204">
        <f>IFERROR(INDEX(Lookup!$BF$9:$BF$2151,MATCH($A199,Lookup!$A$9:$A$2151,0)),0)</f>
        <v>0</v>
      </c>
      <c r="F199" s="204">
        <f>IFERROR(INDEX(Lookup!$BE$9:$BE$2151,MATCH($A199,Lookup!$A$9:$A$2151,0)),0)</f>
        <v>0</v>
      </c>
      <c r="G199" s="205"/>
      <c r="H199" s="205"/>
      <c r="I199" s="204">
        <f>IFERROR(INDEX(Lookup!$BJ$9:$BJ$2151,MATCH($A199,Lookup!$A$9:$A$2151,0)),0)</f>
        <v>0</v>
      </c>
      <c r="J199" s="204">
        <f>IFERROR(INDEX(Lookup!$BI$9:$BI$2151,MATCH($A199,Lookup!$A$9:$A$2151,0)),0)</f>
        <v>0</v>
      </c>
      <c r="K199" s="204">
        <f>IFERROR(INDEX(Lookup!$BH$9:$BH$2151,MATCH($A199,Lookup!$A$9:$A$2151,0)),0)</f>
        <v>0</v>
      </c>
      <c r="L199" s="204">
        <f t="shared" si="36"/>
        <v>0</v>
      </c>
      <c r="O199" s="182">
        <f t="shared" si="37"/>
        <v>1</v>
      </c>
    </row>
    <row r="200" spans="1:17" x14ac:dyDescent="0.2">
      <c r="A200" s="182" t="str">
        <f>'07'!A7</f>
        <v>20700-G08</v>
      </c>
      <c r="C200" s="182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Motor Vehicle Allowance-RIUP                                </v>
      </c>
      <c r="D200" s="204">
        <f>IFERROR(INDEX(Lookup!$BG$9:$BG$2151,MATCH($A200,Lookup!$A$9:$A$2151,0)),0)</f>
        <v>0</v>
      </c>
      <c r="E200" s="204">
        <f>IFERROR(INDEX(Lookup!$BF$9:$BF$2151,MATCH($A200,Lookup!$A$9:$A$2151,0)),0)</f>
        <v>0</v>
      </c>
      <c r="F200" s="204">
        <f>IFERROR(INDEX(Lookup!$BE$9:$BE$2151,MATCH($A200,Lookup!$A$9:$A$2151,0)),0)</f>
        <v>0</v>
      </c>
      <c r="G200" s="205"/>
      <c r="H200" s="205"/>
      <c r="I200" s="204">
        <f>IFERROR(INDEX(Lookup!$BJ$9:$BJ$2151,MATCH($A200,Lookup!$A$9:$A$2151,0)),0)</f>
        <v>0</v>
      </c>
      <c r="J200" s="204">
        <f>IFERROR(INDEX(Lookup!$BI$9:$BI$2151,MATCH($A200,Lookup!$A$9:$A$2151,0)),0)</f>
        <v>0</v>
      </c>
      <c r="K200" s="204">
        <f>IFERROR(INDEX(Lookup!$BH$9:$BH$2151,MATCH($A200,Lookup!$A$9:$A$2151,0)),0)</f>
        <v>0</v>
      </c>
      <c r="L200" s="204">
        <f t="shared" si="36"/>
        <v>0</v>
      </c>
      <c r="O200" s="182">
        <f t="shared" si="37"/>
        <v>1</v>
      </c>
    </row>
    <row r="201" spans="1:17" x14ac:dyDescent="0.2">
      <c r="A201" s="182" t="str">
        <f>'07'!A8</f>
        <v>20720-G08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OHS&amp;W Fee-RIUP                                              </v>
      </c>
      <c r="D201" s="204">
        <f>IFERROR(INDEX(Lookup!$BG$9:$BG$2151,MATCH($A201,Lookup!$A$9:$A$2151,0)),0)</f>
        <v>0</v>
      </c>
      <c r="E201" s="204">
        <f>IFERROR(INDEX(Lookup!$BF$9:$BF$2151,MATCH($A201,Lookup!$A$9:$A$2151,0)),0)</f>
        <v>0</v>
      </c>
      <c r="F201" s="204">
        <f>IFERROR(INDEX(Lookup!$BE$9:$BE$2151,MATCH($A201,Lookup!$A$9:$A$2151,0)),0)</f>
        <v>0</v>
      </c>
      <c r="G201" s="205"/>
      <c r="H201" s="205"/>
      <c r="I201" s="204">
        <f>IFERROR(INDEX(Lookup!$BJ$9:$BJ$2151,MATCH($A201,Lookup!$A$9:$A$2151,0)),0)</f>
        <v>0</v>
      </c>
      <c r="J201" s="204">
        <f>IFERROR(INDEX(Lookup!$BI$9:$BI$2151,MATCH($A201,Lookup!$A$9:$A$2151,0)),0)</f>
        <v>0</v>
      </c>
      <c r="K201" s="204">
        <f>IFERROR(INDEX(Lookup!$BH$9:$BH$2151,MATCH($A201,Lookup!$A$9:$A$2151,0)),0)</f>
        <v>0</v>
      </c>
      <c r="L201" s="204">
        <f t="shared" si="36"/>
        <v>0</v>
      </c>
      <c r="O201" s="182">
        <f t="shared" si="37"/>
        <v>1</v>
      </c>
    </row>
    <row r="202" spans="1:17" x14ac:dyDescent="0.2">
      <c r="A202" s="182" t="str">
        <f>'07'!A9</f>
        <v>20740-G08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Payroll Tax -RIUP                                           </v>
      </c>
      <c r="D202" s="204">
        <f>IFERROR(INDEX(Lookup!$BG$9:$BG$2151,MATCH($A202,Lookup!$A$9:$A$2151,0)),0)</f>
        <v>0</v>
      </c>
      <c r="E202" s="204">
        <f>IFERROR(INDEX(Lookup!$BF$9:$BF$2151,MATCH($A202,Lookup!$A$9:$A$2151,0)),0)</f>
        <v>0</v>
      </c>
      <c r="F202" s="204">
        <f>IFERROR(INDEX(Lookup!$BE$9:$BE$2151,MATCH($A202,Lookup!$A$9:$A$2151,0)),0)</f>
        <v>0</v>
      </c>
      <c r="G202" s="205"/>
      <c r="H202" s="205"/>
      <c r="I202" s="204">
        <f>IFERROR(INDEX(Lookup!$BJ$9:$BJ$2151,MATCH($A202,Lookup!$A$9:$A$2151,0)),0)</f>
        <v>4936.7000000000007</v>
      </c>
      <c r="J202" s="204">
        <f>IFERROR(INDEX(Lookup!$BI$9:$BI$2151,MATCH($A202,Lookup!$A$9:$A$2151,0)),0)</f>
        <v>0</v>
      </c>
      <c r="K202" s="204">
        <f>IFERROR(INDEX(Lookup!$BH$9:$BH$2151,MATCH($A202,Lookup!$A$9:$A$2151,0)),0)</f>
        <v>0</v>
      </c>
      <c r="L202" s="204">
        <f t="shared" si="36"/>
        <v>0</v>
      </c>
      <c r="O202" s="182">
        <f t="shared" si="37"/>
        <v>1</v>
      </c>
    </row>
    <row r="203" spans="1:17" x14ac:dyDescent="0.2">
      <c r="A203" s="182" t="str">
        <f>'07'!A10</f>
        <v>20760-G08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Sales Commission-RIUP                                       </v>
      </c>
      <c r="D203" s="204">
        <f>IFERROR(INDEX(Lookup!$BG$9:$BG$2151,MATCH($A203,Lookup!$A$9:$A$2151,0)),0)</f>
        <v>0</v>
      </c>
      <c r="E203" s="204">
        <f>IFERROR(INDEX(Lookup!$BF$9:$BF$2151,MATCH($A203,Lookup!$A$9:$A$2151,0)),0)</f>
        <v>0</v>
      </c>
      <c r="F203" s="204">
        <f>IFERROR(INDEX(Lookup!$BE$9:$BE$2151,MATCH($A203,Lookup!$A$9:$A$2151,0)),0)</f>
        <v>0</v>
      </c>
      <c r="G203" s="205"/>
      <c r="H203" s="205"/>
      <c r="I203" s="204">
        <f>IFERROR(INDEX(Lookup!$BJ$9:$BJ$2151,MATCH($A203,Lookup!$A$9:$A$2151,0)),0)</f>
        <v>0</v>
      </c>
      <c r="J203" s="204">
        <f>IFERROR(INDEX(Lookup!$BI$9:$BI$2151,MATCH($A203,Lookup!$A$9:$A$2151,0)),0)</f>
        <v>0</v>
      </c>
      <c r="K203" s="204">
        <f>IFERROR(INDEX(Lookup!$BH$9:$BH$2151,MATCH($A203,Lookup!$A$9:$A$2151,0)),0)</f>
        <v>0</v>
      </c>
      <c r="L203" s="204">
        <f t="shared" si="36"/>
        <v>0</v>
      </c>
      <c r="O203" s="182">
        <f t="shared" si="37"/>
        <v>1</v>
      </c>
    </row>
    <row r="204" spans="1:17" x14ac:dyDescent="0.2">
      <c r="A204" s="182" t="str">
        <f>'07'!A11</f>
        <v>20760-G12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Sales Commission-TAR                                        </v>
      </c>
      <c r="D204" s="204">
        <f>IFERROR(INDEX(Lookup!$BG$9:$BG$2151,MATCH($A204,Lookup!$A$9:$A$2151,0)),0)</f>
        <v>0</v>
      </c>
      <c r="E204" s="204">
        <f>IFERROR(INDEX(Lookup!$BF$9:$BF$2151,MATCH($A204,Lookup!$A$9:$A$2151,0)),0)</f>
        <v>0</v>
      </c>
      <c r="F204" s="204">
        <f>IFERROR(INDEX(Lookup!$BE$9:$BE$2151,MATCH($A204,Lookup!$A$9:$A$2151,0)),0)</f>
        <v>0</v>
      </c>
      <c r="G204" s="205"/>
      <c r="H204" s="205"/>
      <c r="I204" s="204">
        <f>IFERROR(INDEX(Lookup!$BJ$9:$BJ$2151,MATCH($A204,Lookup!$A$9:$A$2151,0)),0)</f>
        <v>0</v>
      </c>
      <c r="J204" s="204">
        <f>IFERROR(INDEX(Lookup!$BI$9:$BI$2151,MATCH($A204,Lookup!$A$9:$A$2151,0)),0)</f>
        <v>0</v>
      </c>
      <c r="K204" s="204">
        <f>IFERROR(INDEX(Lookup!$BH$9:$BH$2151,MATCH($A204,Lookup!$A$9:$A$2151,0)),0)</f>
        <v>0</v>
      </c>
      <c r="L204" s="204">
        <f t="shared" si="36"/>
        <v>0</v>
      </c>
      <c r="O204" s="182">
        <f t="shared" si="37"/>
        <v>1</v>
      </c>
    </row>
    <row r="205" spans="1:17" x14ac:dyDescent="0.2">
      <c r="A205" s="182" t="str">
        <f>'07'!A12</f>
        <v>20780-G08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Superannuation -RIUP                                        </v>
      </c>
      <c r="D205" s="204">
        <f>IFERROR(INDEX(Lookup!$BG$9:$BG$2151,MATCH($A205,Lookup!$A$9:$A$2151,0)),0)</f>
        <v>0</v>
      </c>
      <c r="E205" s="204">
        <f>IFERROR(INDEX(Lookup!$BF$9:$BF$2151,MATCH($A205,Lookup!$A$9:$A$2151,0)),0)</f>
        <v>0</v>
      </c>
      <c r="F205" s="204">
        <f>IFERROR(INDEX(Lookup!$BE$9:$BE$2151,MATCH($A205,Lookup!$A$9:$A$2151,0)),0)</f>
        <v>0</v>
      </c>
      <c r="G205" s="205"/>
      <c r="H205" s="205"/>
      <c r="I205" s="204">
        <f>IFERROR(INDEX(Lookup!$BJ$9:$BJ$2151,MATCH($A205,Lookup!$A$9:$A$2151,0)),0)</f>
        <v>1397.1</v>
      </c>
      <c r="J205" s="204">
        <f>IFERROR(INDEX(Lookup!$BI$9:$BI$2151,MATCH($A205,Lookup!$A$9:$A$2151,0)),0)</f>
        <v>0</v>
      </c>
      <c r="K205" s="204">
        <f>IFERROR(INDEX(Lookup!$BH$9:$BH$2151,MATCH($A205,Lookup!$A$9:$A$2151,0)),0)</f>
        <v>0</v>
      </c>
      <c r="L205" s="204">
        <f t="shared" si="36"/>
        <v>0</v>
      </c>
      <c r="O205" s="182">
        <f t="shared" si="37"/>
        <v>1</v>
      </c>
    </row>
    <row r="206" spans="1:17" x14ac:dyDescent="0.2">
      <c r="A206" s="182" t="str">
        <f>'07'!A13</f>
        <v>20800-G08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Workcover -RIUP                                             </v>
      </c>
      <c r="D206" s="204">
        <f>IFERROR(INDEX(Lookup!$BG$9:$BG$2151,MATCH($A206,Lookup!$A$9:$A$2151,0)),0)</f>
        <v>0</v>
      </c>
      <c r="E206" s="204">
        <f>IFERROR(INDEX(Lookup!$BF$9:$BF$2151,MATCH($A206,Lookup!$A$9:$A$2151,0)),0)</f>
        <v>0</v>
      </c>
      <c r="F206" s="204">
        <f>IFERROR(INDEX(Lookup!$BE$9:$BE$2151,MATCH($A206,Lookup!$A$9:$A$2151,0)),0)</f>
        <v>0</v>
      </c>
      <c r="G206" s="205"/>
      <c r="H206" s="205"/>
      <c r="I206" s="204">
        <f>IFERROR(INDEX(Lookup!$BJ$9:$BJ$2151,MATCH($A206,Lookup!$A$9:$A$2151,0)),0)</f>
        <v>-549.25000000000023</v>
      </c>
      <c r="J206" s="204">
        <f>IFERROR(INDEX(Lookup!$BI$9:$BI$2151,MATCH($A206,Lookup!$A$9:$A$2151,0)),0)</f>
        <v>0</v>
      </c>
      <c r="K206" s="204">
        <f>IFERROR(INDEX(Lookup!$BH$9:$BH$2151,MATCH($A206,Lookup!$A$9:$A$2151,0)),0)</f>
        <v>0</v>
      </c>
      <c r="L206" s="204">
        <f t="shared" si="36"/>
        <v>0</v>
      </c>
      <c r="O206" s="182">
        <f t="shared" si="37"/>
        <v>1</v>
      </c>
    </row>
    <row r="207" spans="1:17" hidden="1" x14ac:dyDescent="0.2">
      <c r="A207" s="182">
        <f>'07'!A14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IFERROR(INDEX(Lookup!$BG$9:$BG$2151,MATCH($A207,Lookup!$A$9:$A$2151,0)),0)</f>
        <v>0</v>
      </c>
      <c r="E207" s="204">
        <f>IFERROR(INDEX(Lookup!$BF$9:$BF$2151,MATCH($A207,Lookup!$A$9:$A$2151,0)),0)</f>
        <v>0</v>
      </c>
      <c r="F207" s="204">
        <f>IFERROR(INDEX(Lookup!$BE$9:$BE$2151,MATCH($A207,Lookup!$A$9:$A$2151,0)),0)</f>
        <v>0</v>
      </c>
      <c r="G207" s="205"/>
      <c r="H207" s="205"/>
      <c r="I207" s="204">
        <f>IFERROR(INDEX(Lookup!$BJ$9:$BJ$2151,MATCH($A207,Lookup!$A$9:$A$2151,0)),0)</f>
        <v>0</v>
      </c>
      <c r="J207" s="204">
        <f>IFERROR(INDEX(Lookup!$BI$9:$BI$2151,MATCH($A207,Lookup!$A$9:$A$2151,0)),0)</f>
        <v>0</v>
      </c>
      <c r="K207" s="204">
        <f>IFERROR(INDEX(Lookup!$BH$9:$BH$2151,MATCH($A207,Lookup!$A$9:$A$2151,0)),0)</f>
        <v>0</v>
      </c>
      <c r="L207" s="204">
        <f t="shared" si="36"/>
        <v>0</v>
      </c>
      <c r="O207" s="182">
        <f t="shared" si="37"/>
        <v>0</v>
      </c>
    </row>
    <row r="208" spans="1:17" hidden="1" x14ac:dyDescent="0.2">
      <c r="A208" s="182">
        <f>'07'!A15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IFERROR(INDEX(Lookup!$BG$9:$BG$2151,MATCH($A208,Lookup!$A$9:$A$2151,0)),0)</f>
        <v>0</v>
      </c>
      <c r="E208" s="204">
        <f>IFERROR(INDEX(Lookup!$BF$9:$BF$2151,MATCH($A208,Lookup!$A$9:$A$2151,0)),0)</f>
        <v>0</v>
      </c>
      <c r="F208" s="204">
        <f>IFERROR(INDEX(Lookup!$BE$9:$BE$2151,MATCH($A208,Lookup!$A$9:$A$2151,0)),0)</f>
        <v>0</v>
      </c>
      <c r="G208" s="205"/>
      <c r="H208" s="205"/>
      <c r="I208" s="204">
        <f>IFERROR(INDEX(Lookup!$BJ$9:$BJ$2151,MATCH($A208,Lookup!$A$9:$A$2151,0)),0)</f>
        <v>0</v>
      </c>
      <c r="J208" s="204">
        <f>IFERROR(INDEX(Lookup!$BI$9:$BI$2151,MATCH($A208,Lookup!$A$9:$A$2151,0)),0)</f>
        <v>0</v>
      </c>
      <c r="K208" s="204">
        <f>IFERROR(INDEX(Lookup!$BH$9:$BH$2151,MATCH($A208,Lookup!$A$9:$A$2151,0)),0)</f>
        <v>0</v>
      </c>
      <c r="L208" s="204">
        <f t="shared" si="36"/>
        <v>0</v>
      </c>
      <c r="O208" s="182">
        <f t="shared" si="37"/>
        <v>0</v>
      </c>
    </row>
    <row r="209" spans="1:15" hidden="1" x14ac:dyDescent="0.2">
      <c r="A209" s="182">
        <f>'07'!A16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IFERROR(INDEX(Lookup!$BG$9:$BG$2151,MATCH($A209,Lookup!$A$9:$A$2151,0)),0)</f>
        <v>0</v>
      </c>
      <c r="E209" s="204">
        <f>IFERROR(INDEX(Lookup!$BF$9:$BF$2151,MATCH($A209,Lookup!$A$9:$A$2151,0)),0)</f>
        <v>0</v>
      </c>
      <c r="F209" s="204">
        <f>IFERROR(INDEX(Lookup!$BE$9:$BE$2151,MATCH($A209,Lookup!$A$9:$A$2151,0)),0)</f>
        <v>0</v>
      </c>
      <c r="G209" s="205"/>
      <c r="H209" s="205"/>
      <c r="I209" s="204">
        <f>IFERROR(INDEX(Lookup!$BJ$9:$BJ$2151,MATCH($A209,Lookup!$A$9:$A$2151,0)),0)</f>
        <v>0</v>
      </c>
      <c r="J209" s="204">
        <f>IFERROR(INDEX(Lookup!$BI$9:$BI$2151,MATCH($A209,Lookup!$A$9:$A$2151,0)),0)</f>
        <v>0</v>
      </c>
      <c r="K209" s="204">
        <f>IFERROR(INDEX(Lookup!$BH$9:$BH$2151,MATCH($A209,Lookup!$A$9:$A$2151,0)),0)</f>
        <v>0</v>
      </c>
      <c r="L209" s="204">
        <f t="shared" si="36"/>
        <v>0</v>
      </c>
      <c r="O209" s="182">
        <f t="shared" si="37"/>
        <v>0</v>
      </c>
    </row>
    <row r="210" spans="1:15" hidden="1" x14ac:dyDescent="0.2">
      <c r="A210" s="182">
        <f>'07'!A17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IFERROR(INDEX(Lookup!$BG$9:$BG$2151,MATCH($A210,Lookup!$A$9:$A$2151,0)),0)</f>
        <v>0</v>
      </c>
      <c r="E210" s="204">
        <f>IFERROR(INDEX(Lookup!$BF$9:$BF$2151,MATCH($A210,Lookup!$A$9:$A$2151,0)),0)</f>
        <v>0</v>
      </c>
      <c r="F210" s="204">
        <f>IFERROR(INDEX(Lookup!$BE$9:$BE$2151,MATCH($A210,Lookup!$A$9:$A$2151,0)),0)</f>
        <v>0</v>
      </c>
      <c r="G210" s="205"/>
      <c r="H210" s="205"/>
      <c r="I210" s="204">
        <f>IFERROR(INDEX(Lookup!$BJ$9:$BJ$2151,MATCH($A210,Lookup!$A$9:$A$2151,0)),0)</f>
        <v>0</v>
      </c>
      <c r="J210" s="204">
        <f>IFERROR(INDEX(Lookup!$BI$9:$BI$2151,MATCH($A210,Lookup!$A$9:$A$2151,0)),0)</f>
        <v>0</v>
      </c>
      <c r="K210" s="204">
        <f>IFERROR(INDEX(Lookup!$BH$9:$BH$2151,MATCH($A210,Lookup!$A$9:$A$2151,0)),0)</f>
        <v>0</v>
      </c>
      <c r="L210" s="204">
        <f t="shared" si="36"/>
        <v>0</v>
      </c>
      <c r="O210" s="182">
        <f t="shared" si="37"/>
        <v>0</v>
      </c>
    </row>
    <row r="211" spans="1:15" hidden="1" x14ac:dyDescent="0.2">
      <c r="A211" s="182">
        <f>'07'!A18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IFERROR(INDEX(Lookup!$BG$9:$BG$2151,MATCH($A211,Lookup!$A$9:$A$2151,0)),0)</f>
        <v>0</v>
      </c>
      <c r="E211" s="204">
        <f>IFERROR(INDEX(Lookup!$BF$9:$BF$2151,MATCH($A211,Lookup!$A$9:$A$2151,0)),0)</f>
        <v>0</v>
      </c>
      <c r="F211" s="204">
        <f>IFERROR(INDEX(Lookup!$BE$9:$BE$2151,MATCH($A211,Lookup!$A$9:$A$2151,0)),0)</f>
        <v>0</v>
      </c>
      <c r="G211" s="205"/>
      <c r="H211" s="205"/>
      <c r="I211" s="204">
        <f>IFERROR(INDEX(Lookup!$BJ$9:$BJ$2151,MATCH($A211,Lookup!$A$9:$A$2151,0)),0)</f>
        <v>0</v>
      </c>
      <c r="J211" s="204">
        <f>IFERROR(INDEX(Lookup!$BI$9:$BI$2151,MATCH($A211,Lookup!$A$9:$A$2151,0)),0)</f>
        <v>0</v>
      </c>
      <c r="K211" s="204">
        <f>IFERROR(INDEX(Lookup!$BH$9:$BH$2151,MATCH($A211,Lookup!$A$9:$A$2151,0)),0)</f>
        <v>0</v>
      </c>
      <c r="L211" s="204">
        <f t="shared" si="36"/>
        <v>0</v>
      </c>
      <c r="O211" s="182">
        <f t="shared" si="37"/>
        <v>0</v>
      </c>
    </row>
    <row r="212" spans="1:15" hidden="1" x14ac:dyDescent="0.2">
      <c r="A212" s="182">
        <f>'07'!A19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IFERROR(INDEX(Lookup!$BG$9:$BG$2151,MATCH($A212,Lookup!$A$9:$A$2151,0)),0)</f>
        <v>0</v>
      </c>
      <c r="E212" s="204">
        <f>IFERROR(INDEX(Lookup!$BF$9:$BF$2151,MATCH($A212,Lookup!$A$9:$A$2151,0)),0)</f>
        <v>0</v>
      </c>
      <c r="F212" s="204">
        <f>IFERROR(INDEX(Lookup!$BE$9:$BE$2151,MATCH($A212,Lookup!$A$9:$A$2151,0)),0)</f>
        <v>0</v>
      </c>
      <c r="G212" s="205"/>
      <c r="H212" s="205"/>
      <c r="I212" s="204">
        <f>IFERROR(INDEX(Lookup!$BJ$9:$BJ$2151,MATCH($A212,Lookup!$A$9:$A$2151,0)),0)</f>
        <v>0</v>
      </c>
      <c r="J212" s="204">
        <f>IFERROR(INDEX(Lookup!$BI$9:$BI$2151,MATCH($A212,Lookup!$A$9:$A$2151,0)),0)</f>
        <v>0</v>
      </c>
      <c r="K212" s="204">
        <f>IFERROR(INDEX(Lookup!$BH$9:$BH$2151,MATCH($A212,Lookup!$A$9:$A$2151,0)),0)</f>
        <v>0</v>
      </c>
      <c r="L212" s="204">
        <f t="shared" si="36"/>
        <v>0</v>
      </c>
      <c r="O212" s="182">
        <f t="shared" si="37"/>
        <v>0</v>
      </c>
    </row>
    <row r="213" spans="1:15" hidden="1" x14ac:dyDescent="0.2">
      <c r="A213" s="182">
        <f>'07'!A20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IFERROR(INDEX(Lookup!$BG$9:$BG$2151,MATCH($A213,Lookup!$A$9:$A$2151,0)),0)</f>
        <v>0</v>
      </c>
      <c r="E213" s="204">
        <f>IFERROR(INDEX(Lookup!$BF$9:$BF$2151,MATCH($A213,Lookup!$A$9:$A$2151,0)),0)</f>
        <v>0</v>
      </c>
      <c r="F213" s="204">
        <f>IFERROR(INDEX(Lookup!$BE$9:$BE$2151,MATCH($A213,Lookup!$A$9:$A$2151,0)),0)</f>
        <v>0</v>
      </c>
      <c r="G213" s="205"/>
      <c r="H213" s="205"/>
      <c r="I213" s="204">
        <f>IFERROR(INDEX(Lookup!$BJ$9:$BJ$2151,MATCH($A213,Lookup!$A$9:$A$2151,0)),0)</f>
        <v>0</v>
      </c>
      <c r="J213" s="204">
        <f>IFERROR(INDEX(Lookup!$BI$9:$BI$2151,MATCH($A213,Lookup!$A$9:$A$2151,0)),0)</f>
        <v>0</v>
      </c>
      <c r="K213" s="204">
        <f>IFERROR(INDEX(Lookup!$BH$9:$BH$2151,MATCH($A213,Lookup!$A$9:$A$2151,0)),0)</f>
        <v>0</v>
      </c>
      <c r="L213" s="204">
        <f t="shared" si="36"/>
        <v>0</v>
      </c>
      <c r="O213" s="182">
        <f t="shared" si="37"/>
        <v>0</v>
      </c>
    </row>
    <row r="214" spans="1:15" hidden="1" x14ac:dyDescent="0.2">
      <c r="A214" s="182">
        <f>'07'!A21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IFERROR(INDEX(Lookup!$BG$9:$BG$2151,MATCH($A214,Lookup!$A$9:$A$2151,0)),0)</f>
        <v>0</v>
      </c>
      <c r="E214" s="204">
        <f>IFERROR(INDEX(Lookup!$BF$9:$BF$2151,MATCH($A214,Lookup!$A$9:$A$2151,0)),0)</f>
        <v>0</v>
      </c>
      <c r="F214" s="204">
        <f>IFERROR(INDEX(Lookup!$BE$9:$BE$2151,MATCH($A214,Lookup!$A$9:$A$2151,0)),0)</f>
        <v>0</v>
      </c>
      <c r="G214" s="205"/>
      <c r="H214" s="205"/>
      <c r="I214" s="204">
        <f>IFERROR(INDEX(Lookup!$BJ$9:$BJ$2151,MATCH($A214,Lookup!$A$9:$A$2151,0)),0)</f>
        <v>0</v>
      </c>
      <c r="J214" s="204">
        <f>IFERROR(INDEX(Lookup!$BI$9:$BI$2151,MATCH($A214,Lookup!$A$9:$A$2151,0)),0)</f>
        <v>0</v>
      </c>
      <c r="K214" s="204">
        <f>IFERROR(INDEX(Lookup!$BH$9:$BH$2151,MATCH($A214,Lookup!$A$9:$A$2151,0)),0)</f>
        <v>0</v>
      </c>
      <c r="L214" s="204">
        <f t="shared" si="36"/>
        <v>0</v>
      </c>
      <c r="O214" s="182">
        <f t="shared" si="37"/>
        <v>0</v>
      </c>
    </row>
    <row r="215" spans="1:15" hidden="1" x14ac:dyDescent="0.2">
      <c r="A215" s="182">
        <f>'07'!A22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IFERROR(INDEX(Lookup!$BG$9:$BG$2151,MATCH($A215,Lookup!$A$9:$A$2151,0)),0)</f>
        <v>0</v>
      </c>
      <c r="E215" s="204">
        <f>IFERROR(INDEX(Lookup!$BF$9:$BF$2151,MATCH($A215,Lookup!$A$9:$A$2151,0)),0)</f>
        <v>0</v>
      </c>
      <c r="F215" s="204">
        <f>IFERROR(INDEX(Lookup!$BE$9:$BE$2151,MATCH($A215,Lookup!$A$9:$A$2151,0)),0)</f>
        <v>0</v>
      </c>
      <c r="G215" s="205"/>
      <c r="H215" s="205"/>
      <c r="I215" s="204">
        <f>IFERROR(INDEX(Lookup!$BJ$9:$BJ$2151,MATCH($A215,Lookup!$A$9:$A$2151,0)),0)</f>
        <v>0</v>
      </c>
      <c r="J215" s="204">
        <f>IFERROR(INDEX(Lookup!$BI$9:$BI$2151,MATCH($A215,Lookup!$A$9:$A$2151,0)),0)</f>
        <v>0</v>
      </c>
      <c r="K215" s="204">
        <f>IFERROR(INDEX(Lookup!$BH$9:$BH$2151,MATCH($A215,Lookup!$A$9:$A$2151,0)),0)</f>
        <v>0</v>
      </c>
      <c r="L215" s="204">
        <f t="shared" ref="L215:L216" si="38">K215-J215</f>
        <v>0</v>
      </c>
      <c r="O215" s="182">
        <f t="shared" si="37"/>
        <v>0</v>
      </c>
    </row>
    <row r="216" spans="1:15" hidden="1" x14ac:dyDescent="0.2">
      <c r="A216" s="182">
        <f>'07'!A23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IFERROR(INDEX(Lookup!$BG$9:$BG$2151,MATCH($A216,Lookup!$A$9:$A$2151,0)),0)</f>
        <v>0</v>
      </c>
      <c r="E216" s="204">
        <f>IFERROR(INDEX(Lookup!$BF$9:$BF$2151,MATCH($A216,Lookup!$A$9:$A$2151,0)),0)</f>
        <v>0</v>
      </c>
      <c r="F216" s="204">
        <f>IFERROR(INDEX(Lookup!$BE$9:$BE$2151,MATCH($A216,Lookup!$A$9:$A$2151,0)),0)</f>
        <v>0</v>
      </c>
      <c r="G216" s="205"/>
      <c r="H216" s="205"/>
      <c r="I216" s="204">
        <f>IFERROR(INDEX(Lookup!$BJ$9:$BJ$2151,MATCH($A216,Lookup!$A$9:$A$2151,0)),0)</f>
        <v>0</v>
      </c>
      <c r="J216" s="204">
        <f>IFERROR(INDEX(Lookup!$BI$9:$BI$2151,MATCH($A216,Lookup!$A$9:$A$2151,0)),0)</f>
        <v>0</v>
      </c>
      <c r="K216" s="204">
        <f>IFERROR(INDEX(Lookup!$BH$9:$BH$2151,MATCH($A216,Lookup!$A$9:$A$2151,0)),0)</f>
        <v>0</v>
      </c>
      <c r="L216" s="204">
        <f t="shared" si="38"/>
        <v>0</v>
      </c>
      <c r="O216" s="182">
        <f t="shared" si="37"/>
        <v>0</v>
      </c>
    </row>
    <row r="217" spans="1:15" hidden="1" x14ac:dyDescent="0.2">
      <c r="A217" s="182">
        <f>+'09'!A24</f>
        <v>0</v>
      </c>
      <c r="C217" s="182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D217" s="204">
        <f>IFERROR(INDEX(Lookup!$BG$9:$BG$2151,MATCH($A217,Lookup!$A$9:$A$2151,0)),0)</f>
        <v>0</v>
      </c>
      <c r="E217" s="204">
        <f>IFERROR(INDEX(Lookup!$BF$9:$BF$2151,MATCH($A217,Lookup!$A$9:$A$2151,0)),0)</f>
        <v>0</v>
      </c>
      <c r="F217" s="204">
        <f>IFERROR(INDEX(Lookup!$BE$9:$BE$2151,MATCH($A217,Lookup!$A$9:$A$2151,0)),0)</f>
        <v>0</v>
      </c>
      <c r="G217" s="205"/>
      <c r="H217" s="205"/>
      <c r="I217" s="204">
        <f>IFERROR(INDEX(Lookup!$BJ$9:$BJ$2151,MATCH($A217,Lookup!$A$9:$A$2151,0)),0)</f>
        <v>0</v>
      </c>
      <c r="J217" s="204">
        <f>IFERROR(INDEX(Lookup!$BI$9:$BI$2151,MATCH($A217,Lookup!$A$9:$A$2151,0)),0)</f>
        <v>0</v>
      </c>
      <c r="K217" s="204">
        <f>IFERROR(INDEX(Lookup!$BH$9:$BH$2151,MATCH($A217,Lookup!$A$9:$A$2151,0)),0)</f>
        <v>0</v>
      </c>
      <c r="L217" s="204">
        <f t="shared" si="36"/>
        <v>0</v>
      </c>
      <c r="O217" s="182">
        <f t="shared" si="37"/>
        <v>0</v>
      </c>
    </row>
    <row r="218" spans="1:15" hidden="1" x14ac:dyDescent="0.2">
      <c r="A218" s="182">
        <f>+'09'!A25</f>
        <v>0</v>
      </c>
      <c r="C218" s="182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D218" s="204">
        <f>IFERROR(INDEX(Lookup!$BG$9:$BG$2151,MATCH($A218,Lookup!$A$9:$A$2151,0)),0)</f>
        <v>0</v>
      </c>
      <c r="E218" s="204">
        <f>IFERROR(INDEX(Lookup!$BF$9:$BF$2151,MATCH($A218,Lookup!$A$9:$A$2151,0)),0)</f>
        <v>0</v>
      </c>
      <c r="F218" s="204">
        <f>IFERROR(INDEX(Lookup!$BE$9:$BE$2151,MATCH($A218,Lookup!$A$9:$A$2151,0)),0)</f>
        <v>0</v>
      </c>
      <c r="G218" s="205"/>
      <c r="H218" s="205"/>
      <c r="I218" s="204">
        <f>IFERROR(INDEX(Lookup!$BJ$9:$BJ$2151,MATCH($A218,Lookup!$A$9:$A$2151,0)),0)</f>
        <v>0</v>
      </c>
      <c r="J218" s="204">
        <f>IFERROR(INDEX(Lookup!$BI$9:$BI$2151,MATCH($A218,Lookup!$A$9:$A$2151,0)),0)</f>
        <v>0</v>
      </c>
      <c r="K218" s="204">
        <f>IFERROR(INDEX(Lookup!$BH$9:$BH$2151,MATCH($A218,Lookup!$A$9:$A$2151,0)),0)</f>
        <v>0</v>
      </c>
      <c r="L218" s="204">
        <f t="shared" si="36"/>
        <v>0</v>
      </c>
      <c r="O218" s="182">
        <f t="shared" si="37"/>
        <v>0</v>
      </c>
    </row>
    <row r="219" spans="1:15" hidden="1" x14ac:dyDescent="0.2">
      <c r="A219" s="182">
        <f>+'09'!A26</f>
        <v>0</v>
      </c>
      <c r="C219" s="182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D219" s="204">
        <f>IFERROR(INDEX(Lookup!$BG$9:$BG$2151,MATCH($A219,Lookup!$A$9:$A$2151,0)),0)</f>
        <v>0</v>
      </c>
      <c r="E219" s="204">
        <f>IFERROR(INDEX(Lookup!$BF$9:$BF$2151,MATCH($A219,Lookup!$A$9:$A$2151,0)),0)</f>
        <v>0</v>
      </c>
      <c r="F219" s="204">
        <f>IFERROR(INDEX(Lookup!$BE$9:$BE$2151,MATCH($A219,Lookup!$A$9:$A$2151,0)),0)</f>
        <v>0</v>
      </c>
      <c r="G219" s="205"/>
      <c r="H219" s="205"/>
      <c r="I219" s="204">
        <f>IFERROR(INDEX(Lookup!$BJ$9:$BJ$2151,MATCH($A219,Lookup!$A$9:$A$2151,0)),0)</f>
        <v>0</v>
      </c>
      <c r="J219" s="204">
        <f>IFERROR(INDEX(Lookup!$BI$9:$BI$2151,MATCH($A219,Lookup!$A$9:$A$2151,0)),0)</f>
        <v>0</v>
      </c>
      <c r="K219" s="204">
        <f>IFERROR(INDEX(Lookup!$BH$9:$BH$2151,MATCH($A219,Lookup!$A$9:$A$2151,0)),0)</f>
        <v>0</v>
      </c>
      <c r="L219" s="204">
        <f t="shared" si="36"/>
        <v>0</v>
      </c>
      <c r="O219" s="182">
        <f t="shared" si="37"/>
        <v>0</v>
      </c>
    </row>
    <row r="220" spans="1:15" hidden="1" x14ac:dyDescent="0.2">
      <c r="A220" s="182">
        <f>+'09'!A27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IFERROR(INDEX(Lookup!$BG$9:$BG$2151,MATCH($A220,Lookup!$A$9:$A$2151,0)),0)</f>
        <v>0</v>
      </c>
      <c r="E220" s="204">
        <f>IFERROR(INDEX(Lookup!$BF$9:$BF$2151,MATCH($A220,Lookup!$A$9:$A$2151,0)),0)</f>
        <v>0</v>
      </c>
      <c r="F220" s="204">
        <f>IFERROR(INDEX(Lookup!$BE$9:$BE$2151,MATCH($A220,Lookup!$A$9:$A$2151,0)),0)</f>
        <v>0</v>
      </c>
      <c r="G220" s="205"/>
      <c r="H220" s="205"/>
      <c r="I220" s="204">
        <f>IFERROR(INDEX(Lookup!$BJ$9:$BJ$2151,MATCH($A220,Lookup!$A$9:$A$2151,0)),0)</f>
        <v>0</v>
      </c>
      <c r="J220" s="204">
        <f>IFERROR(INDEX(Lookup!$BI$9:$BI$2151,MATCH($A220,Lookup!$A$9:$A$2151,0)),0)</f>
        <v>0</v>
      </c>
      <c r="K220" s="204">
        <f>IFERROR(INDEX(Lookup!$BH$9:$BH$2151,MATCH($A220,Lookup!$A$9:$A$2151,0)),0)</f>
        <v>0</v>
      </c>
      <c r="L220" s="204">
        <f t="shared" si="36"/>
        <v>0</v>
      </c>
      <c r="O220" s="182">
        <f t="shared" si="37"/>
        <v>0</v>
      </c>
    </row>
    <row r="221" spans="1:15" hidden="1" x14ac:dyDescent="0.2">
      <c r="A221" s="182">
        <f>+'09'!A28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IFERROR(INDEX(Lookup!$BG$9:$BG$2151,MATCH($A221,Lookup!$A$9:$A$2151,0)),0)</f>
        <v>0</v>
      </c>
      <c r="E221" s="204">
        <f>IFERROR(INDEX(Lookup!$BF$9:$BF$2151,MATCH($A221,Lookup!$A$9:$A$2151,0)),0)</f>
        <v>0</v>
      </c>
      <c r="F221" s="204">
        <f>IFERROR(INDEX(Lookup!$BE$9:$BE$2151,MATCH($A221,Lookup!$A$9:$A$2151,0)),0)</f>
        <v>0</v>
      </c>
      <c r="G221" s="205"/>
      <c r="H221" s="205"/>
      <c r="I221" s="204">
        <f>IFERROR(INDEX(Lookup!$BJ$9:$BJ$2151,MATCH($A221,Lookup!$A$9:$A$2151,0)),0)</f>
        <v>0</v>
      </c>
      <c r="J221" s="204">
        <f>IFERROR(INDEX(Lookup!$BI$9:$BI$2151,MATCH($A221,Lookup!$A$9:$A$2151,0)),0)</f>
        <v>0</v>
      </c>
      <c r="K221" s="204">
        <f>IFERROR(INDEX(Lookup!$BH$9:$BH$2151,MATCH($A221,Lookup!$A$9:$A$2151,0)),0)</f>
        <v>0</v>
      </c>
      <c r="L221" s="204">
        <f t="shared" si="36"/>
        <v>0</v>
      </c>
      <c r="O221" s="182">
        <f t="shared" si="37"/>
        <v>0</v>
      </c>
    </row>
    <row r="222" spans="1:15" hidden="1" x14ac:dyDescent="0.2">
      <c r="A222" s="182">
        <f>+'09'!A29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IFERROR(INDEX(Lookup!$BG$9:$BG$2151,MATCH($A222,Lookup!$A$9:$A$2151,0)),0)</f>
        <v>0</v>
      </c>
      <c r="E222" s="204">
        <f>IFERROR(INDEX(Lookup!$BF$9:$BF$2151,MATCH($A222,Lookup!$A$9:$A$2151,0)),0)</f>
        <v>0</v>
      </c>
      <c r="F222" s="204">
        <f>IFERROR(INDEX(Lookup!$BE$9:$BE$2151,MATCH($A222,Lookup!$A$9:$A$2151,0)),0)</f>
        <v>0</v>
      </c>
      <c r="G222" s="205"/>
      <c r="H222" s="205"/>
      <c r="I222" s="204">
        <f>IFERROR(INDEX(Lookup!$BJ$9:$BJ$2151,MATCH($A222,Lookup!$A$9:$A$2151,0)),0)</f>
        <v>0</v>
      </c>
      <c r="J222" s="204">
        <f>IFERROR(INDEX(Lookup!$BI$9:$BI$2151,MATCH($A222,Lookup!$A$9:$A$2151,0)),0)</f>
        <v>0</v>
      </c>
      <c r="K222" s="204">
        <f>IFERROR(INDEX(Lookup!$BH$9:$BH$2151,MATCH($A222,Lookup!$A$9:$A$2151,0)),0)</f>
        <v>0</v>
      </c>
      <c r="L222" s="204">
        <f t="shared" si="36"/>
        <v>0</v>
      </c>
      <c r="O222" s="182">
        <f t="shared" si="37"/>
        <v>0</v>
      </c>
    </row>
    <row r="223" spans="1:15" hidden="1" x14ac:dyDescent="0.2">
      <c r="A223" s="182">
        <f>+'09'!A30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IFERROR(INDEX(Lookup!$BG$9:$BG$2151,MATCH($A223,Lookup!$A$9:$A$2151,0)),0)</f>
        <v>0</v>
      </c>
      <c r="E223" s="204">
        <f>IFERROR(INDEX(Lookup!$BF$9:$BF$2151,MATCH($A223,Lookup!$A$9:$A$2151,0)),0)</f>
        <v>0</v>
      </c>
      <c r="F223" s="204">
        <f>IFERROR(INDEX(Lookup!$BE$9:$BE$2151,MATCH($A223,Lookup!$A$9:$A$2151,0)),0)</f>
        <v>0</v>
      </c>
      <c r="G223" s="205"/>
      <c r="H223" s="205"/>
      <c r="I223" s="204">
        <f>IFERROR(INDEX(Lookup!$BJ$9:$BJ$2151,MATCH($A223,Lookup!$A$9:$A$2151,0)),0)</f>
        <v>0</v>
      </c>
      <c r="J223" s="204">
        <f>IFERROR(INDEX(Lookup!$BI$9:$BI$2151,MATCH($A223,Lookup!$A$9:$A$2151,0)),0)</f>
        <v>0</v>
      </c>
      <c r="K223" s="204">
        <f>IFERROR(INDEX(Lookup!$BH$9:$BH$2151,MATCH($A223,Lookup!$A$9:$A$2151,0)),0)</f>
        <v>0</v>
      </c>
      <c r="L223" s="204">
        <f t="shared" si="36"/>
        <v>0</v>
      </c>
      <c r="O223" s="182">
        <f t="shared" si="37"/>
        <v>0</v>
      </c>
    </row>
    <row r="224" spans="1:15" hidden="1" x14ac:dyDescent="0.2">
      <c r="A224" s="182">
        <f>+'09'!A31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IFERROR(INDEX(Lookup!$BG$9:$BG$2151,MATCH($A224,Lookup!$A$9:$A$2151,0)),0)</f>
        <v>0</v>
      </c>
      <c r="E224" s="204">
        <f>IFERROR(INDEX(Lookup!$BF$9:$BF$2151,MATCH($A224,Lookup!$A$9:$A$2151,0)),0)</f>
        <v>0</v>
      </c>
      <c r="F224" s="204">
        <f>IFERROR(INDEX(Lookup!$BE$9:$BE$2151,MATCH($A224,Lookup!$A$9:$A$2151,0)),0)</f>
        <v>0</v>
      </c>
      <c r="G224" s="205"/>
      <c r="H224" s="205"/>
      <c r="I224" s="204">
        <f>IFERROR(INDEX(Lookup!$BJ$9:$BJ$2151,MATCH($A224,Lookup!$A$9:$A$2151,0)),0)</f>
        <v>0</v>
      </c>
      <c r="J224" s="204">
        <f>IFERROR(INDEX(Lookup!$BI$9:$BI$2151,MATCH($A224,Lookup!$A$9:$A$2151,0)),0)</f>
        <v>0</v>
      </c>
      <c r="K224" s="204">
        <f>IFERROR(INDEX(Lookup!$BH$9:$BH$2151,MATCH($A224,Lookup!$A$9:$A$2151,0)),0)</f>
        <v>0</v>
      </c>
      <c r="L224" s="204">
        <f t="shared" si="36"/>
        <v>0</v>
      </c>
      <c r="O224" s="182">
        <f t="shared" si="37"/>
        <v>0</v>
      </c>
    </row>
    <row r="225" spans="1:15" hidden="1" x14ac:dyDescent="0.2">
      <c r="A225" s="182">
        <f>+'09'!A32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IFERROR(INDEX(Lookup!$BG$9:$BG$2151,MATCH($A225,Lookup!$A$9:$A$2151,0)),0)</f>
        <v>0</v>
      </c>
      <c r="E225" s="204">
        <f>IFERROR(INDEX(Lookup!$BF$9:$BF$2151,MATCH($A225,Lookup!$A$9:$A$2151,0)),0)</f>
        <v>0</v>
      </c>
      <c r="F225" s="204">
        <f>IFERROR(INDEX(Lookup!$BE$9:$BE$2151,MATCH($A225,Lookup!$A$9:$A$2151,0)),0)</f>
        <v>0</v>
      </c>
      <c r="G225" s="205"/>
      <c r="H225" s="205"/>
      <c r="I225" s="204">
        <f>IFERROR(INDEX(Lookup!$BJ$9:$BJ$2151,MATCH($A225,Lookup!$A$9:$A$2151,0)),0)</f>
        <v>0</v>
      </c>
      <c r="J225" s="204">
        <f>IFERROR(INDEX(Lookup!$BI$9:$BI$2151,MATCH($A225,Lookup!$A$9:$A$2151,0)),0)</f>
        <v>0</v>
      </c>
      <c r="K225" s="204">
        <f>IFERROR(INDEX(Lookup!$BH$9:$BH$2151,MATCH($A225,Lookup!$A$9:$A$2151,0)),0)</f>
        <v>0</v>
      </c>
      <c r="L225" s="204">
        <f t="shared" si="36"/>
        <v>0</v>
      </c>
      <c r="O225" s="182">
        <f t="shared" si="37"/>
        <v>0</v>
      </c>
    </row>
    <row r="226" spans="1:15" hidden="1" x14ac:dyDescent="0.2">
      <c r="A226" s="182">
        <f>+'09'!A33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IFERROR(INDEX(Lookup!$BG$9:$BG$2151,MATCH($A226,Lookup!$A$9:$A$2151,0)),0)</f>
        <v>0</v>
      </c>
      <c r="E226" s="204">
        <f>IFERROR(INDEX(Lookup!$BF$9:$BF$2151,MATCH($A226,Lookup!$A$9:$A$2151,0)),0)</f>
        <v>0</v>
      </c>
      <c r="F226" s="204">
        <f>IFERROR(INDEX(Lookup!$BE$9:$BE$2151,MATCH($A226,Lookup!$A$9:$A$2151,0)),0)</f>
        <v>0</v>
      </c>
      <c r="G226" s="205"/>
      <c r="H226" s="205"/>
      <c r="I226" s="204">
        <f>IFERROR(INDEX(Lookup!$BJ$9:$BJ$2151,MATCH($A226,Lookup!$A$9:$A$2151,0)),0)</f>
        <v>0</v>
      </c>
      <c r="J226" s="204">
        <f>IFERROR(INDEX(Lookup!$BI$9:$BI$2151,MATCH($A226,Lookup!$A$9:$A$2151,0)),0)</f>
        <v>0</v>
      </c>
      <c r="K226" s="204">
        <f>IFERROR(INDEX(Lookup!$BH$9:$BH$2151,MATCH($A226,Lookup!$A$9:$A$2151,0)),0)</f>
        <v>0</v>
      </c>
      <c r="L226" s="204">
        <f t="shared" si="36"/>
        <v>0</v>
      </c>
      <c r="O226" s="182">
        <f t="shared" si="37"/>
        <v>0</v>
      </c>
    </row>
    <row r="227" spans="1:15" hidden="1" x14ac:dyDescent="0.2">
      <c r="A227" s="182">
        <f>+'09'!A34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IFERROR(INDEX(Lookup!$BG$9:$BG$2151,MATCH($A227,Lookup!$A$9:$A$2151,0)),0)</f>
        <v>0</v>
      </c>
      <c r="E227" s="204">
        <f>IFERROR(INDEX(Lookup!$BF$9:$BF$2151,MATCH($A227,Lookup!$A$9:$A$2151,0)),0)</f>
        <v>0</v>
      </c>
      <c r="F227" s="204">
        <f>IFERROR(INDEX(Lookup!$BE$9:$BE$2151,MATCH($A227,Lookup!$A$9:$A$2151,0)),0)</f>
        <v>0</v>
      </c>
      <c r="G227" s="205"/>
      <c r="H227" s="205"/>
      <c r="I227" s="204">
        <f>IFERROR(INDEX(Lookup!$BJ$9:$BJ$2151,MATCH($A227,Lookup!$A$9:$A$2151,0)),0)</f>
        <v>0</v>
      </c>
      <c r="J227" s="204">
        <f>IFERROR(INDEX(Lookup!$BI$9:$BI$2151,MATCH($A227,Lookup!$A$9:$A$2151,0)),0)</f>
        <v>0</v>
      </c>
      <c r="K227" s="204">
        <f>IFERROR(INDEX(Lookup!$BH$9:$BH$2151,MATCH($A227,Lookup!$A$9:$A$2151,0)),0)</f>
        <v>0</v>
      </c>
      <c r="L227" s="204">
        <f t="shared" si="36"/>
        <v>0</v>
      </c>
      <c r="O227" s="182">
        <f t="shared" si="37"/>
        <v>0</v>
      </c>
    </row>
    <row r="228" spans="1:15" hidden="1" x14ac:dyDescent="0.2">
      <c r="A228" s="182">
        <f>+'09'!A35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IFERROR(INDEX(Lookup!$BG$9:$BG$2151,MATCH($A228,Lookup!$A$9:$A$2151,0)),0)</f>
        <v>0</v>
      </c>
      <c r="E228" s="204">
        <f>IFERROR(INDEX(Lookup!$BF$9:$BF$2151,MATCH($A228,Lookup!$A$9:$A$2151,0)),0)</f>
        <v>0</v>
      </c>
      <c r="F228" s="204">
        <f>IFERROR(INDEX(Lookup!$BE$9:$BE$2151,MATCH($A228,Lookup!$A$9:$A$2151,0)),0)</f>
        <v>0</v>
      </c>
      <c r="G228" s="205"/>
      <c r="H228" s="205"/>
      <c r="I228" s="204">
        <f>IFERROR(INDEX(Lookup!$BJ$9:$BJ$2151,MATCH($A228,Lookup!$A$9:$A$2151,0)),0)</f>
        <v>0</v>
      </c>
      <c r="J228" s="204">
        <f>IFERROR(INDEX(Lookup!$BI$9:$BI$2151,MATCH($A228,Lookup!$A$9:$A$2151,0)),0)</f>
        <v>0</v>
      </c>
      <c r="K228" s="204">
        <f>IFERROR(INDEX(Lookup!$BH$9:$BH$2151,MATCH($A228,Lookup!$A$9:$A$2151,0)),0)</f>
        <v>0</v>
      </c>
      <c r="L228" s="204">
        <f t="shared" si="36"/>
        <v>0</v>
      </c>
      <c r="O228" s="182">
        <f t="shared" si="37"/>
        <v>0</v>
      </c>
    </row>
    <row r="229" spans="1:15" hidden="1" x14ac:dyDescent="0.2">
      <c r="A229" s="182">
        <f>+'09'!A36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IFERROR(INDEX(Lookup!$BG$9:$BG$2151,MATCH($A229,Lookup!$A$9:$A$2151,0)),0)</f>
        <v>0</v>
      </c>
      <c r="E229" s="204">
        <f>IFERROR(INDEX(Lookup!$BF$9:$BF$2151,MATCH($A229,Lookup!$A$9:$A$2151,0)),0)</f>
        <v>0</v>
      </c>
      <c r="F229" s="204">
        <f>IFERROR(INDEX(Lookup!$BE$9:$BE$2151,MATCH($A229,Lookup!$A$9:$A$2151,0)),0)</f>
        <v>0</v>
      </c>
      <c r="G229" s="205"/>
      <c r="H229" s="205"/>
      <c r="I229" s="204">
        <f>IFERROR(INDEX(Lookup!$BJ$9:$BJ$2151,MATCH($A229,Lookup!$A$9:$A$2151,0)),0)</f>
        <v>0</v>
      </c>
      <c r="J229" s="204">
        <f>IFERROR(INDEX(Lookup!$BI$9:$BI$2151,MATCH($A229,Lookup!$A$9:$A$2151,0)),0)</f>
        <v>0</v>
      </c>
      <c r="K229" s="204">
        <f>IFERROR(INDEX(Lookup!$BH$9:$BH$2151,MATCH($A229,Lookup!$A$9:$A$2151,0)),0)</f>
        <v>0</v>
      </c>
      <c r="L229" s="204">
        <f t="shared" si="36"/>
        <v>0</v>
      </c>
      <c r="O229" s="182">
        <f t="shared" si="37"/>
        <v>0</v>
      </c>
    </row>
    <row r="230" spans="1:15" hidden="1" x14ac:dyDescent="0.2">
      <c r="A230" s="182">
        <f>+'09'!A37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IFERROR(INDEX(Lookup!$BG$9:$BG$2151,MATCH($A230,Lookup!$A$9:$A$2151,0)),0)</f>
        <v>0</v>
      </c>
      <c r="E230" s="204">
        <f>IFERROR(INDEX(Lookup!$BF$9:$BF$2151,MATCH($A230,Lookup!$A$9:$A$2151,0)),0)</f>
        <v>0</v>
      </c>
      <c r="F230" s="204">
        <f>IFERROR(INDEX(Lookup!$BE$9:$BE$2151,MATCH($A230,Lookup!$A$9:$A$2151,0)),0)</f>
        <v>0</v>
      </c>
      <c r="G230" s="205"/>
      <c r="H230" s="205"/>
      <c r="I230" s="204">
        <f>IFERROR(INDEX(Lookup!$BJ$9:$BJ$2151,MATCH($A230,Lookup!$A$9:$A$2151,0)),0)</f>
        <v>0</v>
      </c>
      <c r="J230" s="204">
        <f>IFERROR(INDEX(Lookup!$BI$9:$BI$2151,MATCH($A230,Lookup!$A$9:$A$2151,0)),0)</f>
        <v>0</v>
      </c>
      <c r="K230" s="204">
        <f>IFERROR(INDEX(Lookup!$BH$9:$BH$2151,MATCH($A230,Lookup!$A$9:$A$2151,0)),0)</f>
        <v>0</v>
      </c>
      <c r="L230" s="204">
        <f t="shared" si="36"/>
        <v>0</v>
      </c>
      <c r="O230" s="182">
        <f t="shared" si="37"/>
        <v>0</v>
      </c>
    </row>
    <row r="231" spans="1:15" hidden="1" x14ac:dyDescent="0.2">
      <c r="A231" s="182">
        <f>+'09'!A38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IFERROR(INDEX(Lookup!$BG$9:$BG$2151,MATCH($A231,Lookup!$A$9:$A$2151,0)),0)</f>
        <v>0</v>
      </c>
      <c r="E231" s="204">
        <f>IFERROR(INDEX(Lookup!$BF$9:$BF$2151,MATCH($A231,Lookup!$A$9:$A$2151,0)),0)</f>
        <v>0</v>
      </c>
      <c r="F231" s="204">
        <f>IFERROR(INDEX(Lookup!$BE$9:$BE$2151,MATCH($A231,Lookup!$A$9:$A$2151,0)),0)</f>
        <v>0</v>
      </c>
      <c r="G231" s="205"/>
      <c r="H231" s="205"/>
      <c r="I231" s="204">
        <f>IFERROR(INDEX(Lookup!$BJ$9:$BJ$2151,MATCH($A231,Lookup!$A$9:$A$2151,0)),0)</f>
        <v>0</v>
      </c>
      <c r="J231" s="204">
        <f>IFERROR(INDEX(Lookup!$BI$9:$BI$2151,MATCH($A231,Lookup!$A$9:$A$2151,0)),0)</f>
        <v>0</v>
      </c>
      <c r="K231" s="204">
        <f>IFERROR(INDEX(Lookup!$BH$9:$BH$2151,MATCH($A231,Lookup!$A$9:$A$2151,0)),0)</f>
        <v>0</v>
      </c>
      <c r="L231" s="204">
        <f t="shared" si="36"/>
        <v>0</v>
      </c>
      <c r="O231" s="182">
        <f t="shared" si="37"/>
        <v>0</v>
      </c>
    </row>
    <row r="232" spans="1:15" hidden="1" x14ac:dyDescent="0.2">
      <c r="A232" s="182">
        <f>+'09'!A39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IFERROR(INDEX(Lookup!$BG$9:$BG$2151,MATCH($A232,Lookup!$A$9:$A$2151,0)),0)</f>
        <v>0</v>
      </c>
      <c r="E232" s="204">
        <f>IFERROR(INDEX(Lookup!$BF$9:$BF$2151,MATCH($A232,Lookup!$A$9:$A$2151,0)),0)</f>
        <v>0</v>
      </c>
      <c r="F232" s="204">
        <f>IFERROR(INDEX(Lookup!$BE$9:$BE$2151,MATCH($A232,Lookup!$A$9:$A$2151,0)),0)</f>
        <v>0</v>
      </c>
      <c r="G232" s="205"/>
      <c r="H232" s="205"/>
      <c r="I232" s="204">
        <f>IFERROR(INDEX(Lookup!$BJ$9:$BJ$2151,MATCH($A232,Lookup!$A$9:$A$2151,0)),0)</f>
        <v>0</v>
      </c>
      <c r="J232" s="204">
        <f>IFERROR(INDEX(Lookup!$BI$9:$BI$2151,MATCH($A232,Lookup!$A$9:$A$2151,0)),0)</f>
        <v>0</v>
      </c>
      <c r="K232" s="204">
        <f>IFERROR(INDEX(Lookup!$BH$9:$BH$2151,MATCH($A232,Lookup!$A$9:$A$2151,0)),0)</f>
        <v>0</v>
      </c>
      <c r="L232" s="204">
        <f t="shared" si="36"/>
        <v>0</v>
      </c>
      <c r="O232" s="182">
        <f t="shared" si="37"/>
        <v>0</v>
      </c>
    </row>
    <row r="233" spans="1:15" hidden="1" x14ac:dyDescent="0.2">
      <c r="A233" s="182">
        <f>+'09'!A40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IFERROR(INDEX(Lookup!$BG$9:$BG$2151,MATCH($A233,Lookup!$A$9:$A$2151,0)),0)</f>
        <v>0</v>
      </c>
      <c r="E233" s="204">
        <f>IFERROR(INDEX(Lookup!$BF$9:$BF$2151,MATCH($A233,Lookup!$A$9:$A$2151,0)),0)</f>
        <v>0</v>
      </c>
      <c r="F233" s="204">
        <f>IFERROR(INDEX(Lookup!$BE$9:$BE$2151,MATCH($A233,Lookup!$A$9:$A$2151,0)),0)</f>
        <v>0</v>
      </c>
      <c r="G233" s="205"/>
      <c r="H233" s="205"/>
      <c r="I233" s="204">
        <f>IFERROR(INDEX(Lookup!$BJ$9:$BJ$2151,MATCH($A233,Lookup!$A$9:$A$2151,0)),0)</f>
        <v>0</v>
      </c>
      <c r="J233" s="204">
        <f>IFERROR(INDEX(Lookup!$BI$9:$BI$2151,MATCH($A233,Lookup!$A$9:$A$2151,0)),0)</f>
        <v>0</v>
      </c>
      <c r="K233" s="204">
        <f>IFERROR(INDEX(Lookup!$BH$9:$BH$2151,MATCH($A233,Lookup!$A$9:$A$2151,0)),0)</f>
        <v>0</v>
      </c>
      <c r="L233" s="204">
        <f t="shared" si="36"/>
        <v>0</v>
      </c>
      <c r="O233" s="182">
        <f t="shared" si="37"/>
        <v>0</v>
      </c>
    </row>
    <row r="234" spans="1:15" hidden="1" x14ac:dyDescent="0.2">
      <c r="A234" s="182">
        <f>+'09'!A41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IFERROR(INDEX(Lookup!$BG$9:$BG$2151,MATCH($A234,Lookup!$A$9:$A$2151,0)),0)</f>
        <v>0</v>
      </c>
      <c r="E234" s="204">
        <f>IFERROR(INDEX(Lookup!$BF$9:$BF$2151,MATCH($A234,Lookup!$A$9:$A$2151,0)),0)</f>
        <v>0</v>
      </c>
      <c r="F234" s="204">
        <f>IFERROR(INDEX(Lookup!$BE$9:$BE$2151,MATCH($A234,Lookup!$A$9:$A$2151,0)),0)</f>
        <v>0</v>
      </c>
      <c r="G234" s="205"/>
      <c r="H234" s="205"/>
      <c r="I234" s="204">
        <f>IFERROR(INDEX(Lookup!$BJ$9:$BJ$2151,MATCH($A234,Lookup!$A$9:$A$2151,0)),0)</f>
        <v>0</v>
      </c>
      <c r="J234" s="204">
        <f>IFERROR(INDEX(Lookup!$BI$9:$BI$2151,MATCH($A234,Lookup!$A$9:$A$2151,0)),0)</f>
        <v>0</v>
      </c>
      <c r="K234" s="204">
        <f>IFERROR(INDEX(Lookup!$BH$9:$BH$2151,MATCH($A234,Lookup!$A$9:$A$2151,0)),0)</f>
        <v>0</v>
      </c>
      <c r="L234" s="204">
        <f t="shared" si="36"/>
        <v>0</v>
      </c>
      <c r="O234" s="182">
        <f t="shared" si="37"/>
        <v>0</v>
      </c>
    </row>
    <row r="235" spans="1:15" hidden="1" x14ac:dyDescent="0.2">
      <c r="A235" s="182">
        <f>+'09'!A42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IFERROR(INDEX(Lookup!$BG$9:$BG$2151,MATCH($A235,Lookup!$A$9:$A$2151,0)),0)</f>
        <v>0</v>
      </c>
      <c r="E235" s="204">
        <f>IFERROR(INDEX(Lookup!$BF$9:$BF$2151,MATCH($A235,Lookup!$A$9:$A$2151,0)),0)</f>
        <v>0</v>
      </c>
      <c r="F235" s="204">
        <f>IFERROR(INDEX(Lookup!$BE$9:$BE$2151,MATCH($A235,Lookup!$A$9:$A$2151,0)),0)</f>
        <v>0</v>
      </c>
      <c r="G235" s="205"/>
      <c r="H235" s="205"/>
      <c r="I235" s="204">
        <f>IFERROR(INDEX(Lookup!$BJ$9:$BJ$2151,MATCH($A235,Lookup!$A$9:$A$2151,0)),0)</f>
        <v>0</v>
      </c>
      <c r="J235" s="204">
        <f>IFERROR(INDEX(Lookup!$BI$9:$BI$2151,MATCH($A235,Lookup!$A$9:$A$2151,0)),0)</f>
        <v>0</v>
      </c>
      <c r="K235" s="204">
        <f>IFERROR(INDEX(Lookup!$BH$9:$BH$2151,MATCH($A235,Lookup!$A$9:$A$2151,0)),0)</f>
        <v>0</v>
      </c>
      <c r="L235" s="204">
        <f t="shared" si="36"/>
        <v>0</v>
      </c>
      <c r="O235" s="182">
        <f t="shared" si="37"/>
        <v>0</v>
      </c>
    </row>
    <row r="236" spans="1:15" hidden="1" x14ac:dyDescent="0.2">
      <c r="A236" s="182">
        <f>+'09'!A43</f>
        <v>0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D236" s="204">
        <f>IFERROR(INDEX(Lookup!$BG$9:$BG$2151,MATCH($A236,Lookup!$A$9:$A$2151,0)),0)</f>
        <v>0</v>
      </c>
      <c r="E236" s="204">
        <f>IFERROR(INDEX(Lookup!$BF$9:$BF$2151,MATCH($A236,Lookup!$A$9:$A$2151,0)),0)</f>
        <v>0</v>
      </c>
      <c r="F236" s="204">
        <f>IFERROR(INDEX(Lookup!$BE$9:$BE$2151,MATCH($A236,Lookup!$A$9:$A$2151,0)),0)</f>
        <v>0</v>
      </c>
      <c r="G236" s="205"/>
      <c r="H236" s="205"/>
      <c r="I236" s="204">
        <f>IFERROR(INDEX(Lookup!$BJ$9:$BJ$2151,MATCH($A236,Lookup!$A$9:$A$2151,0)),0)</f>
        <v>0</v>
      </c>
      <c r="J236" s="204">
        <f>IFERROR(INDEX(Lookup!$BI$9:$BI$2151,MATCH($A236,Lookup!$A$9:$A$2151,0)),0)</f>
        <v>0</v>
      </c>
      <c r="K236" s="204">
        <f>IFERROR(INDEX(Lookup!$BH$9:$BH$2151,MATCH($A236,Lookup!$A$9:$A$2151,0)),0)</f>
        <v>0</v>
      </c>
      <c r="L236" s="204">
        <f t="shared" si="36"/>
        <v>0</v>
      </c>
      <c r="O236" s="182">
        <f t="shared" si="37"/>
        <v>0</v>
      </c>
    </row>
    <row r="237" spans="1:15" hidden="1" x14ac:dyDescent="0.2">
      <c r="A237" s="182">
        <f>+'09'!A44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IFERROR(INDEX(Lookup!$BG$9:$BG$2151,MATCH($A237,Lookup!$A$9:$A$2151,0)),0)</f>
        <v>0</v>
      </c>
      <c r="E237" s="204">
        <f>IFERROR(INDEX(Lookup!$BF$9:$BF$2151,MATCH($A237,Lookup!$A$9:$A$2151,0)),0)</f>
        <v>0</v>
      </c>
      <c r="F237" s="204">
        <f>IFERROR(INDEX(Lookup!$BE$9:$BE$2151,MATCH($A237,Lookup!$A$9:$A$2151,0)),0)</f>
        <v>0</v>
      </c>
      <c r="G237" s="205"/>
      <c r="H237" s="205"/>
      <c r="I237" s="204">
        <f>IFERROR(INDEX(Lookup!$BJ$9:$BJ$2151,MATCH($A237,Lookup!$A$9:$A$2151,0)),0)</f>
        <v>0</v>
      </c>
      <c r="J237" s="204">
        <f>IFERROR(INDEX(Lookup!$BI$9:$BI$2151,MATCH($A237,Lookup!$A$9:$A$2151,0)),0)</f>
        <v>0</v>
      </c>
      <c r="K237" s="204">
        <f>IFERROR(INDEX(Lookup!$BH$9:$BH$2151,MATCH($A237,Lookup!$A$9:$A$2151,0)),0)</f>
        <v>0</v>
      </c>
      <c r="L237" s="204">
        <f t="shared" si="36"/>
        <v>0</v>
      </c>
      <c r="O237" s="182">
        <f t="shared" si="37"/>
        <v>0</v>
      </c>
    </row>
    <row r="238" spans="1:15" hidden="1" x14ac:dyDescent="0.2">
      <c r="A238" s="182">
        <f>+'09'!A45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IFERROR(INDEX(Lookup!$BG$9:$BG$2151,MATCH($A238,Lookup!$A$9:$A$2151,0)),0)</f>
        <v>0</v>
      </c>
      <c r="E238" s="204">
        <f>IFERROR(INDEX(Lookup!$BF$9:$BF$2151,MATCH($A238,Lookup!$A$9:$A$2151,0)),0)</f>
        <v>0</v>
      </c>
      <c r="F238" s="204">
        <f>IFERROR(INDEX(Lookup!$BE$9:$BE$2151,MATCH($A238,Lookup!$A$9:$A$2151,0)),0)</f>
        <v>0</v>
      </c>
      <c r="G238" s="205"/>
      <c r="H238" s="205"/>
      <c r="I238" s="204">
        <f>IFERROR(INDEX(Lookup!$BJ$9:$BJ$2151,MATCH($A238,Lookup!$A$9:$A$2151,0)),0)</f>
        <v>0</v>
      </c>
      <c r="J238" s="204">
        <f>IFERROR(INDEX(Lookup!$BI$9:$BI$2151,MATCH($A238,Lookup!$A$9:$A$2151,0)),0)</f>
        <v>0</v>
      </c>
      <c r="K238" s="204">
        <f>IFERROR(INDEX(Lookup!$BH$9:$BH$2151,MATCH($A238,Lookup!$A$9:$A$2151,0)),0)</f>
        <v>0</v>
      </c>
      <c r="L238" s="204">
        <f t="shared" si="36"/>
        <v>0</v>
      </c>
      <c r="O238" s="182">
        <f t="shared" si="37"/>
        <v>0</v>
      </c>
    </row>
    <row r="239" spans="1:15" hidden="1" x14ac:dyDescent="0.2">
      <c r="A239" s="182">
        <f>+'09'!A46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IFERROR(INDEX(Lookup!$BG$9:$BG$2151,MATCH($A239,Lookup!$A$9:$A$2151,0)),0)</f>
        <v>0</v>
      </c>
      <c r="E239" s="204">
        <f>IFERROR(INDEX(Lookup!$BF$9:$BF$2151,MATCH($A239,Lookup!$A$9:$A$2151,0)),0)</f>
        <v>0</v>
      </c>
      <c r="F239" s="204">
        <f>IFERROR(INDEX(Lookup!$BE$9:$BE$2151,MATCH($A239,Lookup!$A$9:$A$2151,0)),0)</f>
        <v>0</v>
      </c>
      <c r="G239" s="205"/>
      <c r="H239" s="205"/>
      <c r="I239" s="204">
        <f>IFERROR(INDEX(Lookup!$BJ$9:$BJ$2151,MATCH($A239,Lookup!$A$9:$A$2151,0)),0)</f>
        <v>0</v>
      </c>
      <c r="J239" s="204">
        <f>IFERROR(INDEX(Lookup!$BI$9:$BI$2151,MATCH($A239,Lookup!$A$9:$A$2151,0)),0)</f>
        <v>0</v>
      </c>
      <c r="K239" s="204">
        <f>IFERROR(INDEX(Lookup!$BH$9:$BH$2151,MATCH($A239,Lookup!$A$9:$A$2151,0)),0)</f>
        <v>0</v>
      </c>
      <c r="L239" s="204">
        <f t="shared" si="36"/>
        <v>0</v>
      </c>
      <c r="O239" s="182">
        <f t="shared" si="37"/>
        <v>0</v>
      </c>
    </row>
    <row r="240" spans="1:15" hidden="1" x14ac:dyDescent="0.2">
      <c r="A240" s="182">
        <f>+'09'!A47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IFERROR(INDEX(Lookup!$BG$9:$BG$2151,MATCH($A240,Lookup!$A$9:$A$2151,0)),0)</f>
        <v>0</v>
      </c>
      <c r="E240" s="204">
        <f>IFERROR(INDEX(Lookup!$BF$9:$BF$2151,MATCH($A240,Lookup!$A$9:$A$2151,0)),0)</f>
        <v>0</v>
      </c>
      <c r="F240" s="204">
        <f>IFERROR(INDEX(Lookup!$BE$9:$BE$2151,MATCH($A240,Lookup!$A$9:$A$2151,0)),0)</f>
        <v>0</v>
      </c>
      <c r="G240" s="205"/>
      <c r="H240" s="205"/>
      <c r="I240" s="204">
        <f>IFERROR(INDEX(Lookup!$BJ$9:$BJ$2151,MATCH($A240,Lookup!$A$9:$A$2151,0)),0)</f>
        <v>0</v>
      </c>
      <c r="J240" s="204">
        <f>IFERROR(INDEX(Lookup!$BI$9:$BI$2151,MATCH($A240,Lookup!$A$9:$A$2151,0)),0)</f>
        <v>0</v>
      </c>
      <c r="K240" s="204">
        <f>IFERROR(INDEX(Lookup!$BH$9:$BH$2151,MATCH($A240,Lookup!$A$9:$A$2151,0)),0)</f>
        <v>0</v>
      </c>
      <c r="L240" s="204">
        <f t="shared" si="36"/>
        <v>0</v>
      </c>
      <c r="O240" s="182">
        <f t="shared" si="37"/>
        <v>0</v>
      </c>
    </row>
    <row r="241" spans="1:15" hidden="1" x14ac:dyDescent="0.2">
      <c r="A241" s="182">
        <f>+'09'!A48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IFERROR(INDEX(Lookup!$BG$9:$BG$2151,MATCH($A241,Lookup!$A$9:$A$2151,0)),0)</f>
        <v>0</v>
      </c>
      <c r="E241" s="204">
        <f>IFERROR(INDEX(Lookup!$BF$9:$BF$2151,MATCH($A241,Lookup!$A$9:$A$2151,0)),0)</f>
        <v>0</v>
      </c>
      <c r="F241" s="204">
        <f>IFERROR(INDEX(Lookup!$BE$9:$BE$2151,MATCH($A241,Lookup!$A$9:$A$2151,0)),0)</f>
        <v>0</v>
      </c>
      <c r="G241" s="205"/>
      <c r="H241" s="205"/>
      <c r="I241" s="204">
        <f>IFERROR(INDEX(Lookup!$BJ$9:$BJ$2151,MATCH($A241,Lookup!$A$9:$A$2151,0)),0)</f>
        <v>0</v>
      </c>
      <c r="J241" s="204">
        <f>IFERROR(INDEX(Lookup!$BI$9:$BI$2151,MATCH($A241,Lookup!$A$9:$A$2151,0)),0)</f>
        <v>0</v>
      </c>
      <c r="K241" s="204">
        <f>IFERROR(INDEX(Lookup!$BH$9:$BH$2151,MATCH($A241,Lookup!$A$9:$A$2151,0)),0)</f>
        <v>0</v>
      </c>
      <c r="L241" s="204">
        <f t="shared" si="36"/>
        <v>0</v>
      </c>
      <c r="O241" s="182">
        <f t="shared" si="37"/>
        <v>0</v>
      </c>
    </row>
    <row r="242" spans="1:15" hidden="1" x14ac:dyDescent="0.2">
      <c r="A242" s="182">
        <f>+'09'!A49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IFERROR(INDEX(Lookup!$BG$9:$BG$2151,MATCH($A242,Lookup!$A$9:$A$2151,0)),0)</f>
        <v>0</v>
      </c>
      <c r="E242" s="204">
        <f>IFERROR(INDEX(Lookup!$BF$9:$BF$2151,MATCH($A242,Lookup!$A$9:$A$2151,0)),0)</f>
        <v>0</v>
      </c>
      <c r="F242" s="204">
        <f>IFERROR(INDEX(Lookup!$BE$9:$BE$2151,MATCH($A242,Lookup!$A$9:$A$2151,0)),0)</f>
        <v>0</v>
      </c>
      <c r="G242" s="205"/>
      <c r="H242" s="205"/>
      <c r="I242" s="204">
        <f>IFERROR(INDEX(Lookup!$BJ$9:$BJ$2151,MATCH($A242,Lookup!$A$9:$A$2151,0)),0)</f>
        <v>0</v>
      </c>
      <c r="J242" s="204">
        <f>IFERROR(INDEX(Lookup!$BI$9:$BI$2151,MATCH($A242,Lookup!$A$9:$A$2151,0)),0)</f>
        <v>0</v>
      </c>
      <c r="K242" s="204">
        <f>IFERROR(INDEX(Lookup!$BH$9:$BH$2151,MATCH($A242,Lookup!$A$9:$A$2151,0)),0)</f>
        <v>0</v>
      </c>
      <c r="L242" s="204">
        <f t="shared" si="36"/>
        <v>0</v>
      </c>
      <c r="O242" s="182">
        <f t="shared" si="37"/>
        <v>0</v>
      </c>
    </row>
    <row r="243" spans="1:15" hidden="1" x14ac:dyDescent="0.2">
      <c r="A243" s="182">
        <f>+'09'!A50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IFERROR(INDEX(Lookup!$BG$9:$BG$2151,MATCH($A243,Lookup!$A$9:$A$2151,0)),0)</f>
        <v>0</v>
      </c>
      <c r="E243" s="204">
        <f>IFERROR(INDEX(Lookup!$BF$9:$BF$2151,MATCH($A243,Lookup!$A$9:$A$2151,0)),0)</f>
        <v>0</v>
      </c>
      <c r="F243" s="204">
        <f>IFERROR(INDEX(Lookup!$BE$9:$BE$2151,MATCH($A243,Lookup!$A$9:$A$2151,0)),0)</f>
        <v>0</v>
      </c>
      <c r="G243" s="205"/>
      <c r="H243" s="205"/>
      <c r="I243" s="204">
        <f>IFERROR(INDEX(Lookup!$BJ$9:$BJ$2151,MATCH($A243,Lookup!$A$9:$A$2151,0)),0)</f>
        <v>0</v>
      </c>
      <c r="J243" s="204">
        <f>IFERROR(INDEX(Lookup!$BI$9:$BI$2151,MATCH($A243,Lookup!$A$9:$A$2151,0)),0)</f>
        <v>0</v>
      </c>
      <c r="K243" s="204">
        <f>IFERROR(INDEX(Lookup!$BH$9:$BH$2151,MATCH($A243,Lookup!$A$9:$A$2151,0)),0)</f>
        <v>0</v>
      </c>
      <c r="L243" s="204">
        <f t="shared" si="36"/>
        <v>0</v>
      </c>
      <c r="O243" s="182">
        <f t="shared" si="37"/>
        <v>0</v>
      </c>
    </row>
    <row r="244" spans="1:15" hidden="1" x14ac:dyDescent="0.2">
      <c r="A244" s="182">
        <f>+'09'!A51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IFERROR(INDEX(Lookup!$BG$9:$BG$2151,MATCH($A244,Lookup!$A$9:$A$2151,0)),0)</f>
        <v>0</v>
      </c>
      <c r="E244" s="204">
        <f>IFERROR(INDEX(Lookup!$BF$9:$BF$2151,MATCH($A244,Lookup!$A$9:$A$2151,0)),0)</f>
        <v>0</v>
      </c>
      <c r="F244" s="204">
        <f>IFERROR(INDEX(Lookup!$BE$9:$BE$2151,MATCH($A244,Lookup!$A$9:$A$2151,0)),0)</f>
        <v>0</v>
      </c>
      <c r="G244" s="205"/>
      <c r="H244" s="205"/>
      <c r="I244" s="204">
        <f>IFERROR(INDEX(Lookup!$BJ$9:$BJ$2151,MATCH($A244,Lookup!$A$9:$A$2151,0)),0)</f>
        <v>0</v>
      </c>
      <c r="J244" s="204">
        <f>IFERROR(INDEX(Lookup!$BI$9:$BI$2151,MATCH($A244,Lookup!$A$9:$A$2151,0)),0)</f>
        <v>0</v>
      </c>
      <c r="K244" s="204">
        <f>IFERROR(INDEX(Lookup!$BH$9:$BH$2151,MATCH($A244,Lookup!$A$9:$A$2151,0)),0)</f>
        <v>0</v>
      </c>
      <c r="L244" s="204">
        <f t="shared" si="36"/>
        <v>0</v>
      </c>
      <c r="O244" s="182">
        <f t="shared" si="37"/>
        <v>0</v>
      </c>
    </row>
    <row r="245" spans="1:15" hidden="1" x14ac:dyDescent="0.2">
      <c r="A245" s="182">
        <f>+'09'!A52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IFERROR(INDEX(Lookup!$BG$9:$BG$2151,MATCH($A245,Lookup!$A$9:$A$2151,0)),0)</f>
        <v>0</v>
      </c>
      <c r="E245" s="204">
        <f>IFERROR(INDEX(Lookup!$BF$9:$BF$2151,MATCH($A245,Lookup!$A$9:$A$2151,0)),0)</f>
        <v>0</v>
      </c>
      <c r="F245" s="204">
        <f>IFERROR(INDEX(Lookup!$BE$9:$BE$2151,MATCH($A245,Lookup!$A$9:$A$2151,0)),0)</f>
        <v>0</v>
      </c>
      <c r="G245" s="205"/>
      <c r="H245" s="205"/>
      <c r="I245" s="204">
        <f>IFERROR(INDEX(Lookup!$BJ$9:$BJ$2151,MATCH($A245,Lookup!$A$9:$A$2151,0)),0)</f>
        <v>0</v>
      </c>
      <c r="J245" s="204">
        <f>IFERROR(INDEX(Lookup!$BI$9:$BI$2151,MATCH($A245,Lookup!$A$9:$A$2151,0)),0)</f>
        <v>0</v>
      </c>
      <c r="K245" s="204">
        <f>IFERROR(INDEX(Lookup!$BH$9:$BH$2151,MATCH($A245,Lookup!$A$9:$A$2151,0)),0)</f>
        <v>0</v>
      </c>
      <c r="L245" s="204">
        <f t="shared" si="36"/>
        <v>0</v>
      </c>
      <c r="O245" s="182">
        <f t="shared" si="37"/>
        <v>0</v>
      </c>
    </row>
    <row r="246" spans="1:15" hidden="1" x14ac:dyDescent="0.2">
      <c r="A246" s="182">
        <f>+'09'!A53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IFERROR(INDEX(Lookup!$BG$9:$BG$2151,MATCH($A246,Lookup!$A$9:$A$2151,0)),0)</f>
        <v>0</v>
      </c>
      <c r="E246" s="204">
        <f>IFERROR(INDEX(Lookup!$BF$9:$BF$2151,MATCH($A246,Lookup!$A$9:$A$2151,0)),0)</f>
        <v>0</v>
      </c>
      <c r="F246" s="204">
        <f>IFERROR(INDEX(Lookup!$BE$9:$BE$2151,MATCH($A246,Lookup!$A$9:$A$2151,0)),0)</f>
        <v>0</v>
      </c>
      <c r="G246" s="205"/>
      <c r="H246" s="205"/>
      <c r="I246" s="204">
        <f>IFERROR(INDEX(Lookup!$BJ$9:$BJ$2151,MATCH($A246,Lookup!$A$9:$A$2151,0)),0)</f>
        <v>0</v>
      </c>
      <c r="J246" s="204">
        <f>IFERROR(INDEX(Lookup!$BI$9:$BI$2151,MATCH($A246,Lookup!$A$9:$A$2151,0)),0)</f>
        <v>0</v>
      </c>
      <c r="K246" s="204">
        <f>IFERROR(INDEX(Lookup!$BH$9:$BH$2151,MATCH($A246,Lookup!$A$9:$A$2151,0)),0)</f>
        <v>0</v>
      </c>
      <c r="L246" s="204">
        <f t="shared" si="36"/>
        <v>0</v>
      </c>
      <c r="O246" s="182">
        <f t="shared" si="37"/>
        <v>0</v>
      </c>
    </row>
    <row r="247" spans="1:15" hidden="1" x14ac:dyDescent="0.2">
      <c r="A247" s="182">
        <f>+'09'!A54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IFERROR(INDEX(Lookup!$BG$9:$BG$2151,MATCH($A247,Lookup!$A$9:$A$2151,0)),0)</f>
        <v>0</v>
      </c>
      <c r="E247" s="204">
        <f>IFERROR(INDEX(Lookup!$BF$9:$BF$2151,MATCH($A247,Lookup!$A$9:$A$2151,0)),0)</f>
        <v>0</v>
      </c>
      <c r="F247" s="204">
        <f>IFERROR(INDEX(Lookup!$BE$9:$BE$2151,MATCH($A247,Lookup!$A$9:$A$2151,0)),0)</f>
        <v>0</v>
      </c>
      <c r="G247" s="205"/>
      <c r="H247" s="205"/>
      <c r="I247" s="204">
        <f>IFERROR(INDEX(Lookup!$BJ$9:$BJ$2151,MATCH($A247,Lookup!$A$9:$A$2151,0)),0)</f>
        <v>0</v>
      </c>
      <c r="J247" s="204">
        <f>IFERROR(INDEX(Lookup!$BI$9:$BI$2151,MATCH($A247,Lookup!$A$9:$A$2151,0)),0)</f>
        <v>0</v>
      </c>
      <c r="K247" s="204">
        <f>IFERROR(INDEX(Lookup!$BH$9:$BH$2151,MATCH($A247,Lookup!$A$9:$A$2151,0)),0)</f>
        <v>0</v>
      </c>
      <c r="L247" s="204">
        <f t="shared" si="36"/>
        <v>0</v>
      </c>
      <c r="O247" s="182">
        <f t="shared" si="37"/>
        <v>0</v>
      </c>
    </row>
    <row r="248" spans="1:15" hidden="1" x14ac:dyDescent="0.2">
      <c r="A248" s="182">
        <f>+'09'!A55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IFERROR(INDEX(Lookup!$BG$9:$BG$2151,MATCH($A248,Lookup!$A$9:$A$2151,0)),0)</f>
        <v>0</v>
      </c>
      <c r="E248" s="204">
        <f>IFERROR(INDEX(Lookup!$BF$9:$BF$2151,MATCH($A248,Lookup!$A$9:$A$2151,0)),0)</f>
        <v>0</v>
      </c>
      <c r="F248" s="204">
        <f>IFERROR(INDEX(Lookup!$BE$9:$BE$2151,MATCH($A248,Lookup!$A$9:$A$2151,0)),0)</f>
        <v>0</v>
      </c>
      <c r="G248" s="205"/>
      <c r="H248" s="205"/>
      <c r="I248" s="204">
        <f>IFERROR(INDEX(Lookup!$BJ$9:$BJ$2151,MATCH($A248,Lookup!$A$9:$A$2151,0)),0)</f>
        <v>0</v>
      </c>
      <c r="J248" s="204">
        <f>IFERROR(INDEX(Lookup!$BI$9:$BI$2151,MATCH($A248,Lookup!$A$9:$A$2151,0)),0)</f>
        <v>0</v>
      </c>
      <c r="K248" s="204">
        <f>IFERROR(INDEX(Lookup!$BH$9:$BH$2151,MATCH($A248,Lookup!$A$9:$A$2151,0)),0)</f>
        <v>0</v>
      </c>
      <c r="L248" s="204">
        <f t="shared" si="36"/>
        <v>0</v>
      </c>
      <c r="O248" s="182">
        <f t="shared" si="37"/>
        <v>0</v>
      </c>
    </row>
    <row r="249" spans="1:15" hidden="1" x14ac:dyDescent="0.2">
      <c r="A249" s="182">
        <f>+'09'!A56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IFERROR(INDEX(Lookup!$BG$9:$BG$2151,MATCH($A249,Lookup!$A$9:$A$2151,0)),0)</f>
        <v>0</v>
      </c>
      <c r="E249" s="204">
        <f>IFERROR(INDEX(Lookup!$BF$9:$BF$2151,MATCH($A249,Lookup!$A$9:$A$2151,0)),0)</f>
        <v>0</v>
      </c>
      <c r="F249" s="204">
        <f>IFERROR(INDEX(Lookup!$BE$9:$BE$2151,MATCH($A249,Lookup!$A$9:$A$2151,0)),0)</f>
        <v>0</v>
      </c>
      <c r="G249" s="205"/>
      <c r="H249" s="205"/>
      <c r="I249" s="204">
        <f>IFERROR(INDEX(Lookup!$BJ$9:$BJ$2151,MATCH($A249,Lookup!$A$9:$A$2151,0)),0)</f>
        <v>0</v>
      </c>
      <c r="J249" s="204">
        <f>IFERROR(INDEX(Lookup!$BI$9:$BI$2151,MATCH($A249,Lookup!$A$9:$A$2151,0)),0)</f>
        <v>0</v>
      </c>
      <c r="K249" s="204">
        <f>IFERROR(INDEX(Lookup!$BH$9:$BH$2151,MATCH($A249,Lookup!$A$9:$A$2151,0)),0)</f>
        <v>0</v>
      </c>
      <c r="L249" s="204">
        <f t="shared" si="36"/>
        <v>0</v>
      </c>
      <c r="O249" s="182">
        <f t="shared" si="37"/>
        <v>0</v>
      </c>
    </row>
    <row r="250" spans="1:15" hidden="1" x14ac:dyDescent="0.2">
      <c r="A250" s="182">
        <f>+'09'!A57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IFERROR(INDEX(Lookup!$BG$9:$BG$2151,MATCH($A250,Lookup!$A$9:$A$2151,0)),0)</f>
        <v>0</v>
      </c>
      <c r="E250" s="204">
        <f>IFERROR(INDEX(Lookup!$BF$9:$BF$2151,MATCH($A250,Lookup!$A$9:$A$2151,0)),0)</f>
        <v>0</v>
      </c>
      <c r="F250" s="204">
        <f>IFERROR(INDEX(Lookup!$BE$9:$BE$2151,MATCH($A250,Lookup!$A$9:$A$2151,0)),0)</f>
        <v>0</v>
      </c>
      <c r="G250" s="205"/>
      <c r="H250" s="205"/>
      <c r="I250" s="204">
        <f>IFERROR(INDEX(Lookup!$BJ$9:$BJ$2151,MATCH($A250,Lookup!$A$9:$A$2151,0)),0)</f>
        <v>0</v>
      </c>
      <c r="J250" s="204">
        <f>IFERROR(INDEX(Lookup!$BI$9:$BI$2151,MATCH($A250,Lookup!$A$9:$A$2151,0)),0)</f>
        <v>0</v>
      </c>
      <c r="K250" s="204">
        <f>IFERROR(INDEX(Lookup!$BH$9:$BH$2151,MATCH($A250,Lookup!$A$9:$A$2151,0)),0)</f>
        <v>0</v>
      </c>
      <c r="L250" s="204">
        <f t="shared" si="36"/>
        <v>0</v>
      </c>
      <c r="O250" s="182">
        <f t="shared" si="37"/>
        <v>0</v>
      </c>
    </row>
    <row r="251" spans="1:15" hidden="1" x14ac:dyDescent="0.2">
      <c r="A251" s="182">
        <f>+'09'!A58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IFERROR(INDEX(Lookup!$BG$9:$BG$2151,MATCH($A251,Lookup!$A$9:$A$2151,0)),0)</f>
        <v>0</v>
      </c>
      <c r="E251" s="204">
        <f>IFERROR(INDEX(Lookup!$BF$9:$BF$2151,MATCH($A251,Lookup!$A$9:$A$2151,0)),0)</f>
        <v>0</v>
      </c>
      <c r="F251" s="204">
        <f>IFERROR(INDEX(Lookup!$BE$9:$BE$2151,MATCH($A251,Lookup!$A$9:$A$2151,0)),0)</f>
        <v>0</v>
      </c>
      <c r="G251" s="205"/>
      <c r="H251" s="205"/>
      <c r="I251" s="204">
        <f>IFERROR(INDEX(Lookup!$BJ$9:$BJ$2151,MATCH($A251,Lookup!$A$9:$A$2151,0)),0)</f>
        <v>0</v>
      </c>
      <c r="J251" s="204">
        <f>IFERROR(INDEX(Lookup!$BI$9:$BI$2151,MATCH($A251,Lookup!$A$9:$A$2151,0)),0)</f>
        <v>0</v>
      </c>
      <c r="K251" s="204">
        <f>IFERROR(INDEX(Lookup!$BH$9:$BH$2151,MATCH($A251,Lookup!$A$9:$A$2151,0)),0)</f>
        <v>0</v>
      </c>
      <c r="L251" s="204">
        <f t="shared" si="36"/>
        <v>0</v>
      </c>
      <c r="O251" s="182">
        <f t="shared" si="37"/>
        <v>0</v>
      </c>
    </row>
    <row r="252" spans="1:15" hidden="1" x14ac:dyDescent="0.2">
      <c r="A252" s="182">
        <f>+'09'!A59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IFERROR(INDEX(Lookup!$BG$9:$BG$2151,MATCH($A252,Lookup!$A$9:$A$2151,0)),0)</f>
        <v>0</v>
      </c>
      <c r="E252" s="204">
        <f>IFERROR(INDEX(Lookup!$BF$9:$BF$2151,MATCH($A252,Lookup!$A$9:$A$2151,0)),0)</f>
        <v>0</v>
      </c>
      <c r="F252" s="204">
        <f>IFERROR(INDEX(Lookup!$BE$9:$BE$2151,MATCH($A252,Lookup!$A$9:$A$2151,0)),0)</f>
        <v>0</v>
      </c>
      <c r="G252" s="205"/>
      <c r="H252" s="205"/>
      <c r="I252" s="204">
        <f>IFERROR(INDEX(Lookup!$BJ$9:$BJ$2151,MATCH($A252,Lookup!$A$9:$A$2151,0)),0)</f>
        <v>0</v>
      </c>
      <c r="J252" s="204">
        <f>IFERROR(INDEX(Lookup!$BI$9:$BI$2151,MATCH($A252,Lookup!$A$9:$A$2151,0)),0)</f>
        <v>0</v>
      </c>
      <c r="K252" s="204">
        <f>IFERROR(INDEX(Lookup!$BH$9:$BH$2151,MATCH($A252,Lookup!$A$9:$A$2151,0)),0)</f>
        <v>0</v>
      </c>
      <c r="L252" s="204">
        <f t="shared" si="36"/>
        <v>0</v>
      </c>
      <c r="O252" s="182">
        <f t="shared" si="37"/>
        <v>0</v>
      </c>
    </row>
    <row r="253" spans="1:15" hidden="1" x14ac:dyDescent="0.2">
      <c r="A253" s="182">
        <f>+'09'!A60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IFERROR(INDEX(Lookup!$BG$9:$BG$2151,MATCH($A253,Lookup!$A$9:$A$2151,0)),0)</f>
        <v>0</v>
      </c>
      <c r="E253" s="204">
        <f>IFERROR(INDEX(Lookup!$BF$9:$BF$2151,MATCH($A253,Lookup!$A$9:$A$2151,0)),0)</f>
        <v>0</v>
      </c>
      <c r="F253" s="204">
        <f>IFERROR(INDEX(Lookup!$BE$9:$BE$2151,MATCH($A253,Lookup!$A$9:$A$2151,0)),0)</f>
        <v>0</v>
      </c>
      <c r="G253" s="205"/>
      <c r="H253" s="205"/>
      <c r="I253" s="204">
        <f>IFERROR(INDEX(Lookup!$BJ$9:$BJ$2151,MATCH($A253,Lookup!$A$9:$A$2151,0)),0)</f>
        <v>0</v>
      </c>
      <c r="J253" s="204">
        <f>IFERROR(INDEX(Lookup!$BI$9:$BI$2151,MATCH($A253,Lookup!$A$9:$A$2151,0)),0)</f>
        <v>0</v>
      </c>
      <c r="K253" s="204">
        <f>IFERROR(INDEX(Lookup!$BH$9:$BH$2151,MATCH($A253,Lookup!$A$9:$A$2151,0)),0)</f>
        <v>0</v>
      </c>
      <c r="L253" s="204">
        <f t="shared" si="36"/>
        <v>0</v>
      </c>
      <c r="O253" s="182">
        <f t="shared" si="37"/>
        <v>0</v>
      </c>
    </row>
    <row r="254" spans="1:15" hidden="1" x14ac:dyDescent="0.2">
      <c r="A254" s="182">
        <f>+'09'!A61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IFERROR(INDEX(Lookup!$BG$9:$BG$2151,MATCH($A254,Lookup!$A$9:$A$2151,0)),0)</f>
        <v>0</v>
      </c>
      <c r="E254" s="204">
        <f>IFERROR(INDEX(Lookup!$BF$9:$BF$2151,MATCH($A254,Lookup!$A$9:$A$2151,0)),0)</f>
        <v>0</v>
      </c>
      <c r="F254" s="204">
        <f>IFERROR(INDEX(Lookup!$BE$9:$BE$2151,MATCH($A254,Lookup!$A$9:$A$2151,0)),0)</f>
        <v>0</v>
      </c>
      <c r="G254" s="205"/>
      <c r="H254" s="205"/>
      <c r="I254" s="204">
        <f>IFERROR(INDEX(Lookup!$BJ$9:$BJ$2151,MATCH($A254,Lookup!$A$9:$A$2151,0)),0)</f>
        <v>0</v>
      </c>
      <c r="J254" s="204">
        <f>IFERROR(INDEX(Lookup!$BI$9:$BI$2151,MATCH($A254,Lookup!$A$9:$A$2151,0)),0)</f>
        <v>0</v>
      </c>
      <c r="K254" s="204">
        <f>IFERROR(INDEX(Lookup!$BH$9:$BH$2151,MATCH($A254,Lookup!$A$9:$A$2151,0)),0)</f>
        <v>0</v>
      </c>
      <c r="L254" s="204">
        <f t="shared" si="36"/>
        <v>0</v>
      </c>
      <c r="O254" s="182">
        <f t="shared" si="37"/>
        <v>0</v>
      </c>
    </row>
    <row r="255" spans="1:15" hidden="1" x14ac:dyDescent="0.2">
      <c r="A255" s="182">
        <f>+'09'!A62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IFERROR(INDEX(Lookup!$BG$9:$BG$2151,MATCH($A255,Lookup!$A$9:$A$2151,0)),0)</f>
        <v>0</v>
      </c>
      <c r="E255" s="204">
        <f>IFERROR(INDEX(Lookup!$BF$9:$BF$2151,MATCH($A255,Lookup!$A$9:$A$2151,0)),0)</f>
        <v>0</v>
      </c>
      <c r="F255" s="204">
        <f>IFERROR(INDEX(Lookup!$BE$9:$BE$2151,MATCH($A255,Lookup!$A$9:$A$2151,0)),0)</f>
        <v>0</v>
      </c>
      <c r="G255" s="205"/>
      <c r="H255" s="205"/>
      <c r="I255" s="204">
        <f>IFERROR(INDEX(Lookup!$BJ$9:$BJ$2151,MATCH($A255,Lookup!$A$9:$A$2151,0)),0)</f>
        <v>0</v>
      </c>
      <c r="J255" s="204">
        <f>IFERROR(INDEX(Lookup!$BI$9:$BI$2151,MATCH($A255,Lookup!$A$9:$A$2151,0)),0)</f>
        <v>0</v>
      </c>
      <c r="K255" s="204">
        <f>IFERROR(INDEX(Lookup!$BH$9:$BH$2151,MATCH($A255,Lookup!$A$9:$A$2151,0)),0)</f>
        <v>0</v>
      </c>
      <c r="L255" s="204">
        <f t="shared" si="36"/>
        <v>0</v>
      </c>
      <c r="O255" s="182">
        <f t="shared" si="37"/>
        <v>0</v>
      </c>
    </row>
    <row r="256" spans="1:15" hidden="1" x14ac:dyDescent="0.2">
      <c r="A256" s="182">
        <f>+'09'!A63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IFERROR(INDEX(Lookup!$BG$9:$BG$2151,MATCH($A256,Lookup!$A$9:$A$2151,0)),0)</f>
        <v>0</v>
      </c>
      <c r="E256" s="204">
        <f>IFERROR(INDEX(Lookup!$BF$9:$BF$2151,MATCH($A256,Lookup!$A$9:$A$2151,0)),0)</f>
        <v>0</v>
      </c>
      <c r="F256" s="204">
        <f>IFERROR(INDEX(Lookup!$BE$9:$BE$2151,MATCH($A256,Lookup!$A$9:$A$2151,0)),0)</f>
        <v>0</v>
      </c>
      <c r="G256" s="205"/>
      <c r="H256" s="205"/>
      <c r="I256" s="204">
        <f>IFERROR(INDEX(Lookup!$BJ$9:$BJ$2151,MATCH($A256,Lookup!$A$9:$A$2151,0)),0)</f>
        <v>0</v>
      </c>
      <c r="J256" s="204">
        <f>IFERROR(INDEX(Lookup!$BI$9:$BI$2151,MATCH($A256,Lookup!$A$9:$A$2151,0)),0)</f>
        <v>0</v>
      </c>
      <c r="K256" s="204">
        <f>IFERROR(INDEX(Lookup!$BH$9:$BH$2151,MATCH($A256,Lookup!$A$9:$A$2151,0)),0)</f>
        <v>0</v>
      </c>
      <c r="L256" s="204">
        <f t="shared" si="36"/>
        <v>0</v>
      </c>
      <c r="O256" s="182">
        <f t="shared" si="37"/>
        <v>0</v>
      </c>
    </row>
    <row r="257" spans="1:15" hidden="1" x14ac:dyDescent="0.2">
      <c r="A257" s="182">
        <f>+'09'!A64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IFERROR(INDEX(Lookup!$BG$9:$BG$2151,MATCH($A257,Lookup!$A$9:$A$2151,0)),0)</f>
        <v>0</v>
      </c>
      <c r="E257" s="204">
        <f>IFERROR(INDEX(Lookup!$BF$9:$BF$2151,MATCH($A257,Lookup!$A$9:$A$2151,0)),0)</f>
        <v>0</v>
      </c>
      <c r="F257" s="204">
        <f>IFERROR(INDEX(Lookup!$BE$9:$BE$2151,MATCH($A257,Lookup!$A$9:$A$2151,0)),0)</f>
        <v>0</v>
      </c>
      <c r="G257" s="205"/>
      <c r="H257" s="205"/>
      <c r="I257" s="204">
        <f>IFERROR(INDEX(Lookup!$BJ$9:$BJ$2151,MATCH($A257,Lookup!$A$9:$A$2151,0)),0)</f>
        <v>0</v>
      </c>
      <c r="J257" s="204">
        <f>IFERROR(INDEX(Lookup!$BI$9:$BI$2151,MATCH($A257,Lookup!$A$9:$A$2151,0)),0)</f>
        <v>0</v>
      </c>
      <c r="K257" s="204">
        <f>IFERROR(INDEX(Lookup!$BH$9:$BH$2151,MATCH($A257,Lookup!$A$9:$A$2151,0)),0)</f>
        <v>0</v>
      </c>
      <c r="L257" s="204">
        <f t="shared" si="36"/>
        <v>0</v>
      </c>
      <c r="O257" s="182">
        <f t="shared" si="37"/>
        <v>0</v>
      </c>
    </row>
    <row r="258" spans="1:15" hidden="1" x14ac:dyDescent="0.2">
      <c r="A258" s="182">
        <f>+'09'!A65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IFERROR(INDEX(Lookup!$BG$9:$BG$2151,MATCH($A258,Lookup!$A$9:$A$2151,0)),0)</f>
        <v>0</v>
      </c>
      <c r="E258" s="204">
        <f>IFERROR(INDEX(Lookup!$BF$9:$BF$2151,MATCH($A258,Lookup!$A$9:$A$2151,0)),0)</f>
        <v>0</v>
      </c>
      <c r="F258" s="204">
        <f>IFERROR(INDEX(Lookup!$BE$9:$BE$2151,MATCH($A258,Lookup!$A$9:$A$2151,0)),0)</f>
        <v>0</v>
      </c>
      <c r="G258" s="205"/>
      <c r="H258" s="205"/>
      <c r="I258" s="204">
        <f>IFERROR(INDEX(Lookup!$BJ$9:$BJ$2151,MATCH($A258,Lookup!$A$9:$A$2151,0)),0)</f>
        <v>0</v>
      </c>
      <c r="J258" s="204">
        <f>IFERROR(INDEX(Lookup!$BI$9:$BI$2151,MATCH($A258,Lookup!$A$9:$A$2151,0)),0)</f>
        <v>0</v>
      </c>
      <c r="K258" s="204">
        <f>IFERROR(INDEX(Lookup!$BH$9:$BH$2151,MATCH($A258,Lookup!$A$9:$A$2151,0)),0)</f>
        <v>0</v>
      </c>
      <c r="L258" s="204">
        <f t="shared" si="36"/>
        <v>0</v>
      </c>
      <c r="O258" s="182">
        <f t="shared" si="37"/>
        <v>0</v>
      </c>
    </row>
    <row r="259" spans="1:15" hidden="1" x14ac:dyDescent="0.2">
      <c r="A259" s="182">
        <f>+'09'!A66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IFERROR(INDEX(Lookup!$BG$9:$BG$2151,MATCH($A259,Lookup!$A$9:$A$2151,0)),0)</f>
        <v>0</v>
      </c>
      <c r="E259" s="204">
        <f>IFERROR(INDEX(Lookup!$BF$9:$BF$2151,MATCH($A259,Lookup!$A$9:$A$2151,0)),0)</f>
        <v>0</v>
      </c>
      <c r="F259" s="204">
        <f>IFERROR(INDEX(Lookup!$BE$9:$BE$2151,MATCH($A259,Lookup!$A$9:$A$2151,0)),0)</f>
        <v>0</v>
      </c>
      <c r="G259" s="205"/>
      <c r="H259" s="205"/>
      <c r="I259" s="204">
        <f>IFERROR(INDEX(Lookup!$BJ$9:$BJ$2151,MATCH($A259,Lookup!$A$9:$A$2151,0)),0)</f>
        <v>0</v>
      </c>
      <c r="J259" s="204">
        <f>IFERROR(INDEX(Lookup!$BI$9:$BI$2151,MATCH($A259,Lookup!$A$9:$A$2151,0)),0)</f>
        <v>0</v>
      </c>
      <c r="K259" s="204">
        <f>IFERROR(INDEX(Lookup!$BH$9:$BH$2151,MATCH($A259,Lookup!$A$9:$A$2151,0)),0)</f>
        <v>0</v>
      </c>
      <c r="L259" s="204">
        <f t="shared" ref="L259:L322" si="39">K259-J259</f>
        <v>0</v>
      </c>
      <c r="O259" s="182">
        <f t="shared" ref="O259:O322" si="40">+IF(A259&gt;0,1,0)</f>
        <v>0</v>
      </c>
    </row>
    <row r="260" spans="1:15" hidden="1" x14ac:dyDescent="0.2">
      <c r="A260" s="182">
        <f>+'09'!A67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IFERROR(INDEX(Lookup!$BG$9:$BG$2151,MATCH($A260,Lookup!$A$9:$A$2151,0)),0)</f>
        <v>0</v>
      </c>
      <c r="E260" s="204">
        <f>IFERROR(INDEX(Lookup!$BF$9:$BF$2151,MATCH($A260,Lookup!$A$9:$A$2151,0)),0)</f>
        <v>0</v>
      </c>
      <c r="F260" s="204">
        <f>IFERROR(INDEX(Lookup!$BE$9:$BE$2151,MATCH($A260,Lookup!$A$9:$A$2151,0)),0)</f>
        <v>0</v>
      </c>
      <c r="G260" s="205"/>
      <c r="H260" s="205"/>
      <c r="I260" s="204">
        <f>IFERROR(INDEX(Lookup!$BJ$9:$BJ$2151,MATCH($A260,Lookup!$A$9:$A$2151,0)),0)</f>
        <v>0</v>
      </c>
      <c r="J260" s="204">
        <f>IFERROR(INDEX(Lookup!$BI$9:$BI$2151,MATCH($A260,Lookup!$A$9:$A$2151,0)),0)</f>
        <v>0</v>
      </c>
      <c r="K260" s="204">
        <f>IFERROR(INDEX(Lookup!$BH$9:$BH$2151,MATCH($A260,Lookup!$A$9:$A$2151,0)),0)</f>
        <v>0</v>
      </c>
      <c r="L260" s="204">
        <f t="shared" si="39"/>
        <v>0</v>
      </c>
      <c r="O260" s="182">
        <f t="shared" si="40"/>
        <v>0</v>
      </c>
    </row>
    <row r="261" spans="1:15" hidden="1" x14ac:dyDescent="0.2">
      <c r="A261" s="182">
        <f>+'09'!A68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IFERROR(INDEX(Lookup!$BG$9:$BG$2151,MATCH($A261,Lookup!$A$9:$A$2151,0)),0)</f>
        <v>0</v>
      </c>
      <c r="E261" s="204">
        <f>IFERROR(INDEX(Lookup!$BF$9:$BF$2151,MATCH($A261,Lookup!$A$9:$A$2151,0)),0)</f>
        <v>0</v>
      </c>
      <c r="F261" s="204">
        <f>IFERROR(INDEX(Lookup!$BE$9:$BE$2151,MATCH($A261,Lookup!$A$9:$A$2151,0)),0)</f>
        <v>0</v>
      </c>
      <c r="G261" s="205"/>
      <c r="H261" s="205"/>
      <c r="I261" s="204">
        <f>IFERROR(INDEX(Lookup!$BJ$9:$BJ$2151,MATCH($A261,Lookup!$A$9:$A$2151,0)),0)</f>
        <v>0</v>
      </c>
      <c r="J261" s="204">
        <f>IFERROR(INDEX(Lookup!$BI$9:$BI$2151,MATCH($A261,Lookup!$A$9:$A$2151,0)),0)</f>
        <v>0</v>
      </c>
      <c r="K261" s="204">
        <f>IFERROR(INDEX(Lookup!$BH$9:$BH$2151,MATCH($A261,Lookup!$A$9:$A$2151,0)),0)</f>
        <v>0</v>
      </c>
      <c r="L261" s="204">
        <f t="shared" si="39"/>
        <v>0</v>
      </c>
      <c r="O261" s="182">
        <f t="shared" si="40"/>
        <v>0</v>
      </c>
    </row>
    <row r="262" spans="1:15" hidden="1" x14ac:dyDescent="0.2">
      <c r="A262" s="182">
        <f>+'09'!A69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IFERROR(INDEX(Lookup!$BG$9:$BG$2151,MATCH($A262,Lookup!$A$9:$A$2151,0)),0)</f>
        <v>0</v>
      </c>
      <c r="E262" s="204">
        <f>IFERROR(INDEX(Lookup!$BF$9:$BF$2151,MATCH($A262,Lookup!$A$9:$A$2151,0)),0)</f>
        <v>0</v>
      </c>
      <c r="F262" s="204">
        <f>IFERROR(INDEX(Lookup!$BE$9:$BE$2151,MATCH($A262,Lookup!$A$9:$A$2151,0)),0)</f>
        <v>0</v>
      </c>
      <c r="G262" s="205"/>
      <c r="H262" s="205"/>
      <c r="I262" s="204">
        <f>IFERROR(INDEX(Lookup!$BJ$9:$BJ$2151,MATCH($A262,Lookup!$A$9:$A$2151,0)),0)</f>
        <v>0</v>
      </c>
      <c r="J262" s="204">
        <f>IFERROR(INDEX(Lookup!$BI$9:$BI$2151,MATCH($A262,Lookup!$A$9:$A$2151,0)),0)</f>
        <v>0</v>
      </c>
      <c r="K262" s="204">
        <f>IFERROR(INDEX(Lookup!$BH$9:$BH$2151,MATCH($A262,Lookup!$A$9:$A$2151,0)),0)</f>
        <v>0</v>
      </c>
      <c r="L262" s="204">
        <f t="shared" si="39"/>
        <v>0</v>
      </c>
      <c r="O262" s="182">
        <f t="shared" si="40"/>
        <v>0</v>
      </c>
    </row>
    <row r="263" spans="1:15" hidden="1" x14ac:dyDescent="0.2">
      <c r="A263" s="182">
        <f>+'09'!A70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IFERROR(INDEX(Lookup!$BG$9:$BG$2151,MATCH($A263,Lookup!$A$9:$A$2151,0)),0)</f>
        <v>0</v>
      </c>
      <c r="E263" s="204">
        <f>IFERROR(INDEX(Lookup!$BF$9:$BF$2151,MATCH($A263,Lookup!$A$9:$A$2151,0)),0)</f>
        <v>0</v>
      </c>
      <c r="F263" s="204">
        <f>IFERROR(INDEX(Lookup!$BE$9:$BE$2151,MATCH($A263,Lookup!$A$9:$A$2151,0)),0)</f>
        <v>0</v>
      </c>
      <c r="G263" s="205"/>
      <c r="H263" s="205"/>
      <c r="I263" s="204">
        <f>IFERROR(INDEX(Lookup!$BJ$9:$BJ$2151,MATCH($A263,Lookup!$A$9:$A$2151,0)),0)</f>
        <v>0</v>
      </c>
      <c r="J263" s="204">
        <f>IFERROR(INDEX(Lookup!$BI$9:$BI$2151,MATCH($A263,Lookup!$A$9:$A$2151,0)),0)</f>
        <v>0</v>
      </c>
      <c r="K263" s="204">
        <f>IFERROR(INDEX(Lookup!$BH$9:$BH$2151,MATCH($A263,Lookup!$A$9:$A$2151,0)),0)</f>
        <v>0</v>
      </c>
      <c r="L263" s="204">
        <f t="shared" si="39"/>
        <v>0</v>
      </c>
      <c r="O263" s="182">
        <f t="shared" si="40"/>
        <v>0</v>
      </c>
    </row>
    <row r="264" spans="1:15" hidden="1" x14ac:dyDescent="0.2">
      <c r="A264" s="182">
        <f>+'09'!A71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IFERROR(INDEX(Lookup!$BG$9:$BG$2151,MATCH($A264,Lookup!$A$9:$A$2151,0)),0)</f>
        <v>0</v>
      </c>
      <c r="E264" s="204">
        <f>IFERROR(INDEX(Lookup!$BF$9:$BF$2151,MATCH($A264,Lookup!$A$9:$A$2151,0)),0)</f>
        <v>0</v>
      </c>
      <c r="F264" s="204">
        <f>IFERROR(INDEX(Lookup!$BE$9:$BE$2151,MATCH($A264,Lookup!$A$9:$A$2151,0)),0)</f>
        <v>0</v>
      </c>
      <c r="G264" s="205"/>
      <c r="H264" s="205"/>
      <c r="I264" s="204">
        <f>IFERROR(INDEX(Lookup!$BJ$9:$BJ$2151,MATCH($A264,Lookup!$A$9:$A$2151,0)),0)</f>
        <v>0</v>
      </c>
      <c r="J264" s="204">
        <f>IFERROR(INDEX(Lookup!$BI$9:$BI$2151,MATCH($A264,Lookup!$A$9:$A$2151,0)),0)</f>
        <v>0</v>
      </c>
      <c r="K264" s="204">
        <f>IFERROR(INDEX(Lookup!$BH$9:$BH$2151,MATCH($A264,Lookup!$A$9:$A$2151,0)),0)</f>
        <v>0</v>
      </c>
      <c r="L264" s="204">
        <f t="shared" si="39"/>
        <v>0</v>
      </c>
      <c r="O264" s="182">
        <f t="shared" si="40"/>
        <v>0</v>
      </c>
    </row>
    <row r="265" spans="1:15" hidden="1" x14ac:dyDescent="0.2">
      <c r="A265" s="182">
        <f>+'09'!A72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IFERROR(INDEX(Lookup!$BG$9:$BG$2151,MATCH($A265,Lookup!$A$9:$A$2151,0)),0)</f>
        <v>0</v>
      </c>
      <c r="E265" s="204">
        <f>IFERROR(INDEX(Lookup!$BF$9:$BF$2151,MATCH($A265,Lookup!$A$9:$A$2151,0)),0)</f>
        <v>0</v>
      </c>
      <c r="F265" s="204">
        <f>IFERROR(INDEX(Lookup!$BE$9:$BE$2151,MATCH($A265,Lookup!$A$9:$A$2151,0)),0)</f>
        <v>0</v>
      </c>
      <c r="G265" s="205"/>
      <c r="H265" s="205"/>
      <c r="I265" s="204">
        <f>IFERROR(INDEX(Lookup!$BJ$9:$BJ$2151,MATCH($A265,Lookup!$A$9:$A$2151,0)),0)</f>
        <v>0</v>
      </c>
      <c r="J265" s="204">
        <f>IFERROR(INDEX(Lookup!$BI$9:$BI$2151,MATCH($A265,Lookup!$A$9:$A$2151,0)),0)</f>
        <v>0</v>
      </c>
      <c r="K265" s="204">
        <f>IFERROR(INDEX(Lookup!$BH$9:$BH$2151,MATCH($A265,Lookup!$A$9:$A$2151,0)),0)</f>
        <v>0</v>
      </c>
      <c r="L265" s="204">
        <f t="shared" si="39"/>
        <v>0</v>
      </c>
      <c r="O265" s="182">
        <f t="shared" si="40"/>
        <v>0</v>
      </c>
    </row>
    <row r="266" spans="1:15" hidden="1" x14ac:dyDescent="0.2">
      <c r="A266" s="182">
        <f>+'09'!A73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4">
        <f>IFERROR(INDEX(Lookup!$BG$9:$BG$2151,MATCH($A266,Lookup!$A$9:$A$2151,0)),0)</f>
        <v>0</v>
      </c>
      <c r="E266" s="204">
        <f>IFERROR(INDEX(Lookup!$BF$9:$BF$2151,MATCH($A266,Lookup!$A$9:$A$2151,0)),0)</f>
        <v>0</v>
      </c>
      <c r="F266" s="204">
        <f>IFERROR(INDEX(Lookup!$BE$9:$BE$2151,MATCH($A266,Lookup!$A$9:$A$2151,0)),0)</f>
        <v>0</v>
      </c>
      <c r="G266" s="205"/>
      <c r="H266" s="205"/>
      <c r="I266" s="204">
        <f>IFERROR(INDEX(Lookup!$BJ$9:$BJ$2151,MATCH($A266,Lookup!$A$9:$A$2151,0)),0)</f>
        <v>0</v>
      </c>
      <c r="J266" s="204">
        <f>IFERROR(INDEX(Lookup!$BI$9:$BI$2151,MATCH($A266,Lookup!$A$9:$A$2151,0)),0)</f>
        <v>0</v>
      </c>
      <c r="K266" s="204">
        <f>IFERROR(INDEX(Lookup!$BH$9:$BH$2151,MATCH($A266,Lookup!$A$9:$A$2151,0)),0)</f>
        <v>0</v>
      </c>
      <c r="L266" s="204">
        <f t="shared" si="39"/>
        <v>0</v>
      </c>
      <c r="O266" s="182">
        <f t="shared" si="40"/>
        <v>0</v>
      </c>
    </row>
    <row r="267" spans="1:15" hidden="1" x14ac:dyDescent="0.2">
      <c r="A267" s="182">
        <f>+'09'!A74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4">
        <f>IFERROR(INDEX(Lookup!$BG$9:$BG$2151,MATCH($A267,Lookup!$A$9:$A$2151,0)),0)</f>
        <v>0</v>
      </c>
      <c r="E267" s="204">
        <f>IFERROR(INDEX(Lookup!$BF$9:$BF$2151,MATCH($A267,Lookup!$A$9:$A$2151,0)),0)</f>
        <v>0</v>
      </c>
      <c r="F267" s="204">
        <f>IFERROR(INDEX(Lookup!$BE$9:$BE$2151,MATCH($A267,Lookup!$A$9:$A$2151,0)),0)</f>
        <v>0</v>
      </c>
      <c r="G267" s="205"/>
      <c r="H267" s="205"/>
      <c r="I267" s="204">
        <f>IFERROR(INDEX(Lookup!$BJ$9:$BJ$2151,MATCH($A267,Lookup!$A$9:$A$2151,0)),0)</f>
        <v>0</v>
      </c>
      <c r="J267" s="204">
        <f>IFERROR(INDEX(Lookup!$BI$9:$BI$2151,MATCH($A267,Lookup!$A$9:$A$2151,0)),0)</f>
        <v>0</v>
      </c>
      <c r="K267" s="204">
        <f>IFERROR(INDEX(Lookup!$BH$9:$BH$2151,MATCH($A267,Lookup!$A$9:$A$2151,0)),0)</f>
        <v>0</v>
      </c>
      <c r="L267" s="204">
        <f t="shared" si="39"/>
        <v>0</v>
      </c>
      <c r="O267" s="182">
        <f t="shared" si="40"/>
        <v>0</v>
      </c>
    </row>
    <row r="268" spans="1:15" hidden="1" x14ac:dyDescent="0.2">
      <c r="A268" s="182">
        <f>+'09'!A75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IFERROR(INDEX(Lookup!$BG$9:$BG$2151,MATCH($A268,Lookup!$A$9:$A$2151,0)),0)</f>
        <v>0</v>
      </c>
      <c r="E268" s="204">
        <f>IFERROR(INDEX(Lookup!$BF$9:$BF$2151,MATCH($A268,Lookup!$A$9:$A$2151,0)),0)</f>
        <v>0</v>
      </c>
      <c r="F268" s="204">
        <f>IFERROR(INDEX(Lookup!$BE$9:$BE$2151,MATCH($A268,Lookup!$A$9:$A$2151,0)),0)</f>
        <v>0</v>
      </c>
      <c r="G268" s="205"/>
      <c r="H268" s="205"/>
      <c r="I268" s="204">
        <f>IFERROR(INDEX(Lookup!$BJ$9:$BJ$2151,MATCH($A268,Lookup!$A$9:$A$2151,0)),0)</f>
        <v>0</v>
      </c>
      <c r="J268" s="204">
        <f>IFERROR(INDEX(Lookup!$BI$9:$BI$2151,MATCH($A268,Lookup!$A$9:$A$2151,0)),0)</f>
        <v>0</v>
      </c>
      <c r="K268" s="204">
        <f>IFERROR(INDEX(Lookup!$BH$9:$BH$2151,MATCH($A268,Lookup!$A$9:$A$2151,0)),0)</f>
        <v>0</v>
      </c>
      <c r="L268" s="204">
        <f t="shared" si="39"/>
        <v>0</v>
      </c>
      <c r="O268" s="182">
        <f t="shared" si="40"/>
        <v>0</v>
      </c>
    </row>
    <row r="269" spans="1:15" hidden="1" x14ac:dyDescent="0.2">
      <c r="A269" s="182">
        <f>+'09'!A76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IFERROR(INDEX(Lookup!$BG$9:$BG$2151,MATCH($A269,Lookup!$A$9:$A$2151,0)),0)</f>
        <v>0</v>
      </c>
      <c r="E269" s="204">
        <f>IFERROR(INDEX(Lookup!$BF$9:$BF$2151,MATCH($A269,Lookup!$A$9:$A$2151,0)),0)</f>
        <v>0</v>
      </c>
      <c r="F269" s="204">
        <f>IFERROR(INDEX(Lookup!$BE$9:$BE$2151,MATCH($A269,Lookup!$A$9:$A$2151,0)),0)</f>
        <v>0</v>
      </c>
      <c r="G269" s="205"/>
      <c r="H269" s="205"/>
      <c r="I269" s="204">
        <f>IFERROR(INDEX(Lookup!$BJ$9:$BJ$2151,MATCH($A269,Lookup!$A$9:$A$2151,0)),0)</f>
        <v>0</v>
      </c>
      <c r="J269" s="204">
        <f>IFERROR(INDEX(Lookup!$BI$9:$BI$2151,MATCH($A269,Lookup!$A$9:$A$2151,0)),0)</f>
        <v>0</v>
      </c>
      <c r="K269" s="204">
        <f>IFERROR(INDEX(Lookup!$BH$9:$BH$2151,MATCH($A269,Lookup!$A$9:$A$2151,0)),0)</f>
        <v>0</v>
      </c>
      <c r="L269" s="204">
        <f t="shared" si="39"/>
        <v>0</v>
      </c>
      <c r="O269" s="182">
        <f t="shared" si="40"/>
        <v>0</v>
      </c>
    </row>
    <row r="270" spans="1:15" hidden="1" x14ac:dyDescent="0.2">
      <c r="A270" s="182">
        <f>+'09'!A77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IFERROR(INDEX(Lookup!$BG$9:$BG$2151,MATCH($A270,Lookup!$A$9:$A$2151,0)),0)</f>
        <v>0</v>
      </c>
      <c r="E270" s="204">
        <f>IFERROR(INDEX(Lookup!$BF$9:$BF$2151,MATCH($A270,Lookup!$A$9:$A$2151,0)),0)</f>
        <v>0</v>
      </c>
      <c r="F270" s="204">
        <f>IFERROR(INDEX(Lookup!$BE$9:$BE$2151,MATCH($A270,Lookup!$A$9:$A$2151,0)),0)</f>
        <v>0</v>
      </c>
      <c r="G270" s="205"/>
      <c r="H270" s="205"/>
      <c r="I270" s="204">
        <f>IFERROR(INDEX(Lookup!$BJ$9:$BJ$2151,MATCH($A270,Lookup!$A$9:$A$2151,0)),0)</f>
        <v>0</v>
      </c>
      <c r="J270" s="204">
        <f>IFERROR(INDEX(Lookup!$BI$9:$BI$2151,MATCH($A270,Lookup!$A$9:$A$2151,0)),0)</f>
        <v>0</v>
      </c>
      <c r="K270" s="204">
        <f>IFERROR(INDEX(Lookup!$BH$9:$BH$2151,MATCH($A270,Lookup!$A$9:$A$2151,0)),0)</f>
        <v>0</v>
      </c>
      <c r="L270" s="204">
        <f t="shared" si="39"/>
        <v>0</v>
      </c>
      <c r="O270" s="182">
        <f t="shared" si="40"/>
        <v>0</v>
      </c>
    </row>
    <row r="271" spans="1:15" hidden="1" x14ac:dyDescent="0.2">
      <c r="A271" s="182">
        <f>+'09'!A78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IFERROR(INDEX(Lookup!$BG$9:$BG$2151,MATCH($A271,Lookup!$A$9:$A$2151,0)),0)</f>
        <v>0</v>
      </c>
      <c r="E271" s="204">
        <f>IFERROR(INDEX(Lookup!$BF$9:$BF$2151,MATCH($A271,Lookup!$A$9:$A$2151,0)),0)</f>
        <v>0</v>
      </c>
      <c r="F271" s="204">
        <f>IFERROR(INDEX(Lookup!$BE$9:$BE$2151,MATCH($A271,Lookup!$A$9:$A$2151,0)),0)</f>
        <v>0</v>
      </c>
      <c r="G271" s="205"/>
      <c r="H271" s="205"/>
      <c r="I271" s="204">
        <f>IFERROR(INDEX(Lookup!$BJ$9:$BJ$2151,MATCH($A271,Lookup!$A$9:$A$2151,0)),0)</f>
        <v>0</v>
      </c>
      <c r="J271" s="204">
        <f>IFERROR(INDEX(Lookup!$BI$9:$BI$2151,MATCH($A271,Lookup!$A$9:$A$2151,0)),0)</f>
        <v>0</v>
      </c>
      <c r="K271" s="204">
        <f>IFERROR(INDEX(Lookup!$BH$9:$BH$2151,MATCH($A271,Lookup!$A$9:$A$2151,0)),0)</f>
        <v>0</v>
      </c>
      <c r="L271" s="204">
        <f t="shared" si="39"/>
        <v>0</v>
      </c>
      <c r="O271" s="182">
        <f t="shared" si="40"/>
        <v>0</v>
      </c>
    </row>
    <row r="272" spans="1:15" hidden="1" x14ac:dyDescent="0.2">
      <c r="A272" s="182">
        <f>+'09'!A79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IFERROR(INDEX(Lookup!$BG$9:$BG$2151,MATCH($A272,Lookup!$A$9:$A$2151,0)),0)</f>
        <v>0</v>
      </c>
      <c r="E272" s="204">
        <f>IFERROR(INDEX(Lookup!$BF$9:$BF$2151,MATCH($A272,Lookup!$A$9:$A$2151,0)),0)</f>
        <v>0</v>
      </c>
      <c r="F272" s="204">
        <f>IFERROR(INDEX(Lookup!$BE$9:$BE$2151,MATCH($A272,Lookup!$A$9:$A$2151,0)),0)</f>
        <v>0</v>
      </c>
      <c r="G272" s="205"/>
      <c r="H272" s="205"/>
      <c r="I272" s="204">
        <f>IFERROR(INDEX(Lookup!$BJ$9:$BJ$2151,MATCH($A272,Lookup!$A$9:$A$2151,0)),0)</f>
        <v>0</v>
      </c>
      <c r="J272" s="204">
        <f>IFERROR(INDEX(Lookup!$BI$9:$BI$2151,MATCH($A272,Lookup!$A$9:$A$2151,0)),0)</f>
        <v>0</v>
      </c>
      <c r="K272" s="204">
        <f>IFERROR(INDEX(Lookup!$BH$9:$BH$2151,MATCH($A272,Lookup!$A$9:$A$2151,0)),0)</f>
        <v>0</v>
      </c>
      <c r="L272" s="204">
        <f t="shared" si="39"/>
        <v>0</v>
      </c>
      <c r="O272" s="182">
        <f t="shared" si="40"/>
        <v>0</v>
      </c>
    </row>
    <row r="273" spans="1:15" hidden="1" x14ac:dyDescent="0.2">
      <c r="A273" s="182">
        <f>+'09'!A80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IFERROR(INDEX(Lookup!$BG$9:$BG$2151,MATCH($A273,Lookup!$A$9:$A$2151,0)),0)</f>
        <v>0</v>
      </c>
      <c r="E273" s="204">
        <f>IFERROR(INDEX(Lookup!$BF$9:$BF$2151,MATCH($A273,Lookup!$A$9:$A$2151,0)),0)</f>
        <v>0</v>
      </c>
      <c r="F273" s="204">
        <f>IFERROR(INDEX(Lookup!$BE$9:$BE$2151,MATCH($A273,Lookup!$A$9:$A$2151,0)),0)</f>
        <v>0</v>
      </c>
      <c r="G273" s="205"/>
      <c r="H273" s="205"/>
      <c r="I273" s="204">
        <f>IFERROR(INDEX(Lookup!$BJ$9:$BJ$2151,MATCH($A273,Lookup!$A$9:$A$2151,0)),0)</f>
        <v>0</v>
      </c>
      <c r="J273" s="204">
        <f>IFERROR(INDEX(Lookup!$BI$9:$BI$2151,MATCH($A273,Lookup!$A$9:$A$2151,0)),0)</f>
        <v>0</v>
      </c>
      <c r="K273" s="204">
        <f>IFERROR(INDEX(Lookup!$BH$9:$BH$2151,MATCH($A273,Lookup!$A$9:$A$2151,0)),0)</f>
        <v>0</v>
      </c>
      <c r="L273" s="204">
        <f t="shared" si="39"/>
        <v>0</v>
      </c>
      <c r="O273" s="182">
        <f t="shared" si="40"/>
        <v>0</v>
      </c>
    </row>
    <row r="274" spans="1:15" hidden="1" x14ac:dyDescent="0.2">
      <c r="A274" s="182">
        <f>+'09'!A81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IFERROR(INDEX(Lookup!$BG$9:$BG$2151,MATCH($A274,Lookup!$A$9:$A$2151,0)),0)</f>
        <v>0</v>
      </c>
      <c r="E274" s="204">
        <f>IFERROR(INDEX(Lookup!$BF$9:$BF$2151,MATCH($A274,Lookup!$A$9:$A$2151,0)),0)</f>
        <v>0</v>
      </c>
      <c r="F274" s="204">
        <f>IFERROR(INDEX(Lookup!$BE$9:$BE$2151,MATCH($A274,Lookup!$A$9:$A$2151,0)),0)</f>
        <v>0</v>
      </c>
      <c r="G274" s="205"/>
      <c r="H274" s="205"/>
      <c r="I274" s="204">
        <f>IFERROR(INDEX(Lookup!$BJ$9:$BJ$2151,MATCH($A274,Lookup!$A$9:$A$2151,0)),0)</f>
        <v>0</v>
      </c>
      <c r="J274" s="204">
        <f>IFERROR(INDEX(Lookup!$BI$9:$BI$2151,MATCH($A274,Lookup!$A$9:$A$2151,0)),0)</f>
        <v>0</v>
      </c>
      <c r="K274" s="204">
        <f>IFERROR(INDEX(Lookup!$BH$9:$BH$2151,MATCH($A274,Lookup!$A$9:$A$2151,0)),0)</f>
        <v>0</v>
      </c>
      <c r="L274" s="204">
        <f t="shared" si="39"/>
        <v>0</v>
      </c>
      <c r="O274" s="182">
        <f t="shared" si="40"/>
        <v>0</v>
      </c>
    </row>
    <row r="275" spans="1:15" hidden="1" x14ac:dyDescent="0.2">
      <c r="A275" s="182">
        <f>+'09'!A82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IFERROR(INDEX(Lookup!$BG$9:$BG$2151,MATCH($A275,Lookup!$A$9:$A$2151,0)),0)</f>
        <v>0</v>
      </c>
      <c r="E275" s="204">
        <f>IFERROR(INDEX(Lookup!$BF$9:$BF$2151,MATCH($A275,Lookup!$A$9:$A$2151,0)),0)</f>
        <v>0</v>
      </c>
      <c r="F275" s="204">
        <f>IFERROR(INDEX(Lookup!$BE$9:$BE$2151,MATCH($A275,Lookup!$A$9:$A$2151,0)),0)</f>
        <v>0</v>
      </c>
      <c r="G275" s="205"/>
      <c r="H275" s="205"/>
      <c r="I275" s="204">
        <f>IFERROR(INDEX(Lookup!$BJ$9:$BJ$2151,MATCH($A275,Lookup!$A$9:$A$2151,0)),0)</f>
        <v>0</v>
      </c>
      <c r="J275" s="204">
        <f>IFERROR(INDEX(Lookup!$BI$9:$BI$2151,MATCH($A275,Lookup!$A$9:$A$2151,0)),0)</f>
        <v>0</v>
      </c>
      <c r="K275" s="204">
        <f>IFERROR(INDEX(Lookup!$BH$9:$BH$2151,MATCH($A275,Lookup!$A$9:$A$2151,0)),0)</f>
        <v>0</v>
      </c>
      <c r="L275" s="204">
        <f t="shared" si="39"/>
        <v>0</v>
      </c>
      <c r="O275" s="182">
        <f t="shared" si="40"/>
        <v>0</v>
      </c>
    </row>
    <row r="276" spans="1:15" hidden="1" x14ac:dyDescent="0.2">
      <c r="A276" s="182">
        <f>+'09'!A83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IFERROR(INDEX(Lookup!$BG$9:$BG$2151,MATCH($A276,Lookup!$A$9:$A$2151,0)),0)</f>
        <v>0</v>
      </c>
      <c r="E276" s="204">
        <f>IFERROR(INDEX(Lookup!$BF$9:$BF$2151,MATCH($A276,Lookup!$A$9:$A$2151,0)),0)</f>
        <v>0</v>
      </c>
      <c r="F276" s="204">
        <f>IFERROR(INDEX(Lookup!$BE$9:$BE$2151,MATCH($A276,Lookup!$A$9:$A$2151,0)),0)</f>
        <v>0</v>
      </c>
      <c r="G276" s="205"/>
      <c r="H276" s="205"/>
      <c r="I276" s="204">
        <f>IFERROR(INDEX(Lookup!$BJ$9:$BJ$2151,MATCH($A276,Lookup!$A$9:$A$2151,0)),0)</f>
        <v>0</v>
      </c>
      <c r="J276" s="204">
        <f>IFERROR(INDEX(Lookup!$BI$9:$BI$2151,MATCH($A276,Lookup!$A$9:$A$2151,0)),0)</f>
        <v>0</v>
      </c>
      <c r="K276" s="204">
        <f>IFERROR(INDEX(Lookup!$BH$9:$BH$2151,MATCH($A276,Lookup!$A$9:$A$2151,0)),0)</f>
        <v>0</v>
      </c>
      <c r="L276" s="204">
        <f t="shared" si="39"/>
        <v>0</v>
      </c>
      <c r="O276" s="182">
        <f t="shared" si="40"/>
        <v>0</v>
      </c>
    </row>
    <row r="277" spans="1:15" hidden="1" x14ac:dyDescent="0.2">
      <c r="A277" s="182">
        <f>+'09'!A84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IFERROR(INDEX(Lookup!$BG$9:$BG$2151,MATCH($A277,Lookup!$A$9:$A$2151,0)),0)</f>
        <v>0</v>
      </c>
      <c r="E277" s="204">
        <f>IFERROR(INDEX(Lookup!$BF$9:$BF$2151,MATCH($A277,Lookup!$A$9:$A$2151,0)),0)</f>
        <v>0</v>
      </c>
      <c r="F277" s="204">
        <f>IFERROR(INDEX(Lookup!$BE$9:$BE$2151,MATCH($A277,Lookup!$A$9:$A$2151,0)),0)</f>
        <v>0</v>
      </c>
      <c r="G277" s="205"/>
      <c r="H277" s="205"/>
      <c r="I277" s="204">
        <f>IFERROR(INDEX(Lookup!$BJ$9:$BJ$2151,MATCH($A277,Lookup!$A$9:$A$2151,0)),0)</f>
        <v>0</v>
      </c>
      <c r="J277" s="204">
        <f>IFERROR(INDEX(Lookup!$BI$9:$BI$2151,MATCH($A277,Lookup!$A$9:$A$2151,0)),0)</f>
        <v>0</v>
      </c>
      <c r="K277" s="204">
        <f>IFERROR(INDEX(Lookup!$BH$9:$BH$2151,MATCH($A277,Lookup!$A$9:$A$2151,0)),0)</f>
        <v>0</v>
      </c>
      <c r="L277" s="204">
        <f t="shared" si="39"/>
        <v>0</v>
      </c>
      <c r="O277" s="182">
        <f t="shared" si="40"/>
        <v>0</v>
      </c>
    </row>
    <row r="278" spans="1:15" hidden="1" x14ac:dyDescent="0.2">
      <c r="A278" s="182">
        <f>+'09'!A85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IFERROR(INDEX(Lookup!$BG$9:$BG$2151,MATCH($A278,Lookup!$A$9:$A$2151,0)),0)</f>
        <v>0</v>
      </c>
      <c r="E278" s="204">
        <f>IFERROR(INDEX(Lookup!$BF$9:$BF$2151,MATCH($A278,Lookup!$A$9:$A$2151,0)),0)</f>
        <v>0</v>
      </c>
      <c r="F278" s="204">
        <f>IFERROR(INDEX(Lookup!$BE$9:$BE$2151,MATCH($A278,Lookup!$A$9:$A$2151,0)),0)</f>
        <v>0</v>
      </c>
      <c r="G278" s="205"/>
      <c r="H278" s="205"/>
      <c r="I278" s="204">
        <f>IFERROR(INDEX(Lookup!$BJ$9:$BJ$2151,MATCH($A278,Lookup!$A$9:$A$2151,0)),0)</f>
        <v>0</v>
      </c>
      <c r="J278" s="204">
        <f>IFERROR(INDEX(Lookup!$BI$9:$BI$2151,MATCH($A278,Lookup!$A$9:$A$2151,0)),0)</f>
        <v>0</v>
      </c>
      <c r="K278" s="204">
        <f>IFERROR(INDEX(Lookup!$BH$9:$BH$2151,MATCH($A278,Lookup!$A$9:$A$2151,0)),0)</f>
        <v>0</v>
      </c>
      <c r="L278" s="204">
        <f t="shared" si="39"/>
        <v>0</v>
      </c>
      <c r="O278" s="182">
        <f t="shared" si="40"/>
        <v>0</v>
      </c>
    </row>
    <row r="279" spans="1:15" hidden="1" x14ac:dyDescent="0.2">
      <c r="A279" s="182">
        <f>+'09'!A86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IFERROR(INDEX(Lookup!$BG$9:$BG$2151,MATCH($A279,Lookup!$A$9:$A$2151,0)),0)</f>
        <v>0</v>
      </c>
      <c r="E279" s="204">
        <f>IFERROR(INDEX(Lookup!$BF$9:$BF$2151,MATCH($A279,Lookup!$A$9:$A$2151,0)),0)</f>
        <v>0</v>
      </c>
      <c r="F279" s="204">
        <f>IFERROR(INDEX(Lookup!$BE$9:$BE$2151,MATCH($A279,Lookup!$A$9:$A$2151,0)),0)</f>
        <v>0</v>
      </c>
      <c r="G279" s="205"/>
      <c r="H279" s="205"/>
      <c r="I279" s="204">
        <f>IFERROR(INDEX(Lookup!$BJ$9:$BJ$2151,MATCH($A279,Lookup!$A$9:$A$2151,0)),0)</f>
        <v>0</v>
      </c>
      <c r="J279" s="204">
        <f>IFERROR(INDEX(Lookup!$BI$9:$BI$2151,MATCH($A279,Lookup!$A$9:$A$2151,0)),0)</f>
        <v>0</v>
      </c>
      <c r="K279" s="204">
        <f>IFERROR(INDEX(Lookup!$BH$9:$BH$2151,MATCH($A279,Lookup!$A$9:$A$2151,0)),0)</f>
        <v>0</v>
      </c>
      <c r="L279" s="204">
        <f t="shared" si="39"/>
        <v>0</v>
      </c>
      <c r="O279" s="182">
        <f t="shared" si="40"/>
        <v>0</v>
      </c>
    </row>
    <row r="280" spans="1:15" hidden="1" x14ac:dyDescent="0.2">
      <c r="A280" s="182">
        <f>+'09'!A87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IFERROR(INDEX(Lookup!$BG$9:$BG$2151,MATCH($A280,Lookup!$A$9:$A$2151,0)),0)</f>
        <v>0</v>
      </c>
      <c r="E280" s="204">
        <f>IFERROR(INDEX(Lookup!$BF$9:$BF$2151,MATCH($A280,Lookup!$A$9:$A$2151,0)),0)</f>
        <v>0</v>
      </c>
      <c r="F280" s="204">
        <f>IFERROR(INDEX(Lookup!$BE$9:$BE$2151,MATCH($A280,Lookup!$A$9:$A$2151,0)),0)</f>
        <v>0</v>
      </c>
      <c r="G280" s="205"/>
      <c r="H280" s="205"/>
      <c r="I280" s="204">
        <f>IFERROR(INDEX(Lookup!$BJ$9:$BJ$2151,MATCH($A280,Lookup!$A$9:$A$2151,0)),0)</f>
        <v>0</v>
      </c>
      <c r="J280" s="204">
        <f>IFERROR(INDEX(Lookup!$BI$9:$BI$2151,MATCH($A280,Lookup!$A$9:$A$2151,0)),0)</f>
        <v>0</v>
      </c>
      <c r="K280" s="204">
        <f>IFERROR(INDEX(Lookup!$BH$9:$BH$2151,MATCH($A280,Lookup!$A$9:$A$2151,0)),0)</f>
        <v>0</v>
      </c>
      <c r="L280" s="204">
        <f t="shared" si="39"/>
        <v>0</v>
      </c>
      <c r="O280" s="182">
        <f t="shared" si="40"/>
        <v>0</v>
      </c>
    </row>
    <row r="281" spans="1:15" hidden="1" x14ac:dyDescent="0.2">
      <c r="A281" s="182">
        <f>+'09'!A88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IFERROR(INDEX(Lookup!$BG$9:$BG$2151,MATCH($A281,Lookup!$A$9:$A$2151,0)),0)</f>
        <v>0</v>
      </c>
      <c r="E281" s="204">
        <f>IFERROR(INDEX(Lookup!$BF$9:$BF$2151,MATCH($A281,Lookup!$A$9:$A$2151,0)),0)</f>
        <v>0</v>
      </c>
      <c r="F281" s="204">
        <f>IFERROR(INDEX(Lookup!$BE$9:$BE$2151,MATCH($A281,Lookup!$A$9:$A$2151,0)),0)</f>
        <v>0</v>
      </c>
      <c r="G281" s="205"/>
      <c r="H281" s="205"/>
      <c r="I281" s="204">
        <f>IFERROR(INDEX(Lookup!$BJ$9:$BJ$2151,MATCH($A281,Lookup!$A$9:$A$2151,0)),0)</f>
        <v>0</v>
      </c>
      <c r="J281" s="204">
        <f>IFERROR(INDEX(Lookup!$BI$9:$BI$2151,MATCH($A281,Lookup!$A$9:$A$2151,0)),0)</f>
        <v>0</v>
      </c>
      <c r="K281" s="204">
        <f>IFERROR(INDEX(Lookup!$BH$9:$BH$2151,MATCH($A281,Lookup!$A$9:$A$2151,0)),0)</f>
        <v>0</v>
      </c>
      <c r="L281" s="204">
        <f t="shared" si="39"/>
        <v>0</v>
      </c>
      <c r="O281" s="182">
        <f t="shared" si="40"/>
        <v>0</v>
      </c>
    </row>
    <row r="282" spans="1:15" hidden="1" x14ac:dyDescent="0.2">
      <c r="A282" s="182">
        <f>+'09'!A89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IFERROR(INDEX(Lookup!$BG$9:$BG$2151,MATCH($A282,Lookup!$A$9:$A$2151,0)),0)</f>
        <v>0</v>
      </c>
      <c r="E282" s="204">
        <f>IFERROR(INDEX(Lookup!$BF$9:$BF$2151,MATCH($A282,Lookup!$A$9:$A$2151,0)),0)</f>
        <v>0</v>
      </c>
      <c r="F282" s="204">
        <f>IFERROR(INDEX(Lookup!$BE$9:$BE$2151,MATCH($A282,Lookup!$A$9:$A$2151,0)),0)</f>
        <v>0</v>
      </c>
      <c r="G282" s="205"/>
      <c r="H282" s="205"/>
      <c r="I282" s="204">
        <f>IFERROR(INDEX(Lookup!$BJ$9:$BJ$2151,MATCH($A282,Lookup!$A$9:$A$2151,0)),0)</f>
        <v>0</v>
      </c>
      <c r="J282" s="204">
        <f>IFERROR(INDEX(Lookup!$BI$9:$BI$2151,MATCH($A282,Lookup!$A$9:$A$2151,0)),0)</f>
        <v>0</v>
      </c>
      <c r="K282" s="204">
        <f>IFERROR(INDEX(Lookup!$BH$9:$BH$2151,MATCH($A282,Lookup!$A$9:$A$2151,0)),0)</f>
        <v>0</v>
      </c>
      <c r="L282" s="204">
        <f t="shared" si="39"/>
        <v>0</v>
      </c>
      <c r="O282" s="182">
        <f t="shared" si="40"/>
        <v>0</v>
      </c>
    </row>
    <row r="283" spans="1:15" hidden="1" x14ac:dyDescent="0.2">
      <c r="A283" s="182">
        <f>+'09'!A90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IFERROR(INDEX(Lookup!$BG$9:$BG$2151,MATCH($A283,Lookup!$A$9:$A$2151,0)),0)</f>
        <v>0</v>
      </c>
      <c r="E283" s="204">
        <f>IFERROR(INDEX(Lookup!$BF$9:$BF$2151,MATCH($A283,Lookup!$A$9:$A$2151,0)),0)</f>
        <v>0</v>
      </c>
      <c r="F283" s="204">
        <f>IFERROR(INDEX(Lookup!$BE$9:$BE$2151,MATCH($A283,Lookup!$A$9:$A$2151,0)),0)</f>
        <v>0</v>
      </c>
      <c r="G283" s="205"/>
      <c r="H283" s="205"/>
      <c r="I283" s="204">
        <f>IFERROR(INDEX(Lookup!$BJ$9:$BJ$2151,MATCH($A283,Lookup!$A$9:$A$2151,0)),0)</f>
        <v>0</v>
      </c>
      <c r="J283" s="204">
        <f>IFERROR(INDEX(Lookup!$BI$9:$BI$2151,MATCH($A283,Lookup!$A$9:$A$2151,0)),0)</f>
        <v>0</v>
      </c>
      <c r="K283" s="204">
        <f>IFERROR(INDEX(Lookup!$BH$9:$BH$2151,MATCH($A283,Lookup!$A$9:$A$2151,0)),0)</f>
        <v>0</v>
      </c>
      <c r="L283" s="204">
        <f t="shared" si="39"/>
        <v>0</v>
      </c>
      <c r="O283" s="182">
        <f t="shared" si="40"/>
        <v>0</v>
      </c>
    </row>
    <row r="284" spans="1:15" hidden="1" x14ac:dyDescent="0.2">
      <c r="A284" s="182">
        <f>+'09'!A91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4">
        <f>IFERROR(INDEX(Lookup!$BG$9:$BG$2151,MATCH($A284,Lookup!$A$9:$A$2151,0)),0)</f>
        <v>0</v>
      </c>
      <c r="E284" s="204">
        <f>IFERROR(INDEX(Lookup!$BF$9:$BF$2151,MATCH($A284,Lookup!$A$9:$A$2151,0)),0)</f>
        <v>0</v>
      </c>
      <c r="F284" s="204">
        <f>IFERROR(INDEX(Lookup!$BE$9:$BE$2151,MATCH($A284,Lookup!$A$9:$A$2151,0)),0)</f>
        <v>0</v>
      </c>
      <c r="G284" s="205"/>
      <c r="H284" s="205"/>
      <c r="I284" s="204">
        <f>IFERROR(INDEX(Lookup!$BJ$9:$BJ$2151,MATCH($A284,Lookup!$A$9:$A$2151,0)),0)</f>
        <v>0</v>
      </c>
      <c r="J284" s="204">
        <f>IFERROR(INDEX(Lookup!$BI$9:$BI$2151,MATCH($A284,Lookup!$A$9:$A$2151,0)),0)</f>
        <v>0</v>
      </c>
      <c r="K284" s="204">
        <f>IFERROR(INDEX(Lookup!$BH$9:$BH$2151,MATCH($A284,Lookup!$A$9:$A$2151,0)),0)</f>
        <v>0</v>
      </c>
      <c r="L284" s="204">
        <f t="shared" si="39"/>
        <v>0</v>
      </c>
      <c r="O284" s="182">
        <f t="shared" si="40"/>
        <v>0</v>
      </c>
    </row>
    <row r="285" spans="1:15" hidden="1" x14ac:dyDescent="0.2">
      <c r="A285" s="182">
        <f>+'09'!A92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4">
        <f>IFERROR(INDEX(Lookup!$BG$9:$BG$2151,MATCH($A285,Lookup!$A$9:$A$2151,0)),0)</f>
        <v>0</v>
      </c>
      <c r="E285" s="204">
        <f>IFERROR(INDEX(Lookup!$BF$9:$BF$2151,MATCH($A285,Lookup!$A$9:$A$2151,0)),0)</f>
        <v>0</v>
      </c>
      <c r="F285" s="204">
        <f>IFERROR(INDEX(Lookup!$BE$9:$BE$2151,MATCH($A285,Lookup!$A$9:$A$2151,0)),0)</f>
        <v>0</v>
      </c>
      <c r="G285" s="205"/>
      <c r="H285" s="205"/>
      <c r="I285" s="204">
        <f>IFERROR(INDEX(Lookup!$BJ$9:$BJ$2151,MATCH($A285,Lookup!$A$9:$A$2151,0)),0)</f>
        <v>0</v>
      </c>
      <c r="J285" s="204">
        <f>IFERROR(INDEX(Lookup!$BI$9:$BI$2151,MATCH($A285,Lookup!$A$9:$A$2151,0)),0)</f>
        <v>0</v>
      </c>
      <c r="K285" s="204">
        <f>IFERROR(INDEX(Lookup!$BH$9:$BH$2151,MATCH($A285,Lookup!$A$9:$A$2151,0)),0)</f>
        <v>0</v>
      </c>
      <c r="L285" s="204">
        <f t="shared" si="39"/>
        <v>0</v>
      </c>
      <c r="O285" s="182">
        <f t="shared" si="40"/>
        <v>0</v>
      </c>
    </row>
    <row r="286" spans="1:15" hidden="1" x14ac:dyDescent="0.2">
      <c r="A286" s="182">
        <f>+'09'!A93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IFERROR(INDEX(Lookup!$BG$9:$BG$2151,MATCH($A286,Lookup!$A$9:$A$2151,0)),0)</f>
        <v>0</v>
      </c>
      <c r="E286" s="204">
        <f>IFERROR(INDEX(Lookup!$BF$9:$BF$2151,MATCH($A286,Lookup!$A$9:$A$2151,0)),0)</f>
        <v>0</v>
      </c>
      <c r="F286" s="204">
        <f>IFERROR(INDEX(Lookup!$BE$9:$BE$2151,MATCH($A286,Lookup!$A$9:$A$2151,0)),0)</f>
        <v>0</v>
      </c>
      <c r="G286" s="205"/>
      <c r="H286" s="205"/>
      <c r="I286" s="204">
        <f>IFERROR(INDEX(Lookup!$BJ$9:$BJ$2151,MATCH($A286,Lookup!$A$9:$A$2151,0)),0)</f>
        <v>0</v>
      </c>
      <c r="J286" s="204">
        <f>IFERROR(INDEX(Lookup!$BI$9:$BI$2151,MATCH($A286,Lookup!$A$9:$A$2151,0)),0)</f>
        <v>0</v>
      </c>
      <c r="K286" s="204">
        <f>IFERROR(INDEX(Lookup!$BH$9:$BH$2151,MATCH($A286,Lookup!$A$9:$A$2151,0)),0)</f>
        <v>0</v>
      </c>
      <c r="L286" s="204">
        <f t="shared" si="39"/>
        <v>0</v>
      </c>
      <c r="O286" s="182">
        <f t="shared" si="40"/>
        <v>0</v>
      </c>
    </row>
    <row r="287" spans="1:15" hidden="1" x14ac:dyDescent="0.2">
      <c r="A287" s="182">
        <f>+'09'!A94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IFERROR(INDEX(Lookup!$BG$9:$BG$2151,MATCH($A287,Lookup!$A$9:$A$2151,0)),0)</f>
        <v>0</v>
      </c>
      <c r="E287" s="204">
        <f>IFERROR(INDEX(Lookup!$BF$9:$BF$2151,MATCH($A287,Lookup!$A$9:$A$2151,0)),0)</f>
        <v>0</v>
      </c>
      <c r="F287" s="204">
        <f>IFERROR(INDEX(Lookup!$BE$9:$BE$2151,MATCH($A287,Lookup!$A$9:$A$2151,0)),0)</f>
        <v>0</v>
      </c>
      <c r="G287" s="205"/>
      <c r="H287" s="205"/>
      <c r="I287" s="204">
        <f>IFERROR(INDEX(Lookup!$BJ$9:$BJ$2151,MATCH($A287,Lookup!$A$9:$A$2151,0)),0)</f>
        <v>0</v>
      </c>
      <c r="J287" s="204">
        <f>IFERROR(INDEX(Lookup!$BI$9:$BI$2151,MATCH($A287,Lookup!$A$9:$A$2151,0)),0)</f>
        <v>0</v>
      </c>
      <c r="K287" s="204">
        <f>IFERROR(INDEX(Lookup!$BH$9:$BH$2151,MATCH($A287,Lookup!$A$9:$A$2151,0)),0)</f>
        <v>0</v>
      </c>
      <c r="L287" s="204">
        <f t="shared" si="39"/>
        <v>0</v>
      </c>
      <c r="O287" s="182">
        <f t="shared" si="40"/>
        <v>0</v>
      </c>
    </row>
    <row r="288" spans="1:15" hidden="1" x14ac:dyDescent="0.2">
      <c r="A288" s="182">
        <f>+'09'!A95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IFERROR(INDEX(Lookup!$BG$9:$BG$2151,MATCH($A288,Lookup!$A$9:$A$2151,0)),0)</f>
        <v>0</v>
      </c>
      <c r="E288" s="204">
        <f>IFERROR(INDEX(Lookup!$BF$9:$BF$2151,MATCH($A288,Lookup!$A$9:$A$2151,0)),0)</f>
        <v>0</v>
      </c>
      <c r="F288" s="204">
        <f>IFERROR(INDEX(Lookup!$BE$9:$BE$2151,MATCH($A288,Lookup!$A$9:$A$2151,0)),0)</f>
        <v>0</v>
      </c>
      <c r="G288" s="205"/>
      <c r="H288" s="205"/>
      <c r="I288" s="204">
        <f>IFERROR(INDEX(Lookup!$BJ$9:$BJ$2151,MATCH($A288,Lookup!$A$9:$A$2151,0)),0)</f>
        <v>0</v>
      </c>
      <c r="J288" s="204">
        <f>IFERROR(INDEX(Lookup!$BI$9:$BI$2151,MATCH($A288,Lookup!$A$9:$A$2151,0)),0)</f>
        <v>0</v>
      </c>
      <c r="K288" s="204">
        <f>IFERROR(INDEX(Lookup!$BH$9:$BH$2151,MATCH($A288,Lookup!$A$9:$A$2151,0)),0)</f>
        <v>0</v>
      </c>
      <c r="L288" s="204">
        <f t="shared" si="39"/>
        <v>0</v>
      </c>
      <c r="O288" s="182">
        <f t="shared" si="40"/>
        <v>0</v>
      </c>
    </row>
    <row r="289" spans="1:15" hidden="1" x14ac:dyDescent="0.2">
      <c r="A289" s="182">
        <f>+'09'!A96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IFERROR(INDEX(Lookup!$BG$9:$BG$2151,MATCH($A289,Lookup!$A$9:$A$2151,0)),0)</f>
        <v>0</v>
      </c>
      <c r="E289" s="204">
        <f>IFERROR(INDEX(Lookup!$BF$9:$BF$2151,MATCH($A289,Lookup!$A$9:$A$2151,0)),0)</f>
        <v>0</v>
      </c>
      <c r="F289" s="204">
        <f>IFERROR(INDEX(Lookup!$BE$9:$BE$2151,MATCH($A289,Lookup!$A$9:$A$2151,0)),0)</f>
        <v>0</v>
      </c>
      <c r="G289" s="205"/>
      <c r="H289" s="205"/>
      <c r="I289" s="204">
        <f>IFERROR(INDEX(Lookup!$BJ$9:$BJ$2151,MATCH($A289,Lookup!$A$9:$A$2151,0)),0)</f>
        <v>0</v>
      </c>
      <c r="J289" s="204">
        <f>IFERROR(INDEX(Lookup!$BI$9:$BI$2151,MATCH($A289,Lookup!$A$9:$A$2151,0)),0)</f>
        <v>0</v>
      </c>
      <c r="K289" s="204">
        <f>IFERROR(INDEX(Lookup!$BH$9:$BH$2151,MATCH($A289,Lookup!$A$9:$A$2151,0)),0)</f>
        <v>0</v>
      </c>
      <c r="L289" s="204">
        <f t="shared" si="39"/>
        <v>0</v>
      </c>
      <c r="O289" s="182">
        <f t="shared" si="40"/>
        <v>0</v>
      </c>
    </row>
    <row r="290" spans="1:15" hidden="1" x14ac:dyDescent="0.2">
      <c r="A290" s="182">
        <f>+'09'!A97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IFERROR(INDEX(Lookup!$BG$9:$BG$2151,MATCH($A290,Lookup!$A$9:$A$2151,0)),0)</f>
        <v>0</v>
      </c>
      <c r="E290" s="204">
        <f>IFERROR(INDEX(Lookup!$BF$9:$BF$2151,MATCH($A290,Lookup!$A$9:$A$2151,0)),0)</f>
        <v>0</v>
      </c>
      <c r="F290" s="204">
        <f>IFERROR(INDEX(Lookup!$BE$9:$BE$2151,MATCH($A290,Lookup!$A$9:$A$2151,0)),0)</f>
        <v>0</v>
      </c>
      <c r="G290" s="205"/>
      <c r="H290" s="205"/>
      <c r="I290" s="204">
        <f>IFERROR(INDEX(Lookup!$BJ$9:$BJ$2151,MATCH($A290,Lookup!$A$9:$A$2151,0)),0)</f>
        <v>0</v>
      </c>
      <c r="J290" s="204">
        <f>IFERROR(INDEX(Lookup!$BI$9:$BI$2151,MATCH($A290,Lookup!$A$9:$A$2151,0)),0)</f>
        <v>0</v>
      </c>
      <c r="K290" s="204">
        <f>IFERROR(INDEX(Lookup!$BH$9:$BH$2151,MATCH($A290,Lookup!$A$9:$A$2151,0)),0)</f>
        <v>0</v>
      </c>
      <c r="L290" s="204">
        <f t="shared" si="39"/>
        <v>0</v>
      </c>
      <c r="O290" s="182">
        <f t="shared" si="40"/>
        <v>0</v>
      </c>
    </row>
    <row r="291" spans="1:15" hidden="1" x14ac:dyDescent="0.2">
      <c r="A291" s="182">
        <f>+'09'!A98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IFERROR(INDEX(Lookup!$BG$9:$BG$2151,MATCH($A291,Lookup!$A$9:$A$2151,0)),0)</f>
        <v>0</v>
      </c>
      <c r="E291" s="204">
        <f>IFERROR(INDEX(Lookup!$BF$9:$BF$2151,MATCH($A291,Lookup!$A$9:$A$2151,0)),0)</f>
        <v>0</v>
      </c>
      <c r="F291" s="204">
        <f>IFERROR(INDEX(Lookup!$BE$9:$BE$2151,MATCH($A291,Lookup!$A$9:$A$2151,0)),0)</f>
        <v>0</v>
      </c>
      <c r="G291" s="205"/>
      <c r="H291" s="205"/>
      <c r="I291" s="204">
        <f>IFERROR(INDEX(Lookup!$BJ$9:$BJ$2151,MATCH($A291,Lookup!$A$9:$A$2151,0)),0)</f>
        <v>0</v>
      </c>
      <c r="J291" s="204">
        <f>IFERROR(INDEX(Lookup!$BI$9:$BI$2151,MATCH($A291,Lookup!$A$9:$A$2151,0)),0)</f>
        <v>0</v>
      </c>
      <c r="K291" s="204">
        <f>IFERROR(INDEX(Lookup!$BH$9:$BH$2151,MATCH($A291,Lookup!$A$9:$A$2151,0)),0)</f>
        <v>0</v>
      </c>
      <c r="L291" s="204">
        <f t="shared" si="39"/>
        <v>0</v>
      </c>
      <c r="O291" s="182">
        <f t="shared" si="40"/>
        <v>0</v>
      </c>
    </row>
    <row r="292" spans="1:15" hidden="1" x14ac:dyDescent="0.2">
      <c r="A292" s="182">
        <f>+'09'!A99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IFERROR(INDEX(Lookup!$BG$9:$BG$2151,MATCH($A292,Lookup!$A$9:$A$2151,0)),0)</f>
        <v>0</v>
      </c>
      <c r="E292" s="204">
        <f>IFERROR(INDEX(Lookup!$BF$9:$BF$2151,MATCH($A292,Lookup!$A$9:$A$2151,0)),0)</f>
        <v>0</v>
      </c>
      <c r="F292" s="204">
        <f>IFERROR(INDEX(Lookup!$BE$9:$BE$2151,MATCH($A292,Lookup!$A$9:$A$2151,0)),0)</f>
        <v>0</v>
      </c>
      <c r="G292" s="205"/>
      <c r="H292" s="205"/>
      <c r="I292" s="204">
        <f>IFERROR(INDEX(Lookup!$BJ$9:$BJ$2151,MATCH($A292,Lookup!$A$9:$A$2151,0)),0)</f>
        <v>0</v>
      </c>
      <c r="J292" s="204">
        <f>IFERROR(INDEX(Lookup!$BI$9:$BI$2151,MATCH($A292,Lookup!$A$9:$A$2151,0)),0)</f>
        <v>0</v>
      </c>
      <c r="K292" s="204">
        <f>IFERROR(INDEX(Lookup!$BH$9:$BH$2151,MATCH($A292,Lookup!$A$9:$A$2151,0)),0)</f>
        <v>0</v>
      </c>
      <c r="L292" s="204">
        <f t="shared" si="39"/>
        <v>0</v>
      </c>
      <c r="O292" s="182">
        <f t="shared" si="40"/>
        <v>0</v>
      </c>
    </row>
    <row r="293" spans="1:15" hidden="1" x14ac:dyDescent="0.2">
      <c r="A293" s="182">
        <f>+'09'!A100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IFERROR(INDEX(Lookup!$BG$9:$BG$2151,MATCH($A293,Lookup!$A$9:$A$2151,0)),0)</f>
        <v>0</v>
      </c>
      <c r="E293" s="204">
        <f>IFERROR(INDEX(Lookup!$BF$9:$BF$2151,MATCH($A293,Lookup!$A$9:$A$2151,0)),0)</f>
        <v>0</v>
      </c>
      <c r="F293" s="204">
        <f>IFERROR(INDEX(Lookup!$BE$9:$BE$2151,MATCH($A293,Lookup!$A$9:$A$2151,0)),0)</f>
        <v>0</v>
      </c>
      <c r="G293" s="205"/>
      <c r="H293" s="205"/>
      <c r="I293" s="204">
        <f>IFERROR(INDEX(Lookup!$BJ$9:$BJ$2151,MATCH($A293,Lookup!$A$9:$A$2151,0)),0)</f>
        <v>0</v>
      </c>
      <c r="J293" s="204">
        <f>IFERROR(INDEX(Lookup!$BI$9:$BI$2151,MATCH($A293,Lookup!$A$9:$A$2151,0)),0)</f>
        <v>0</v>
      </c>
      <c r="K293" s="204">
        <f>IFERROR(INDEX(Lookup!$BH$9:$BH$2151,MATCH($A293,Lookup!$A$9:$A$2151,0)),0)</f>
        <v>0</v>
      </c>
      <c r="L293" s="204">
        <f t="shared" si="39"/>
        <v>0</v>
      </c>
      <c r="O293" s="182">
        <f t="shared" si="40"/>
        <v>0</v>
      </c>
    </row>
    <row r="294" spans="1:15" hidden="1" x14ac:dyDescent="0.2">
      <c r="A294" s="182">
        <f>+'09'!A101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IFERROR(INDEX(Lookup!$BG$9:$BG$2151,MATCH($A294,Lookup!$A$9:$A$2151,0)),0)</f>
        <v>0</v>
      </c>
      <c r="E294" s="204">
        <f>IFERROR(INDEX(Lookup!$BF$9:$BF$2151,MATCH($A294,Lookup!$A$9:$A$2151,0)),0)</f>
        <v>0</v>
      </c>
      <c r="F294" s="204">
        <f>IFERROR(INDEX(Lookup!$BE$9:$BE$2151,MATCH($A294,Lookup!$A$9:$A$2151,0)),0)</f>
        <v>0</v>
      </c>
      <c r="G294" s="205"/>
      <c r="H294" s="205"/>
      <c r="I294" s="204">
        <f>IFERROR(INDEX(Lookup!$BJ$9:$BJ$2151,MATCH($A294,Lookup!$A$9:$A$2151,0)),0)</f>
        <v>0</v>
      </c>
      <c r="J294" s="204">
        <f>IFERROR(INDEX(Lookup!$BI$9:$BI$2151,MATCH($A294,Lookup!$A$9:$A$2151,0)),0)</f>
        <v>0</v>
      </c>
      <c r="K294" s="204">
        <f>IFERROR(INDEX(Lookup!$BH$9:$BH$2151,MATCH($A294,Lookup!$A$9:$A$2151,0)),0)</f>
        <v>0</v>
      </c>
      <c r="L294" s="204">
        <f t="shared" si="39"/>
        <v>0</v>
      </c>
      <c r="O294" s="182">
        <f t="shared" si="40"/>
        <v>0</v>
      </c>
    </row>
    <row r="295" spans="1:15" hidden="1" x14ac:dyDescent="0.2">
      <c r="A295" s="182">
        <f>+'09'!A102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IFERROR(INDEX(Lookup!$BG$9:$BG$2151,MATCH($A295,Lookup!$A$9:$A$2151,0)),0)</f>
        <v>0</v>
      </c>
      <c r="E295" s="204">
        <f>IFERROR(INDEX(Lookup!$BF$9:$BF$2151,MATCH($A295,Lookup!$A$9:$A$2151,0)),0)</f>
        <v>0</v>
      </c>
      <c r="F295" s="204">
        <f>IFERROR(INDEX(Lookup!$BE$9:$BE$2151,MATCH($A295,Lookup!$A$9:$A$2151,0)),0)</f>
        <v>0</v>
      </c>
      <c r="G295" s="205"/>
      <c r="H295" s="205"/>
      <c r="I295" s="204">
        <f>IFERROR(INDEX(Lookup!$BJ$9:$BJ$2151,MATCH($A295,Lookup!$A$9:$A$2151,0)),0)</f>
        <v>0</v>
      </c>
      <c r="J295" s="204">
        <f>IFERROR(INDEX(Lookup!$BI$9:$BI$2151,MATCH($A295,Lookup!$A$9:$A$2151,0)),0)</f>
        <v>0</v>
      </c>
      <c r="K295" s="204">
        <f>IFERROR(INDEX(Lookup!$BH$9:$BH$2151,MATCH($A295,Lookup!$A$9:$A$2151,0)),0)</f>
        <v>0</v>
      </c>
      <c r="L295" s="204">
        <f t="shared" si="39"/>
        <v>0</v>
      </c>
      <c r="O295" s="182">
        <f t="shared" si="40"/>
        <v>0</v>
      </c>
    </row>
    <row r="296" spans="1:15" hidden="1" x14ac:dyDescent="0.2">
      <c r="A296" s="182">
        <f>+'09'!A103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IFERROR(INDEX(Lookup!$BG$9:$BG$2151,MATCH($A296,Lookup!$A$9:$A$2151,0)),0)</f>
        <v>0</v>
      </c>
      <c r="E296" s="204">
        <f>IFERROR(INDEX(Lookup!$BF$9:$BF$2151,MATCH($A296,Lookup!$A$9:$A$2151,0)),0)</f>
        <v>0</v>
      </c>
      <c r="F296" s="204">
        <f>IFERROR(INDEX(Lookup!$BE$9:$BE$2151,MATCH($A296,Lookup!$A$9:$A$2151,0)),0)</f>
        <v>0</v>
      </c>
      <c r="G296" s="205"/>
      <c r="H296" s="205"/>
      <c r="I296" s="204">
        <f>IFERROR(INDEX(Lookup!$BJ$9:$BJ$2151,MATCH($A296,Lookup!$A$9:$A$2151,0)),0)</f>
        <v>0</v>
      </c>
      <c r="J296" s="204">
        <f>IFERROR(INDEX(Lookup!$BI$9:$BI$2151,MATCH($A296,Lookup!$A$9:$A$2151,0)),0)</f>
        <v>0</v>
      </c>
      <c r="K296" s="204">
        <f>IFERROR(INDEX(Lookup!$BH$9:$BH$2151,MATCH($A296,Lookup!$A$9:$A$2151,0)),0)</f>
        <v>0</v>
      </c>
      <c r="L296" s="204">
        <f t="shared" si="39"/>
        <v>0</v>
      </c>
      <c r="O296" s="182">
        <f t="shared" si="40"/>
        <v>0</v>
      </c>
    </row>
    <row r="297" spans="1:15" hidden="1" x14ac:dyDescent="0.2">
      <c r="A297" s="182">
        <f>+'09'!A104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IFERROR(INDEX(Lookup!$BG$9:$BG$2151,MATCH($A297,Lookup!$A$9:$A$2151,0)),0)</f>
        <v>0</v>
      </c>
      <c r="E297" s="204">
        <f>IFERROR(INDEX(Lookup!$BF$9:$BF$2151,MATCH($A297,Lookup!$A$9:$A$2151,0)),0)</f>
        <v>0</v>
      </c>
      <c r="F297" s="204">
        <f>IFERROR(INDEX(Lookup!$BE$9:$BE$2151,MATCH($A297,Lookup!$A$9:$A$2151,0)),0)</f>
        <v>0</v>
      </c>
      <c r="G297" s="205"/>
      <c r="H297" s="205"/>
      <c r="I297" s="204">
        <f>IFERROR(INDEX(Lookup!$BJ$9:$BJ$2151,MATCH($A297,Lookup!$A$9:$A$2151,0)),0)</f>
        <v>0</v>
      </c>
      <c r="J297" s="204">
        <f>IFERROR(INDEX(Lookup!$BI$9:$BI$2151,MATCH($A297,Lookup!$A$9:$A$2151,0)),0)</f>
        <v>0</v>
      </c>
      <c r="K297" s="204">
        <f>IFERROR(INDEX(Lookup!$BH$9:$BH$2151,MATCH($A297,Lookup!$A$9:$A$2151,0)),0)</f>
        <v>0</v>
      </c>
      <c r="L297" s="204">
        <f t="shared" si="39"/>
        <v>0</v>
      </c>
      <c r="O297" s="182">
        <f t="shared" si="40"/>
        <v>0</v>
      </c>
    </row>
    <row r="298" spans="1:15" hidden="1" x14ac:dyDescent="0.2">
      <c r="A298" s="182">
        <f>+'09'!A105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IFERROR(INDEX(Lookup!$BG$9:$BG$2151,MATCH($A298,Lookup!$A$9:$A$2151,0)),0)</f>
        <v>0</v>
      </c>
      <c r="E298" s="204">
        <f>IFERROR(INDEX(Lookup!$BF$9:$BF$2151,MATCH($A298,Lookup!$A$9:$A$2151,0)),0)</f>
        <v>0</v>
      </c>
      <c r="F298" s="204">
        <f>IFERROR(INDEX(Lookup!$BE$9:$BE$2151,MATCH($A298,Lookup!$A$9:$A$2151,0)),0)</f>
        <v>0</v>
      </c>
      <c r="G298" s="205"/>
      <c r="H298" s="205"/>
      <c r="I298" s="204">
        <f>IFERROR(INDEX(Lookup!$BJ$9:$BJ$2151,MATCH($A298,Lookup!$A$9:$A$2151,0)),0)</f>
        <v>0</v>
      </c>
      <c r="J298" s="204">
        <f>IFERROR(INDEX(Lookup!$BI$9:$BI$2151,MATCH($A298,Lookup!$A$9:$A$2151,0)),0)</f>
        <v>0</v>
      </c>
      <c r="K298" s="204">
        <f>IFERROR(INDEX(Lookup!$BH$9:$BH$2151,MATCH($A298,Lookup!$A$9:$A$2151,0)),0)</f>
        <v>0</v>
      </c>
      <c r="L298" s="204">
        <f t="shared" si="39"/>
        <v>0</v>
      </c>
      <c r="O298" s="182">
        <f t="shared" si="40"/>
        <v>0</v>
      </c>
    </row>
    <row r="299" spans="1:15" hidden="1" x14ac:dyDescent="0.2">
      <c r="A299" s="182">
        <f>+'09'!A106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IFERROR(INDEX(Lookup!$BG$9:$BG$2151,MATCH($A299,Lookup!$A$9:$A$2151,0)),0)</f>
        <v>0</v>
      </c>
      <c r="E299" s="204">
        <f>IFERROR(INDEX(Lookup!$BF$9:$BF$2151,MATCH($A299,Lookup!$A$9:$A$2151,0)),0)</f>
        <v>0</v>
      </c>
      <c r="F299" s="204">
        <f>IFERROR(INDEX(Lookup!$BE$9:$BE$2151,MATCH($A299,Lookup!$A$9:$A$2151,0)),0)</f>
        <v>0</v>
      </c>
      <c r="G299" s="205"/>
      <c r="H299" s="205"/>
      <c r="I299" s="204">
        <f>IFERROR(INDEX(Lookup!$BJ$9:$BJ$2151,MATCH($A299,Lookup!$A$9:$A$2151,0)),0)</f>
        <v>0</v>
      </c>
      <c r="J299" s="204">
        <f>IFERROR(INDEX(Lookup!$BI$9:$BI$2151,MATCH($A299,Lookup!$A$9:$A$2151,0)),0)</f>
        <v>0</v>
      </c>
      <c r="K299" s="204">
        <f>IFERROR(INDEX(Lookup!$BH$9:$BH$2151,MATCH($A299,Lookup!$A$9:$A$2151,0)),0)</f>
        <v>0</v>
      </c>
      <c r="L299" s="204">
        <f t="shared" si="39"/>
        <v>0</v>
      </c>
      <c r="O299" s="182">
        <f t="shared" si="40"/>
        <v>0</v>
      </c>
    </row>
    <row r="300" spans="1:15" hidden="1" x14ac:dyDescent="0.2">
      <c r="A300" s="182">
        <f>+'09'!A107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IFERROR(INDEX(Lookup!$BG$9:$BG$2151,MATCH($A300,Lookup!$A$9:$A$2151,0)),0)</f>
        <v>0</v>
      </c>
      <c r="E300" s="204">
        <f>IFERROR(INDEX(Lookup!$BF$9:$BF$2151,MATCH($A300,Lookup!$A$9:$A$2151,0)),0)</f>
        <v>0</v>
      </c>
      <c r="F300" s="204">
        <f>IFERROR(INDEX(Lookup!$BE$9:$BE$2151,MATCH($A300,Lookup!$A$9:$A$2151,0)),0)</f>
        <v>0</v>
      </c>
      <c r="G300" s="205"/>
      <c r="H300" s="205"/>
      <c r="I300" s="204">
        <f>IFERROR(INDEX(Lookup!$BJ$9:$BJ$2151,MATCH($A300,Lookup!$A$9:$A$2151,0)),0)</f>
        <v>0</v>
      </c>
      <c r="J300" s="204">
        <f>IFERROR(INDEX(Lookup!$BI$9:$BI$2151,MATCH($A300,Lookup!$A$9:$A$2151,0)),0)</f>
        <v>0</v>
      </c>
      <c r="K300" s="204">
        <f>IFERROR(INDEX(Lookup!$BH$9:$BH$2151,MATCH($A300,Lookup!$A$9:$A$2151,0)),0)</f>
        <v>0</v>
      </c>
      <c r="L300" s="204">
        <f t="shared" si="39"/>
        <v>0</v>
      </c>
      <c r="O300" s="182">
        <f t="shared" si="40"/>
        <v>0</v>
      </c>
    </row>
    <row r="301" spans="1:15" hidden="1" x14ac:dyDescent="0.2">
      <c r="A301" s="182">
        <f>+'09'!A108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IFERROR(INDEX(Lookup!$BG$9:$BG$2151,MATCH($A301,Lookup!$A$9:$A$2151,0)),0)</f>
        <v>0</v>
      </c>
      <c r="E301" s="204">
        <f>IFERROR(INDEX(Lookup!$BF$9:$BF$2151,MATCH($A301,Lookup!$A$9:$A$2151,0)),0)</f>
        <v>0</v>
      </c>
      <c r="F301" s="204">
        <f>IFERROR(INDEX(Lookup!$BE$9:$BE$2151,MATCH($A301,Lookup!$A$9:$A$2151,0)),0)</f>
        <v>0</v>
      </c>
      <c r="G301" s="205"/>
      <c r="H301" s="205"/>
      <c r="I301" s="204">
        <f>IFERROR(INDEX(Lookup!$BJ$9:$BJ$2151,MATCH($A301,Lookup!$A$9:$A$2151,0)),0)</f>
        <v>0</v>
      </c>
      <c r="J301" s="204">
        <f>IFERROR(INDEX(Lookup!$BI$9:$BI$2151,MATCH($A301,Lookup!$A$9:$A$2151,0)),0)</f>
        <v>0</v>
      </c>
      <c r="K301" s="204">
        <f>IFERROR(INDEX(Lookup!$BH$9:$BH$2151,MATCH($A301,Lookup!$A$9:$A$2151,0)),0)</f>
        <v>0</v>
      </c>
      <c r="L301" s="204">
        <f t="shared" si="39"/>
        <v>0</v>
      </c>
      <c r="O301" s="182">
        <f t="shared" si="40"/>
        <v>0</v>
      </c>
    </row>
    <row r="302" spans="1:15" hidden="1" x14ac:dyDescent="0.2">
      <c r="A302" s="182">
        <f>+'09'!A109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IFERROR(INDEX(Lookup!$BG$9:$BG$2151,MATCH($A302,Lookup!$A$9:$A$2151,0)),0)</f>
        <v>0</v>
      </c>
      <c r="E302" s="204">
        <f>IFERROR(INDEX(Lookup!$BF$9:$BF$2151,MATCH($A302,Lookup!$A$9:$A$2151,0)),0)</f>
        <v>0</v>
      </c>
      <c r="F302" s="204">
        <f>IFERROR(INDEX(Lookup!$BE$9:$BE$2151,MATCH($A302,Lookup!$A$9:$A$2151,0)),0)</f>
        <v>0</v>
      </c>
      <c r="G302" s="205"/>
      <c r="H302" s="205"/>
      <c r="I302" s="204">
        <f>IFERROR(INDEX(Lookup!$BJ$9:$BJ$2151,MATCH($A302,Lookup!$A$9:$A$2151,0)),0)</f>
        <v>0</v>
      </c>
      <c r="J302" s="204">
        <f>IFERROR(INDEX(Lookup!$BI$9:$BI$2151,MATCH($A302,Lookup!$A$9:$A$2151,0)),0)</f>
        <v>0</v>
      </c>
      <c r="K302" s="204">
        <f>IFERROR(INDEX(Lookup!$BH$9:$BH$2151,MATCH($A302,Lookup!$A$9:$A$2151,0)),0)</f>
        <v>0</v>
      </c>
      <c r="L302" s="204">
        <f t="shared" si="39"/>
        <v>0</v>
      </c>
      <c r="O302" s="182">
        <f t="shared" si="40"/>
        <v>0</v>
      </c>
    </row>
    <row r="303" spans="1:15" hidden="1" x14ac:dyDescent="0.2">
      <c r="A303" s="182">
        <f>+'09'!A110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IFERROR(INDEX(Lookup!$BG$9:$BG$2151,MATCH($A303,Lookup!$A$9:$A$2151,0)),0)</f>
        <v>0</v>
      </c>
      <c r="E303" s="204">
        <f>IFERROR(INDEX(Lookup!$BF$9:$BF$2151,MATCH($A303,Lookup!$A$9:$A$2151,0)),0)</f>
        <v>0</v>
      </c>
      <c r="F303" s="204">
        <f>IFERROR(INDEX(Lookup!$BE$9:$BE$2151,MATCH($A303,Lookup!$A$9:$A$2151,0)),0)</f>
        <v>0</v>
      </c>
      <c r="G303" s="205"/>
      <c r="H303" s="205"/>
      <c r="I303" s="204">
        <f>IFERROR(INDEX(Lookup!$BJ$9:$BJ$2151,MATCH($A303,Lookup!$A$9:$A$2151,0)),0)</f>
        <v>0</v>
      </c>
      <c r="J303" s="204">
        <f>IFERROR(INDEX(Lookup!$BI$9:$BI$2151,MATCH($A303,Lookup!$A$9:$A$2151,0)),0)</f>
        <v>0</v>
      </c>
      <c r="K303" s="204">
        <f>IFERROR(INDEX(Lookup!$BH$9:$BH$2151,MATCH($A303,Lookup!$A$9:$A$2151,0)),0)</f>
        <v>0</v>
      </c>
      <c r="L303" s="204">
        <f t="shared" si="39"/>
        <v>0</v>
      </c>
      <c r="O303" s="182">
        <f t="shared" si="40"/>
        <v>0</v>
      </c>
    </row>
    <row r="304" spans="1:15" hidden="1" x14ac:dyDescent="0.2">
      <c r="A304" s="182">
        <f>+'09'!A111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IFERROR(INDEX(Lookup!$BG$9:$BG$2151,MATCH($A304,Lookup!$A$9:$A$2151,0)),0)</f>
        <v>0</v>
      </c>
      <c r="E304" s="204">
        <f>IFERROR(INDEX(Lookup!$BF$9:$BF$2151,MATCH($A304,Lookup!$A$9:$A$2151,0)),0)</f>
        <v>0</v>
      </c>
      <c r="F304" s="204">
        <f>IFERROR(INDEX(Lookup!$BE$9:$BE$2151,MATCH($A304,Lookup!$A$9:$A$2151,0)),0)</f>
        <v>0</v>
      </c>
      <c r="G304" s="205"/>
      <c r="H304" s="205"/>
      <c r="I304" s="204">
        <f>IFERROR(INDEX(Lookup!$BJ$9:$BJ$2151,MATCH($A304,Lookup!$A$9:$A$2151,0)),0)</f>
        <v>0</v>
      </c>
      <c r="J304" s="204">
        <f>IFERROR(INDEX(Lookup!$BI$9:$BI$2151,MATCH($A304,Lookup!$A$9:$A$2151,0)),0)</f>
        <v>0</v>
      </c>
      <c r="K304" s="204">
        <f>IFERROR(INDEX(Lookup!$BH$9:$BH$2151,MATCH($A304,Lookup!$A$9:$A$2151,0)),0)</f>
        <v>0</v>
      </c>
      <c r="L304" s="204">
        <f t="shared" si="39"/>
        <v>0</v>
      </c>
      <c r="O304" s="182">
        <f t="shared" si="40"/>
        <v>0</v>
      </c>
    </row>
    <row r="305" spans="1:15" hidden="1" x14ac:dyDescent="0.2">
      <c r="A305" s="182">
        <f>+'09'!A112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IFERROR(INDEX(Lookup!$BG$9:$BG$2151,MATCH($A305,Lookup!$A$9:$A$2151,0)),0)</f>
        <v>0</v>
      </c>
      <c r="E305" s="204">
        <f>IFERROR(INDEX(Lookup!$BF$9:$BF$2151,MATCH($A305,Lookup!$A$9:$A$2151,0)),0)</f>
        <v>0</v>
      </c>
      <c r="F305" s="204">
        <f>IFERROR(INDEX(Lookup!$BE$9:$BE$2151,MATCH($A305,Lookup!$A$9:$A$2151,0)),0)</f>
        <v>0</v>
      </c>
      <c r="G305" s="205"/>
      <c r="H305" s="205"/>
      <c r="I305" s="204">
        <f>IFERROR(INDEX(Lookup!$BJ$9:$BJ$2151,MATCH($A305,Lookup!$A$9:$A$2151,0)),0)</f>
        <v>0</v>
      </c>
      <c r="J305" s="204">
        <f>IFERROR(INDEX(Lookup!$BI$9:$BI$2151,MATCH($A305,Lookup!$A$9:$A$2151,0)),0)</f>
        <v>0</v>
      </c>
      <c r="K305" s="204">
        <f>IFERROR(INDEX(Lookup!$BH$9:$BH$2151,MATCH($A305,Lookup!$A$9:$A$2151,0)),0)</f>
        <v>0</v>
      </c>
      <c r="L305" s="204">
        <f t="shared" si="39"/>
        <v>0</v>
      </c>
      <c r="O305" s="182">
        <f t="shared" si="40"/>
        <v>0</v>
      </c>
    </row>
    <row r="306" spans="1:15" hidden="1" x14ac:dyDescent="0.2">
      <c r="A306" s="182">
        <f>+'09'!A113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IFERROR(INDEX(Lookup!$BG$9:$BG$2151,MATCH($A306,Lookup!$A$9:$A$2151,0)),0)</f>
        <v>0</v>
      </c>
      <c r="E306" s="204">
        <f>IFERROR(INDEX(Lookup!$BF$9:$BF$2151,MATCH($A306,Lookup!$A$9:$A$2151,0)),0)</f>
        <v>0</v>
      </c>
      <c r="F306" s="204">
        <f>IFERROR(INDEX(Lookup!$BE$9:$BE$2151,MATCH($A306,Lookup!$A$9:$A$2151,0)),0)</f>
        <v>0</v>
      </c>
      <c r="G306" s="205"/>
      <c r="H306" s="205"/>
      <c r="I306" s="204">
        <f>IFERROR(INDEX(Lookup!$BJ$9:$BJ$2151,MATCH($A306,Lookup!$A$9:$A$2151,0)),0)</f>
        <v>0</v>
      </c>
      <c r="J306" s="204">
        <f>IFERROR(INDEX(Lookup!$BI$9:$BI$2151,MATCH($A306,Lookup!$A$9:$A$2151,0)),0)</f>
        <v>0</v>
      </c>
      <c r="K306" s="204">
        <f>IFERROR(INDEX(Lookup!$BH$9:$BH$2151,MATCH($A306,Lookup!$A$9:$A$2151,0)),0)</f>
        <v>0</v>
      </c>
      <c r="L306" s="204">
        <f t="shared" si="39"/>
        <v>0</v>
      </c>
      <c r="O306" s="182">
        <f t="shared" si="40"/>
        <v>0</v>
      </c>
    </row>
    <row r="307" spans="1:15" hidden="1" x14ac:dyDescent="0.2">
      <c r="A307" s="182">
        <f>+'09'!A114</f>
        <v>0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D307" s="204">
        <f>IFERROR(INDEX(Lookup!$BG$9:$BG$2151,MATCH($A307,Lookup!$A$9:$A$2151,0)),0)</f>
        <v>0</v>
      </c>
      <c r="E307" s="204">
        <f>IFERROR(INDEX(Lookup!$BF$9:$BF$2151,MATCH($A307,Lookup!$A$9:$A$2151,0)),0)</f>
        <v>0</v>
      </c>
      <c r="F307" s="204">
        <f>IFERROR(INDEX(Lookup!$BE$9:$BE$2151,MATCH($A307,Lookup!$A$9:$A$2151,0)),0)</f>
        <v>0</v>
      </c>
      <c r="G307" s="205"/>
      <c r="H307" s="205"/>
      <c r="I307" s="204">
        <f>IFERROR(INDEX(Lookup!$BJ$9:$BJ$2151,MATCH($A307,Lookup!$A$9:$A$2151,0)),0)</f>
        <v>0</v>
      </c>
      <c r="J307" s="204">
        <f>IFERROR(INDEX(Lookup!$BI$9:$BI$2151,MATCH($A307,Lookup!$A$9:$A$2151,0)),0)</f>
        <v>0</v>
      </c>
      <c r="K307" s="204">
        <f>IFERROR(INDEX(Lookup!$BH$9:$BH$2151,MATCH($A307,Lookup!$A$9:$A$2151,0)),0)</f>
        <v>0</v>
      </c>
      <c r="L307" s="204">
        <f t="shared" si="39"/>
        <v>0</v>
      </c>
      <c r="O307" s="182">
        <f t="shared" si="40"/>
        <v>0</v>
      </c>
    </row>
    <row r="308" spans="1:15" hidden="1" x14ac:dyDescent="0.2">
      <c r="A308" s="182">
        <f>+'09'!A115</f>
        <v>0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D308" s="204">
        <f>IFERROR(INDEX(Lookup!$BG$9:$BG$2151,MATCH($A308,Lookup!$A$9:$A$2151,0)),0)</f>
        <v>0</v>
      </c>
      <c r="E308" s="204">
        <f>IFERROR(INDEX(Lookup!$BF$9:$BF$2151,MATCH($A308,Lookup!$A$9:$A$2151,0)),0)</f>
        <v>0</v>
      </c>
      <c r="F308" s="204">
        <f>IFERROR(INDEX(Lookup!$BE$9:$BE$2151,MATCH($A308,Lookup!$A$9:$A$2151,0)),0)</f>
        <v>0</v>
      </c>
      <c r="G308" s="205"/>
      <c r="H308" s="205"/>
      <c r="I308" s="204">
        <f>IFERROR(INDEX(Lookup!$BJ$9:$BJ$2151,MATCH($A308,Lookup!$A$9:$A$2151,0)),0)</f>
        <v>0</v>
      </c>
      <c r="J308" s="204">
        <f>IFERROR(INDEX(Lookup!$BI$9:$BI$2151,MATCH($A308,Lookup!$A$9:$A$2151,0)),0)</f>
        <v>0</v>
      </c>
      <c r="K308" s="204">
        <f>IFERROR(INDEX(Lookup!$BH$9:$BH$2151,MATCH($A308,Lookup!$A$9:$A$2151,0)),0)</f>
        <v>0</v>
      </c>
      <c r="L308" s="204">
        <f t="shared" si="39"/>
        <v>0</v>
      </c>
      <c r="O308" s="182">
        <f t="shared" si="40"/>
        <v>0</v>
      </c>
    </row>
    <row r="309" spans="1:15" hidden="1" x14ac:dyDescent="0.2">
      <c r="A309" s="182">
        <f>+'09'!A116</f>
        <v>0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D309" s="204">
        <f>IFERROR(INDEX(Lookup!$BG$9:$BG$2151,MATCH($A309,Lookup!$A$9:$A$2151,0)),0)</f>
        <v>0</v>
      </c>
      <c r="E309" s="204">
        <f>IFERROR(INDEX(Lookup!$BF$9:$BF$2151,MATCH($A309,Lookup!$A$9:$A$2151,0)),0)</f>
        <v>0</v>
      </c>
      <c r="F309" s="204">
        <f>IFERROR(INDEX(Lookup!$BE$9:$BE$2151,MATCH($A309,Lookup!$A$9:$A$2151,0)),0)</f>
        <v>0</v>
      </c>
      <c r="G309" s="205"/>
      <c r="H309" s="205"/>
      <c r="I309" s="204">
        <f>IFERROR(INDEX(Lookup!$BJ$9:$BJ$2151,MATCH($A309,Lookup!$A$9:$A$2151,0)),0)</f>
        <v>0</v>
      </c>
      <c r="J309" s="204">
        <f>IFERROR(INDEX(Lookup!$BI$9:$BI$2151,MATCH($A309,Lookup!$A$9:$A$2151,0)),0)</f>
        <v>0</v>
      </c>
      <c r="K309" s="204">
        <f>IFERROR(INDEX(Lookup!$BH$9:$BH$2151,MATCH($A309,Lookup!$A$9:$A$2151,0)),0)</f>
        <v>0</v>
      </c>
      <c r="L309" s="204">
        <f t="shared" si="39"/>
        <v>0</v>
      </c>
      <c r="O309" s="182">
        <f t="shared" si="40"/>
        <v>0</v>
      </c>
    </row>
    <row r="310" spans="1:15" hidden="1" x14ac:dyDescent="0.2">
      <c r="A310" s="182">
        <f>+'09'!A117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IFERROR(INDEX(Lookup!$BG$9:$BG$2151,MATCH($A310,Lookup!$A$9:$A$2151,0)),0)</f>
        <v>0</v>
      </c>
      <c r="E310" s="204">
        <f>IFERROR(INDEX(Lookup!$BF$9:$BF$2151,MATCH($A310,Lookup!$A$9:$A$2151,0)),0)</f>
        <v>0</v>
      </c>
      <c r="F310" s="204">
        <f>IFERROR(INDEX(Lookup!$BE$9:$BE$2151,MATCH($A310,Lookup!$A$9:$A$2151,0)),0)</f>
        <v>0</v>
      </c>
      <c r="G310" s="205"/>
      <c r="H310" s="205"/>
      <c r="I310" s="204">
        <f>IFERROR(INDEX(Lookup!$BJ$9:$BJ$2151,MATCH($A310,Lookup!$A$9:$A$2151,0)),0)</f>
        <v>0</v>
      </c>
      <c r="J310" s="204">
        <f>IFERROR(INDEX(Lookup!$BI$9:$BI$2151,MATCH($A310,Lookup!$A$9:$A$2151,0)),0)</f>
        <v>0</v>
      </c>
      <c r="K310" s="204">
        <f>IFERROR(INDEX(Lookup!$BH$9:$BH$2151,MATCH($A310,Lookup!$A$9:$A$2151,0)),0)</f>
        <v>0</v>
      </c>
      <c r="L310" s="204">
        <f t="shared" si="39"/>
        <v>0</v>
      </c>
      <c r="O310" s="182">
        <f t="shared" si="40"/>
        <v>0</v>
      </c>
    </row>
    <row r="311" spans="1:15" hidden="1" x14ac:dyDescent="0.2">
      <c r="A311" s="182">
        <f>+'09'!A118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IFERROR(INDEX(Lookup!$BG$9:$BG$2151,MATCH($A311,Lookup!$A$9:$A$2151,0)),0)</f>
        <v>0</v>
      </c>
      <c r="E311" s="204">
        <f>IFERROR(INDEX(Lookup!$BF$9:$BF$2151,MATCH($A311,Lookup!$A$9:$A$2151,0)),0)</f>
        <v>0</v>
      </c>
      <c r="F311" s="204">
        <f>IFERROR(INDEX(Lookup!$BE$9:$BE$2151,MATCH($A311,Lookup!$A$9:$A$2151,0)),0)</f>
        <v>0</v>
      </c>
      <c r="G311" s="205"/>
      <c r="H311" s="205"/>
      <c r="I311" s="204">
        <f>IFERROR(INDEX(Lookup!$BJ$9:$BJ$2151,MATCH($A311,Lookup!$A$9:$A$2151,0)),0)</f>
        <v>0</v>
      </c>
      <c r="J311" s="204">
        <f>IFERROR(INDEX(Lookup!$BI$9:$BI$2151,MATCH($A311,Lookup!$A$9:$A$2151,0)),0)</f>
        <v>0</v>
      </c>
      <c r="K311" s="204">
        <f>IFERROR(INDEX(Lookup!$BH$9:$BH$2151,MATCH($A311,Lookup!$A$9:$A$2151,0)),0)</f>
        <v>0</v>
      </c>
      <c r="L311" s="204">
        <f t="shared" si="39"/>
        <v>0</v>
      </c>
      <c r="O311" s="182">
        <f t="shared" si="40"/>
        <v>0</v>
      </c>
    </row>
    <row r="312" spans="1:15" hidden="1" x14ac:dyDescent="0.2">
      <c r="A312" s="182">
        <f>+'09'!A119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IFERROR(INDEX(Lookup!$BG$9:$BG$2151,MATCH($A312,Lookup!$A$9:$A$2151,0)),0)</f>
        <v>0</v>
      </c>
      <c r="E312" s="204">
        <f>IFERROR(INDEX(Lookup!$BF$9:$BF$2151,MATCH($A312,Lookup!$A$9:$A$2151,0)),0)</f>
        <v>0</v>
      </c>
      <c r="F312" s="204">
        <f>IFERROR(INDEX(Lookup!$BE$9:$BE$2151,MATCH($A312,Lookup!$A$9:$A$2151,0)),0)</f>
        <v>0</v>
      </c>
      <c r="G312" s="205"/>
      <c r="H312" s="205"/>
      <c r="I312" s="204">
        <f>IFERROR(INDEX(Lookup!$BJ$9:$BJ$2151,MATCH($A312,Lookup!$A$9:$A$2151,0)),0)</f>
        <v>0</v>
      </c>
      <c r="J312" s="204">
        <f>IFERROR(INDEX(Lookup!$BI$9:$BI$2151,MATCH($A312,Lookup!$A$9:$A$2151,0)),0)</f>
        <v>0</v>
      </c>
      <c r="K312" s="204">
        <f>IFERROR(INDEX(Lookup!$BH$9:$BH$2151,MATCH($A312,Lookup!$A$9:$A$2151,0)),0)</f>
        <v>0</v>
      </c>
      <c r="L312" s="204">
        <f t="shared" si="39"/>
        <v>0</v>
      </c>
      <c r="O312" s="182">
        <f t="shared" si="40"/>
        <v>0</v>
      </c>
    </row>
    <row r="313" spans="1:15" hidden="1" x14ac:dyDescent="0.2">
      <c r="A313" s="182">
        <f>+'09'!A120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IFERROR(INDEX(Lookup!$BG$9:$BG$2151,MATCH($A313,Lookup!$A$9:$A$2151,0)),0)</f>
        <v>0</v>
      </c>
      <c r="E313" s="204">
        <f>IFERROR(INDEX(Lookup!$BF$9:$BF$2151,MATCH($A313,Lookup!$A$9:$A$2151,0)),0)</f>
        <v>0</v>
      </c>
      <c r="F313" s="204">
        <f>IFERROR(INDEX(Lookup!$BE$9:$BE$2151,MATCH($A313,Lookup!$A$9:$A$2151,0)),0)</f>
        <v>0</v>
      </c>
      <c r="G313" s="205"/>
      <c r="H313" s="205"/>
      <c r="I313" s="204">
        <f>IFERROR(INDEX(Lookup!$BJ$9:$BJ$2151,MATCH($A313,Lookup!$A$9:$A$2151,0)),0)</f>
        <v>0</v>
      </c>
      <c r="J313" s="204">
        <f>IFERROR(INDEX(Lookup!$BI$9:$BI$2151,MATCH($A313,Lookup!$A$9:$A$2151,0)),0)</f>
        <v>0</v>
      </c>
      <c r="K313" s="204">
        <f>IFERROR(INDEX(Lookup!$BH$9:$BH$2151,MATCH($A313,Lookup!$A$9:$A$2151,0)),0)</f>
        <v>0</v>
      </c>
      <c r="L313" s="204">
        <f t="shared" si="39"/>
        <v>0</v>
      </c>
      <c r="O313" s="182">
        <f t="shared" si="40"/>
        <v>0</v>
      </c>
    </row>
    <row r="314" spans="1:15" hidden="1" x14ac:dyDescent="0.2">
      <c r="A314" s="182">
        <f>+'09'!A121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IFERROR(INDEX(Lookup!$BG$9:$BG$2151,MATCH($A314,Lookup!$A$9:$A$2151,0)),0)</f>
        <v>0</v>
      </c>
      <c r="E314" s="204">
        <f>IFERROR(INDEX(Lookup!$BF$9:$BF$2151,MATCH($A314,Lookup!$A$9:$A$2151,0)),0)</f>
        <v>0</v>
      </c>
      <c r="F314" s="204">
        <f>IFERROR(INDEX(Lookup!$BE$9:$BE$2151,MATCH($A314,Lookup!$A$9:$A$2151,0)),0)</f>
        <v>0</v>
      </c>
      <c r="G314" s="205"/>
      <c r="H314" s="205"/>
      <c r="I314" s="204">
        <f>IFERROR(INDEX(Lookup!$BJ$9:$BJ$2151,MATCH($A314,Lookup!$A$9:$A$2151,0)),0)</f>
        <v>0</v>
      </c>
      <c r="J314" s="204">
        <f>IFERROR(INDEX(Lookup!$BI$9:$BI$2151,MATCH($A314,Lookup!$A$9:$A$2151,0)),0)</f>
        <v>0</v>
      </c>
      <c r="K314" s="204">
        <f>IFERROR(INDEX(Lookup!$BH$9:$BH$2151,MATCH($A314,Lookup!$A$9:$A$2151,0)),0)</f>
        <v>0</v>
      </c>
      <c r="L314" s="204">
        <f t="shared" si="39"/>
        <v>0</v>
      </c>
      <c r="O314" s="182">
        <f t="shared" si="40"/>
        <v>0</v>
      </c>
    </row>
    <row r="315" spans="1:15" hidden="1" x14ac:dyDescent="0.2">
      <c r="A315" s="182">
        <f>+'09'!A122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IFERROR(INDEX(Lookup!$BG$9:$BG$2151,MATCH($A315,Lookup!$A$9:$A$2151,0)),0)</f>
        <v>0</v>
      </c>
      <c r="E315" s="204">
        <f>IFERROR(INDEX(Lookup!$BF$9:$BF$2151,MATCH($A315,Lookup!$A$9:$A$2151,0)),0)</f>
        <v>0</v>
      </c>
      <c r="F315" s="204">
        <f>IFERROR(INDEX(Lookup!$BE$9:$BE$2151,MATCH($A315,Lookup!$A$9:$A$2151,0)),0)</f>
        <v>0</v>
      </c>
      <c r="G315" s="205"/>
      <c r="H315" s="205"/>
      <c r="I315" s="204">
        <f>IFERROR(INDEX(Lookup!$BJ$9:$BJ$2151,MATCH($A315,Lookup!$A$9:$A$2151,0)),0)</f>
        <v>0</v>
      </c>
      <c r="J315" s="204">
        <f>IFERROR(INDEX(Lookup!$BI$9:$BI$2151,MATCH($A315,Lookup!$A$9:$A$2151,0)),0)</f>
        <v>0</v>
      </c>
      <c r="K315" s="204">
        <f>IFERROR(INDEX(Lookup!$BH$9:$BH$2151,MATCH($A315,Lookup!$A$9:$A$2151,0)),0)</f>
        <v>0</v>
      </c>
      <c r="L315" s="204">
        <f t="shared" si="39"/>
        <v>0</v>
      </c>
      <c r="O315" s="182">
        <f t="shared" si="40"/>
        <v>0</v>
      </c>
    </row>
    <row r="316" spans="1:15" hidden="1" x14ac:dyDescent="0.2">
      <c r="A316" s="182">
        <f>+'09'!A123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IFERROR(INDEX(Lookup!$BG$9:$BG$2151,MATCH($A316,Lookup!$A$9:$A$2151,0)),0)</f>
        <v>0</v>
      </c>
      <c r="E316" s="204">
        <f>IFERROR(INDEX(Lookup!$BF$9:$BF$2151,MATCH($A316,Lookup!$A$9:$A$2151,0)),0)</f>
        <v>0</v>
      </c>
      <c r="F316" s="204">
        <f>IFERROR(INDEX(Lookup!$BE$9:$BE$2151,MATCH($A316,Lookup!$A$9:$A$2151,0)),0)</f>
        <v>0</v>
      </c>
      <c r="G316" s="205"/>
      <c r="H316" s="205"/>
      <c r="I316" s="204">
        <f>IFERROR(INDEX(Lookup!$BJ$9:$BJ$2151,MATCH($A316,Lookup!$A$9:$A$2151,0)),0)</f>
        <v>0</v>
      </c>
      <c r="J316" s="204">
        <f>IFERROR(INDEX(Lookup!$BI$9:$BI$2151,MATCH($A316,Lookup!$A$9:$A$2151,0)),0)</f>
        <v>0</v>
      </c>
      <c r="K316" s="204">
        <f>IFERROR(INDEX(Lookup!$BH$9:$BH$2151,MATCH($A316,Lookup!$A$9:$A$2151,0)),0)</f>
        <v>0</v>
      </c>
      <c r="L316" s="204">
        <f t="shared" si="39"/>
        <v>0</v>
      </c>
      <c r="O316" s="182">
        <f t="shared" si="40"/>
        <v>0</v>
      </c>
    </row>
    <row r="317" spans="1:15" hidden="1" x14ac:dyDescent="0.2">
      <c r="A317" s="182">
        <f>+'09'!A124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IFERROR(INDEX(Lookup!$BG$9:$BG$2151,MATCH($A317,Lookup!$A$9:$A$2151,0)),0)</f>
        <v>0</v>
      </c>
      <c r="E317" s="204">
        <f>IFERROR(INDEX(Lookup!$BF$9:$BF$2151,MATCH($A317,Lookup!$A$9:$A$2151,0)),0)</f>
        <v>0</v>
      </c>
      <c r="F317" s="204">
        <f>IFERROR(INDEX(Lookup!$BE$9:$BE$2151,MATCH($A317,Lookup!$A$9:$A$2151,0)),0)</f>
        <v>0</v>
      </c>
      <c r="G317" s="205"/>
      <c r="H317" s="205"/>
      <c r="I317" s="204">
        <f>IFERROR(INDEX(Lookup!$BJ$9:$BJ$2151,MATCH($A317,Lookup!$A$9:$A$2151,0)),0)</f>
        <v>0</v>
      </c>
      <c r="J317" s="204">
        <f>IFERROR(INDEX(Lookup!$BI$9:$BI$2151,MATCH($A317,Lookup!$A$9:$A$2151,0)),0)</f>
        <v>0</v>
      </c>
      <c r="K317" s="204">
        <f>IFERROR(INDEX(Lookup!$BH$9:$BH$2151,MATCH($A317,Lookup!$A$9:$A$2151,0)),0)</f>
        <v>0</v>
      </c>
      <c r="L317" s="204">
        <f t="shared" si="39"/>
        <v>0</v>
      </c>
      <c r="O317" s="182">
        <f t="shared" si="40"/>
        <v>0</v>
      </c>
    </row>
    <row r="318" spans="1:15" hidden="1" x14ac:dyDescent="0.2">
      <c r="A318" s="182">
        <f>+'09'!A125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IFERROR(INDEX(Lookup!$BG$9:$BG$2151,MATCH($A318,Lookup!$A$9:$A$2151,0)),0)</f>
        <v>0</v>
      </c>
      <c r="E318" s="204">
        <f>IFERROR(INDEX(Lookup!$BF$9:$BF$2151,MATCH($A318,Lookup!$A$9:$A$2151,0)),0)</f>
        <v>0</v>
      </c>
      <c r="F318" s="204">
        <f>IFERROR(INDEX(Lookup!$BE$9:$BE$2151,MATCH($A318,Lookup!$A$9:$A$2151,0)),0)</f>
        <v>0</v>
      </c>
      <c r="G318" s="205"/>
      <c r="H318" s="205"/>
      <c r="I318" s="204">
        <f>IFERROR(INDEX(Lookup!$BJ$9:$BJ$2151,MATCH($A318,Lookup!$A$9:$A$2151,0)),0)</f>
        <v>0</v>
      </c>
      <c r="J318" s="204">
        <f>IFERROR(INDEX(Lookup!$BI$9:$BI$2151,MATCH($A318,Lookup!$A$9:$A$2151,0)),0)</f>
        <v>0</v>
      </c>
      <c r="K318" s="204">
        <f>IFERROR(INDEX(Lookup!$BH$9:$BH$2151,MATCH($A318,Lookup!$A$9:$A$2151,0)),0)</f>
        <v>0</v>
      </c>
      <c r="L318" s="204">
        <f t="shared" si="39"/>
        <v>0</v>
      </c>
      <c r="O318" s="182">
        <f t="shared" si="40"/>
        <v>0</v>
      </c>
    </row>
    <row r="319" spans="1:15" hidden="1" x14ac:dyDescent="0.2">
      <c r="A319" s="182">
        <f>+'09'!A126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IFERROR(INDEX(Lookup!$BG$9:$BG$2151,MATCH($A319,Lookup!$A$9:$A$2151,0)),0)</f>
        <v>0</v>
      </c>
      <c r="E319" s="204">
        <f>IFERROR(INDEX(Lookup!$BF$9:$BF$2151,MATCH($A319,Lookup!$A$9:$A$2151,0)),0)</f>
        <v>0</v>
      </c>
      <c r="F319" s="204">
        <f>IFERROR(INDEX(Lookup!$BE$9:$BE$2151,MATCH($A319,Lookup!$A$9:$A$2151,0)),0)</f>
        <v>0</v>
      </c>
      <c r="G319" s="205"/>
      <c r="H319" s="205"/>
      <c r="I319" s="204">
        <f>IFERROR(INDEX(Lookup!$BJ$9:$BJ$2151,MATCH($A319,Lookup!$A$9:$A$2151,0)),0)</f>
        <v>0</v>
      </c>
      <c r="J319" s="204">
        <f>IFERROR(INDEX(Lookup!$BI$9:$BI$2151,MATCH($A319,Lookup!$A$9:$A$2151,0)),0)</f>
        <v>0</v>
      </c>
      <c r="K319" s="204">
        <f>IFERROR(INDEX(Lookup!$BH$9:$BH$2151,MATCH($A319,Lookup!$A$9:$A$2151,0)),0)</f>
        <v>0</v>
      </c>
      <c r="L319" s="204">
        <f t="shared" si="39"/>
        <v>0</v>
      </c>
      <c r="O319" s="182">
        <f t="shared" si="40"/>
        <v>0</v>
      </c>
    </row>
    <row r="320" spans="1:15" hidden="1" x14ac:dyDescent="0.2">
      <c r="A320" s="182">
        <f>+'09'!A127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IFERROR(INDEX(Lookup!$BG$9:$BG$2151,MATCH($A320,Lookup!$A$9:$A$2151,0)),0)</f>
        <v>0</v>
      </c>
      <c r="E320" s="204">
        <f>IFERROR(INDEX(Lookup!$BF$9:$BF$2151,MATCH($A320,Lookup!$A$9:$A$2151,0)),0)</f>
        <v>0</v>
      </c>
      <c r="F320" s="204">
        <f>IFERROR(INDEX(Lookup!$BE$9:$BE$2151,MATCH($A320,Lookup!$A$9:$A$2151,0)),0)</f>
        <v>0</v>
      </c>
      <c r="G320" s="205"/>
      <c r="H320" s="205"/>
      <c r="I320" s="204">
        <f>IFERROR(INDEX(Lookup!$BJ$9:$BJ$2151,MATCH($A320,Lookup!$A$9:$A$2151,0)),0)</f>
        <v>0</v>
      </c>
      <c r="J320" s="204">
        <f>IFERROR(INDEX(Lookup!$BI$9:$BI$2151,MATCH($A320,Lookup!$A$9:$A$2151,0)),0)</f>
        <v>0</v>
      </c>
      <c r="K320" s="204">
        <f>IFERROR(INDEX(Lookup!$BH$9:$BH$2151,MATCH($A320,Lookup!$A$9:$A$2151,0)),0)</f>
        <v>0</v>
      </c>
      <c r="L320" s="204">
        <f t="shared" si="39"/>
        <v>0</v>
      </c>
      <c r="O320" s="182">
        <f t="shared" si="40"/>
        <v>0</v>
      </c>
    </row>
    <row r="321" spans="1:15" hidden="1" x14ac:dyDescent="0.2">
      <c r="A321" s="182">
        <f>+'09'!A128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IFERROR(INDEX(Lookup!$BG$9:$BG$2151,MATCH($A321,Lookup!$A$9:$A$2151,0)),0)</f>
        <v>0</v>
      </c>
      <c r="E321" s="204">
        <f>IFERROR(INDEX(Lookup!$BF$9:$BF$2151,MATCH($A321,Lookup!$A$9:$A$2151,0)),0)</f>
        <v>0</v>
      </c>
      <c r="F321" s="204">
        <f>IFERROR(INDEX(Lookup!$BE$9:$BE$2151,MATCH($A321,Lookup!$A$9:$A$2151,0)),0)</f>
        <v>0</v>
      </c>
      <c r="G321" s="205"/>
      <c r="H321" s="205"/>
      <c r="I321" s="204">
        <f>IFERROR(INDEX(Lookup!$BJ$9:$BJ$2151,MATCH($A321,Lookup!$A$9:$A$2151,0)),0)</f>
        <v>0</v>
      </c>
      <c r="J321" s="204">
        <f>IFERROR(INDEX(Lookup!$BI$9:$BI$2151,MATCH($A321,Lookup!$A$9:$A$2151,0)),0)</f>
        <v>0</v>
      </c>
      <c r="K321" s="204">
        <f>IFERROR(INDEX(Lookup!$BH$9:$BH$2151,MATCH($A321,Lookup!$A$9:$A$2151,0)),0)</f>
        <v>0</v>
      </c>
      <c r="L321" s="204">
        <f t="shared" si="39"/>
        <v>0</v>
      </c>
      <c r="O321" s="182">
        <f t="shared" si="40"/>
        <v>0</v>
      </c>
    </row>
    <row r="322" spans="1:15" hidden="1" x14ac:dyDescent="0.2">
      <c r="A322" s="182">
        <f>+'09'!A129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IFERROR(INDEX(Lookup!$BG$9:$BG$2151,MATCH($A322,Lookup!$A$9:$A$2151,0)),0)</f>
        <v>0</v>
      </c>
      <c r="E322" s="204">
        <f>IFERROR(INDEX(Lookup!$BF$9:$BF$2151,MATCH($A322,Lookup!$A$9:$A$2151,0)),0)</f>
        <v>0</v>
      </c>
      <c r="F322" s="204">
        <f>IFERROR(INDEX(Lookup!$BE$9:$BE$2151,MATCH($A322,Lookup!$A$9:$A$2151,0)),0)</f>
        <v>0</v>
      </c>
      <c r="G322" s="205"/>
      <c r="H322" s="205"/>
      <c r="I322" s="204">
        <f>IFERROR(INDEX(Lookup!$BJ$9:$BJ$2151,MATCH($A322,Lookup!$A$9:$A$2151,0)),0)</f>
        <v>0</v>
      </c>
      <c r="J322" s="204">
        <f>IFERROR(INDEX(Lookup!$BI$9:$BI$2151,MATCH($A322,Lookup!$A$9:$A$2151,0)),0)</f>
        <v>0</v>
      </c>
      <c r="K322" s="204">
        <f>IFERROR(INDEX(Lookup!$BH$9:$BH$2151,MATCH($A322,Lookup!$A$9:$A$2151,0)),0)</f>
        <v>0</v>
      </c>
      <c r="L322" s="204">
        <f t="shared" si="39"/>
        <v>0</v>
      </c>
      <c r="O322" s="182">
        <f t="shared" si="40"/>
        <v>0</v>
      </c>
    </row>
    <row r="323" spans="1:15" hidden="1" x14ac:dyDescent="0.2">
      <c r="A323" s="182">
        <f>+'09'!A130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IFERROR(INDEX(Lookup!$BG$9:$BG$2151,MATCH($A323,Lookup!$A$9:$A$2151,0)),0)</f>
        <v>0</v>
      </c>
      <c r="E323" s="204">
        <f>IFERROR(INDEX(Lookup!$BF$9:$BF$2151,MATCH($A323,Lookup!$A$9:$A$2151,0)),0)</f>
        <v>0</v>
      </c>
      <c r="F323" s="204">
        <f>IFERROR(INDEX(Lookup!$BE$9:$BE$2151,MATCH($A323,Lookup!$A$9:$A$2151,0)),0)</f>
        <v>0</v>
      </c>
      <c r="G323" s="205"/>
      <c r="H323" s="205"/>
      <c r="I323" s="204">
        <f>IFERROR(INDEX(Lookup!$BJ$9:$BJ$2151,MATCH($A323,Lookup!$A$9:$A$2151,0)),0)</f>
        <v>0</v>
      </c>
      <c r="J323" s="204">
        <f>IFERROR(INDEX(Lookup!$BI$9:$BI$2151,MATCH($A323,Lookup!$A$9:$A$2151,0)),0)</f>
        <v>0</v>
      </c>
      <c r="K323" s="204">
        <f>IFERROR(INDEX(Lookup!$BH$9:$BH$2151,MATCH($A323,Lookup!$A$9:$A$2151,0)),0)</f>
        <v>0</v>
      </c>
      <c r="L323" s="204">
        <f t="shared" ref="L323:L386" si="41">K323-J323</f>
        <v>0</v>
      </c>
      <c r="O323" s="182">
        <f t="shared" ref="O323:O386" si="42">+IF(A323&gt;0,1,0)</f>
        <v>0</v>
      </c>
    </row>
    <row r="324" spans="1:15" hidden="1" x14ac:dyDescent="0.2">
      <c r="A324" s="182">
        <f>+'09'!A131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IFERROR(INDEX(Lookup!$BG$9:$BG$2151,MATCH($A324,Lookup!$A$9:$A$2151,0)),0)</f>
        <v>0</v>
      </c>
      <c r="E324" s="204">
        <f>IFERROR(INDEX(Lookup!$BF$9:$BF$2151,MATCH($A324,Lookup!$A$9:$A$2151,0)),0)</f>
        <v>0</v>
      </c>
      <c r="F324" s="204">
        <f>IFERROR(INDEX(Lookup!$BE$9:$BE$2151,MATCH($A324,Lookup!$A$9:$A$2151,0)),0)</f>
        <v>0</v>
      </c>
      <c r="G324" s="205"/>
      <c r="H324" s="205"/>
      <c r="I324" s="204">
        <f>IFERROR(INDEX(Lookup!$BJ$9:$BJ$2151,MATCH($A324,Lookup!$A$9:$A$2151,0)),0)</f>
        <v>0</v>
      </c>
      <c r="J324" s="204">
        <f>IFERROR(INDEX(Lookup!$BI$9:$BI$2151,MATCH($A324,Lookup!$A$9:$A$2151,0)),0)</f>
        <v>0</v>
      </c>
      <c r="K324" s="204">
        <f>IFERROR(INDEX(Lookup!$BH$9:$BH$2151,MATCH($A324,Lookup!$A$9:$A$2151,0)),0)</f>
        <v>0</v>
      </c>
      <c r="L324" s="204">
        <f t="shared" si="41"/>
        <v>0</v>
      </c>
      <c r="O324" s="182">
        <f t="shared" si="42"/>
        <v>0</v>
      </c>
    </row>
    <row r="325" spans="1:15" hidden="1" x14ac:dyDescent="0.2">
      <c r="A325" s="182">
        <f>+'09'!A132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IFERROR(INDEX(Lookup!$BG$9:$BG$2151,MATCH($A325,Lookup!$A$9:$A$2151,0)),0)</f>
        <v>0</v>
      </c>
      <c r="E325" s="204">
        <f>IFERROR(INDEX(Lookup!$BF$9:$BF$2151,MATCH($A325,Lookup!$A$9:$A$2151,0)),0)</f>
        <v>0</v>
      </c>
      <c r="F325" s="204">
        <f>IFERROR(INDEX(Lookup!$BE$9:$BE$2151,MATCH($A325,Lookup!$A$9:$A$2151,0)),0)</f>
        <v>0</v>
      </c>
      <c r="G325" s="205"/>
      <c r="H325" s="205"/>
      <c r="I325" s="204">
        <f>IFERROR(INDEX(Lookup!$BJ$9:$BJ$2151,MATCH($A325,Lookup!$A$9:$A$2151,0)),0)</f>
        <v>0</v>
      </c>
      <c r="J325" s="204">
        <f>IFERROR(INDEX(Lookup!$BI$9:$BI$2151,MATCH($A325,Lookup!$A$9:$A$2151,0)),0)</f>
        <v>0</v>
      </c>
      <c r="K325" s="204">
        <f>IFERROR(INDEX(Lookup!$BH$9:$BH$2151,MATCH($A325,Lookup!$A$9:$A$2151,0)),0)</f>
        <v>0</v>
      </c>
      <c r="L325" s="204">
        <f t="shared" si="41"/>
        <v>0</v>
      </c>
      <c r="O325" s="182">
        <f t="shared" si="42"/>
        <v>0</v>
      </c>
    </row>
    <row r="326" spans="1:15" hidden="1" x14ac:dyDescent="0.2">
      <c r="A326" s="182">
        <f>+'09'!A133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IFERROR(INDEX(Lookup!$BG$9:$BG$2151,MATCH($A326,Lookup!$A$9:$A$2151,0)),0)</f>
        <v>0</v>
      </c>
      <c r="E326" s="204">
        <f>IFERROR(INDEX(Lookup!$BF$9:$BF$2151,MATCH($A326,Lookup!$A$9:$A$2151,0)),0)</f>
        <v>0</v>
      </c>
      <c r="F326" s="204">
        <f>IFERROR(INDEX(Lookup!$BE$9:$BE$2151,MATCH($A326,Lookup!$A$9:$A$2151,0)),0)</f>
        <v>0</v>
      </c>
      <c r="G326" s="205"/>
      <c r="H326" s="205"/>
      <c r="I326" s="204">
        <f>IFERROR(INDEX(Lookup!$BJ$9:$BJ$2151,MATCH($A326,Lookup!$A$9:$A$2151,0)),0)</f>
        <v>0</v>
      </c>
      <c r="J326" s="204">
        <f>IFERROR(INDEX(Lookup!$BI$9:$BI$2151,MATCH($A326,Lookup!$A$9:$A$2151,0)),0)</f>
        <v>0</v>
      </c>
      <c r="K326" s="204">
        <f>IFERROR(INDEX(Lookup!$BH$9:$BH$2151,MATCH($A326,Lookup!$A$9:$A$2151,0)),0)</f>
        <v>0</v>
      </c>
      <c r="L326" s="204">
        <f t="shared" si="41"/>
        <v>0</v>
      </c>
      <c r="O326" s="182">
        <f t="shared" si="42"/>
        <v>0</v>
      </c>
    </row>
    <row r="327" spans="1:15" hidden="1" x14ac:dyDescent="0.2">
      <c r="A327" s="182">
        <f>+'09'!A134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IFERROR(INDEX(Lookup!$BG$9:$BG$2151,MATCH($A327,Lookup!$A$9:$A$2151,0)),0)</f>
        <v>0</v>
      </c>
      <c r="E327" s="204">
        <f>IFERROR(INDEX(Lookup!$BF$9:$BF$2151,MATCH($A327,Lookup!$A$9:$A$2151,0)),0)</f>
        <v>0</v>
      </c>
      <c r="F327" s="204">
        <f>IFERROR(INDEX(Lookup!$BE$9:$BE$2151,MATCH($A327,Lookup!$A$9:$A$2151,0)),0)</f>
        <v>0</v>
      </c>
      <c r="G327" s="205"/>
      <c r="H327" s="205"/>
      <c r="I327" s="204">
        <f>IFERROR(INDEX(Lookup!$BJ$9:$BJ$2151,MATCH($A327,Lookup!$A$9:$A$2151,0)),0)</f>
        <v>0</v>
      </c>
      <c r="J327" s="204">
        <f>IFERROR(INDEX(Lookup!$BI$9:$BI$2151,MATCH($A327,Lookup!$A$9:$A$2151,0)),0)</f>
        <v>0</v>
      </c>
      <c r="K327" s="204">
        <f>IFERROR(INDEX(Lookup!$BH$9:$BH$2151,MATCH($A327,Lookup!$A$9:$A$2151,0)),0)</f>
        <v>0</v>
      </c>
      <c r="L327" s="204">
        <f t="shared" si="41"/>
        <v>0</v>
      </c>
      <c r="O327" s="182">
        <f t="shared" si="42"/>
        <v>0</v>
      </c>
    </row>
    <row r="328" spans="1:15" hidden="1" x14ac:dyDescent="0.2">
      <c r="A328" s="182">
        <f>+'09'!A135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IFERROR(INDEX(Lookup!$BG$9:$BG$2151,MATCH($A328,Lookup!$A$9:$A$2151,0)),0)</f>
        <v>0</v>
      </c>
      <c r="E328" s="204">
        <f>IFERROR(INDEX(Lookup!$BF$9:$BF$2151,MATCH($A328,Lookup!$A$9:$A$2151,0)),0)</f>
        <v>0</v>
      </c>
      <c r="F328" s="204">
        <f>IFERROR(INDEX(Lookup!$BE$9:$BE$2151,MATCH($A328,Lookup!$A$9:$A$2151,0)),0)</f>
        <v>0</v>
      </c>
      <c r="G328" s="205"/>
      <c r="H328" s="205"/>
      <c r="I328" s="204">
        <f>IFERROR(INDEX(Lookup!$BJ$9:$BJ$2151,MATCH($A328,Lookup!$A$9:$A$2151,0)),0)</f>
        <v>0</v>
      </c>
      <c r="J328" s="204">
        <f>IFERROR(INDEX(Lookup!$BI$9:$BI$2151,MATCH($A328,Lookup!$A$9:$A$2151,0)),0)</f>
        <v>0</v>
      </c>
      <c r="K328" s="204">
        <f>IFERROR(INDEX(Lookup!$BH$9:$BH$2151,MATCH($A328,Lookup!$A$9:$A$2151,0)),0)</f>
        <v>0</v>
      </c>
      <c r="L328" s="204">
        <f t="shared" si="41"/>
        <v>0</v>
      </c>
      <c r="O328" s="182">
        <f t="shared" si="42"/>
        <v>0</v>
      </c>
    </row>
    <row r="329" spans="1:15" hidden="1" x14ac:dyDescent="0.2">
      <c r="A329" s="182">
        <f>+'09'!A136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IFERROR(INDEX(Lookup!$BG$9:$BG$2151,MATCH($A329,Lookup!$A$9:$A$2151,0)),0)</f>
        <v>0</v>
      </c>
      <c r="E329" s="204">
        <f>IFERROR(INDEX(Lookup!$BF$9:$BF$2151,MATCH($A329,Lookup!$A$9:$A$2151,0)),0)</f>
        <v>0</v>
      </c>
      <c r="F329" s="204">
        <f>IFERROR(INDEX(Lookup!$BE$9:$BE$2151,MATCH($A329,Lookup!$A$9:$A$2151,0)),0)</f>
        <v>0</v>
      </c>
      <c r="G329" s="205"/>
      <c r="H329" s="205"/>
      <c r="I329" s="204">
        <f>IFERROR(INDEX(Lookup!$BJ$9:$BJ$2151,MATCH($A329,Lookup!$A$9:$A$2151,0)),0)</f>
        <v>0</v>
      </c>
      <c r="J329" s="204">
        <f>IFERROR(INDEX(Lookup!$BI$9:$BI$2151,MATCH($A329,Lookup!$A$9:$A$2151,0)),0)</f>
        <v>0</v>
      </c>
      <c r="K329" s="204">
        <f>IFERROR(INDEX(Lookup!$BH$9:$BH$2151,MATCH($A329,Lookup!$A$9:$A$2151,0)),0)</f>
        <v>0</v>
      </c>
      <c r="L329" s="204">
        <f t="shared" si="41"/>
        <v>0</v>
      </c>
      <c r="O329" s="182">
        <f t="shared" si="42"/>
        <v>0</v>
      </c>
    </row>
    <row r="330" spans="1:15" hidden="1" x14ac:dyDescent="0.2">
      <c r="A330" s="182">
        <f>+'09'!A137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IFERROR(INDEX(Lookup!$BG$9:$BG$2151,MATCH($A330,Lookup!$A$9:$A$2151,0)),0)</f>
        <v>0</v>
      </c>
      <c r="E330" s="204">
        <f>IFERROR(INDEX(Lookup!$BF$9:$BF$2151,MATCH($A330,Lookup!$A$9:$A$2151,0)),0)</f>
        <v>0</v>
      </c>
      <c r="F330" s="204">
        <f>IFERROR(INDEX(Lookup!$BE$9:$BE$2151,MATCH($A330,Lookup!$A$9:$A$2151,0)),0)</f>
        <v>0</v>
      </c>
      <c r="G330" s="205"/>
      <c r="H330" s="205"/>
      <c r="I330" s="204">
        <f>IFERROR(INDEX(Lookup!$BJ$9:$BJ$2151,MATCH($A330,Lookup!$A$9:$A$2151,0)),0)</f>
        <v>0</v>
      </c>
      <c r="J330" s="204">
        <f>IFERROR(INDEX(Lookup!$BI$9:$BI$2151,MATCH($A330,Lookup!$A$9:$A$2151,0)),0)</f>
        <v>0</v>
      </c>
      <c r="K330" s="204">
        <f>IFERROR(INDEX(Lookup!$BH$9:$BH$2151,MATCH($A330,Lookup!$A$9:$A$2151,0)),0)</f>
        <v>0</v>
      </c>
      <c r="L330" s="204">
        <f t="shared" si="41"/>
        <v>0</v>
      </c>
      <c r="O330" s="182">
        <f t="shared" si="42"/>
        <v>0</v>
      </c>
    </row>
    <row r="331" spans="1:15" hidden="1" x14ac:dyDescent="0.2">
      <c r="A331" s="182">
        <f>+'09'!A138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IFERROR(INDEX(Lookup!$BG$9:$BG$2151,MATCH($A331,Lookup!$A$9:$A$2151,0)),0)</f>
        <v>0</v>
      </c>
      <c r="E331" s="204">
        <f>IFERROR(INDEX(Lookup!$BF$9:$BF$2151,MATCH($A331,Lookup!$A$9:$A$2151,0)),0)</f>
        <v>0</v>
      </c>
      <c r="F331" s="204">
        <f>IFERROR(INDEX(Lookup!$BE$9:$BE$2151,MATCH($A331,Lookup!$A$9:$A$2151,0)),0)</f>
        <v>0</v>
      </c>
      <c r="G331" s="205"/>
      <c r="H331" s="205"/>
      <c r="I331" s="204">
        <f>IFERROR(INDEX(Lookup!$BJ$9:$BJ$2151,MATCH($A331,Lookup!$A$9:$A$2151,0)),0)</f>
        <v>0</v>
      </c>
      <c r="J331" s="204">
        <f>IFERROR(INDEX(Lookup!$BI$9:$BI$2151,MATCH($A331,Lookup!$A$9:$A$2151,0)),0)</f>
        <v>0</v>
      </c>
      <c r="K331" s="204">
        <f>IFERROR(INDEX(Lookup!$BH$9:$BH$2151,MATCH($A331,Lookup!$A$9:$A$2151,0)),0)</f>
        <v>0</v>
      </c>
      <c r="L331" s="204">
        <f t="shared" si="41"/>
        <v>0</v>
      </c>
      <c r="O331" s="182">
        <f t="shared" si="42"/>
        <v>0</v>
      </c>
    </row>
    <row r="332" spans="1:15" hidden="1" x14ac:dyDescent="0.2">
      <c r="A332" s="182">
        <f>+'09'!A139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IFERROR(INDEX(Lookup!$BG$9:$BG$2151,MATCH($A332,Lookup!$A$9:$A$2151,0)),0)</f>
        <v>0</v>
      </c>
      <c r="E332" s="204">
        <f>IFERROR(INDEX(Lookup!$BF$9:$BF$2151,MATCH($A332,Lookup!$A$9:$A$2151,0)),0)</f>
        <v>0</v>
      </c>
      <c r="F332" s="204">
        <f>IFERROR(INDEX(Lookup!$BE$9:$BE$2151,MATCH($A332,Lookup!$A$9:$A$2151,0)),0)</f>
        <v>0</v>
      </c>
      <c r="G332" s="205"/>
      <c r="H332" s="205"/>
      <c r="I332" s="204">
        <f>IFERROR(INDEX(Lookup!$BJ$9:$BJ$2151,MATCH($A332,Lookup!$A$9:$A$2151,0)),0)</f>
        <v>0</v>
      </c>
      <c r="J332" s="204">
        <f>IFERROR(INDEX(Lookup!$BI$9:$BI$2151,MATCH($A332,Lookup!$A$9:$A$2151,0)),0)</f>
        <v>0</v>
      </c>
      <c r="K332" s="204">
        <f>IFERROR(INDEX(Lookup!$BH$9:$BH$2151,MATCH($A332,Lookup!$A$9:$A$2151,0)),0)</f>
        <v>0</v>
      </c>
      <c r="L332" s="204">
        <f t="shared" si="41"/>
        <v>0</v>
      </c>
      <c r="O332" s="182">
        <f t="shared" si="42"/>
        <v>0</v>
      </c>
    </row>
    <row r="333" spans="1:15" hidden="1" x14ac:dyDescent="0.2">
      <c r="A333" s="182">
        <f>+'09'!A140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IFERROR(INDEX(Lookup!$BG$9:$BG$2151,MATCH($A333,Lookup!$A$9:$A$2151,0)),0)</f>
        <v>0</v>
      </c>
      <c r="E333" s="204">
        <f>IFERROR(INDEX(Lookup!$BF$9:$BF$2151,MATCH($A333,Lookup!$A$9:$A$2151,0)),0)</f>
        <v>0</v>
      </c>
      <c r="F333" s="204">
        <f>IFERROR(INDEX(Lookup!$BE$9:$BE$2151,MATCH($A333,Lookup!$A$9:$A$2151,0)),0)</f>
        <v>0</v>
      </c>
      <c r="G333" s="205"/>
      <c r="H333" s="205"/>
      <c r="I333" s="204">
        <f>IFERROR(INDEX(Lookup!$BJ$9:$BJ$2151,MATCH($A333,Lookup!$A$9:$A$2151,0)),0)</f>
        <v>0</v>
      </c>
      <c r="J333" s="204">
        <f>IFERROR(INDEX(Lookup!$BI$9:$BI$2151,MATCH($A333,Lookup!$A$9:$A$2151,0)),0)</f>
        <v>0</v>
      </c>
      <c r="K333" s="204">
        <f>IFERROR(INDEX(Lookup!$BH$9:$BH$2151,MATCH($A333,Lookup!$A$9:$A$2151,0)),0)</f>
        <v>0</v>
      </c>
      <c r="L333" s="204">
        <f t="shared" si="41"/>
        <v>0</v>
      </c>
      <c r="O333" s="182">
        <f t="shared" si="42"/>
        <v>0</v>
      </c>
    </row>
    <row r="334" spans="1:15" hidden="1" x14ac:dyDescent="0.2">
      <c r="A334" s="182">
        <f>+'09'!A141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IFERROR(INDEX(Lookup!$BG$9:$BG$2151,MATCH($A334,Lookup!$A$9:$A$2151,0)),0)</f>
        <v>0</v>
      </c>
      <c r="E334" s="204">
        <f>IFERROR(INDEX(Lookup!$BF$9:$BF$2151,MATCH($A334,Lookup!$A$9:$A$2151,0)),0)</f>
        <v>0</v>
      </c>
      <c r="F334" s="204">
        <f>IFERROR(INDEX(Lookup!$BE$9:$BE$2151,MATCH($A334,Lookup!$A$9:$A$2151,0)),0)</f>
        <v>0</v>
      </c>
      <c r="G334" s="205"/>
      <c r="H334" s="205"/>
      <c r="I334" s="204">
        <f>IFERROR(INDEX(Lookup!$BJ$9:$BJ$2151,MATCH($A334,Lookup!$A$9:$A$2151,0)),0)</f>
        <v>0</v>
      </c>
      <c r="J334" s="204">
        <f>IFERROR(INDEX(Lookup!$BI$9:$BI$2151,MATCH($A334,Lookup!$A$9:$A$2151,0)),0)</f>
        <v>0</v>
      </c>
      <c r="K334" s="204">
        <f>IFERROR(INDEX(Lookup!$BH$9:$BH$2151,MATCH($A334,Lookup!$A$9:$A$2151,0)),0)</f>
        <v>0</v>
      </c>
      <c r="L334" s="204">
        <f t="shared" si="41"/>
        <v>0</v>
      </c>
      <c r="O334" s="182">
        <f t="shared" si="42"/>
        <v>0</v>
      </c>
    </row>
    <row r="335" spans="1:15" hidden="1" x14ac:dyDescent="0.2">
      <c r="A335" s="182">
        <f>+'09'!A142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IFERROR(INDEX(Lookup!$BG$9:$BG$2151,MATCH($A335,Lookup!$A$9:$A$2151,0)),0)</f>
        <v>0</v>
      </c>
      <c r="E335" s="204">
        <f>IFERROR(INDEX(Lookup!$BF$9:$BF$2151,MATCH($A335,Lookup!$A$9:$A$2151,0)),0)</f>
        <v>0</v>
      </c>
      <c r="F335" s="204">
        <f>IFERROR(INDEX(Lookup!$BE$9:$BE$2151,MATCH($A335,Lookup!$A$9:$A$2151,0)),0)</f>
        <v>0</v>
      </c>
      <c r="G335" s="205"/>
      <c r="H335" s="205"/>
      <c r="I335" s="204">
        <f>IFERROR(INDEX(Lookup!$BJ$9:$BJ$2151,MATCH($A335,Lookup!$A$9:$A$2151,0)),0)</f>
        <v>0</v>
      </c>
      <c r="J335" s="204">
        <f>IFERROR(INDEX(Lookup!$BI$9:$BI$2151,MATCH($A335,Lookup!$A$9:$A$2151,0)),0)</f>
        <v>0</v>
      </c>
      <c r="K335" s="204">
        <f>IFERROR(INDEX(Lookup!$BH$9:$BH$2151,MATCH($A335,Lookup!$A$9:$A$2151,0)),0)</f>
        <v>0</v>
      </c>
      <c r="L335" s="204">
        <f t="shared" si="41"/>
        <v>0</v>
      </c>
      <c r="O335" s="182">
        <f t="shared" si="42"/>
        <v>0</v>
      </c>
    </row>
    <row r="336" spans="1:15" hidden="1" x14ac:dyDescent="0.2">
      <c r="A336" s="182">
        <f>+'09'!A143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IFERROR(INDEX(Lookup!$BG$9:$BG$2151,MATCH($A336,Lookup!$A$9:$A$2151,0)),0)</f>
        <v>0</v>
      </c>
      <c r="E336" s="204">
        <f>IFERROR(INDEX(Lookup!$BF$9:$BF$2151,MATCH($A336,Lookup!$A$9:$A$2151,0)),0)</f>
        <v>0</v>
      </c>
      <c r="F336" s="204">
        <f>IFERROR(INDEX(Lookup!$BE$9:$BE$2151,MATCH($A336,Lookup!$A$9:$A$2151,0)),0)</f>
        <v>0</v>
      </c>
      <c r="G336" s="205"/>
      <c r="H336" s="205"/>
      <c r="I336" s="204">
        <f>IFERROR(INDEX(Lookup!$BJ$9:$BJ$2151,MATCH($A336,Lookup!$A$9:$A$2151,0)),0)</f>
        <v>0</v>
      </c>
      <c r="J336" s="204">
        <f>IFERROR(INDEX(Lookup!$BI$9:$BI$2151,MATCH($A336,Lookup!$A$9:$A$2151,0)),0)</f>
        <v>0</v>
      </c>
      <c r="K336" s="204">
        <f>IFERROR(INDEX(Lookup!$BH$9:$BH$2151,MATCH($A336,Lookup!$A$9:$A$2151,0)),0)</f>
        <v>0</v>
      </c>
      <c r="L336" s="204">
        <f t="shared" si="41"/>
        <v>0</v>
      </c>
      <c r="O336" s="182">
        <f t="shared" si="42"/>
        <v>0</v>
      </c>
    </row>
    <row r="337" spans="1:15" hidden="1" x14ac:dyDescent="0.2">
      <c r="A337" s="182">
        <f>+'09'!A144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IFERROR(INDEX(Lookup!$BG$9:$BG$2151,MATCH($A337,Lookup!$A$9:$A$2151,0)),0)</f>
        <v>0</v>
      </c>
      <c r="E337" s="204">
        <f>IFERROR(INDEX(Lookup!$BF$9:$BF$2151,MATCH($A337,Lookup!$A$9:$A$2151,0)),0)</f>
        <v>0</v>
      </c>
      <c r="F337" s="204">
        <f>IFERROR(INDEX(Lookup!$BE$9:$BE$2151,MATCH($A337,Lookup!$A$9:$A$2151,0)),0)</f>
        <v>0</v>
      </c>
      <c r="G337" s="205"/>
      <c r="H337" s="205"/>
      <c r="I337" s="204">
        <f>IFERROR(INDEX(Lookup!$BJ$9:$BJ$2151,MATCH($A337,Lookup!$A$9:$A$2151,0)),0)</f>
        <v>0</v>
      </c>
      <c r="J337" s="204">
        <f>IFERROR(INDEX(Lookup!$BI$9:$BI$2151,MATCH($A337,Lookup!$A$9:$A$2151,0)),0)</f>
        <v>0</v>
      </c>
      <c r="K337" s="204">
        <f>IFERROR(INDEX(Lookup!$BH$9:$BH$2151,MATCH($A337,Lookup!$A$9:$A$2151,0)),0)</f>
        <v>0</v>
      </c>
      <c r="L337" s="204">
        <f t="shared" si="41"/>
        <v>0</v>
      </c>
      <c r="O337" s="182">
        <f t="shared" si="42"/>
        <v>0</v>
      </c>
    </row>
    <row r="338" spans="1:15" hidden="1" x14ac:dyDescent="0.2">
      <c r="A338" s="182">
        <f>+'09'!A145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IFERROR(INDEX(Lookup!$BG$9:$BG$2151,MATCH($A338,Lookup!$A$9:$A$2151,0)),0)</f>
        <v>0</v>
      </c>
      <c r="E338" s="204">
        <f>IFERROR(INDEX(Lookup!$BF$9:$BF$2151,MATCH($A338,Lookup!$A$9:$A$2151,0)),0)</f>
        <v>0</v>
      </c>
      <c r="F338" s="204">
        <f>IFERROR(INDEX(Lookup!$BE$9:$BE$2151,MATCH($A338,Lookup!$A$9:$A$2151,0)),0)</f>
        <v>0</v>
      </c>
      <c r="G338" s="205"/>
      <c r="H338" s="205"/>
      <c r="I338" s="204">
        <f>IFERROR(INDEX(Lookup!$BJ$9:$BJ$2151,MATCH($A338,Lookup!$A$9:$A$2151,0)),0)</f>
        <v>0</v>
      </c>
      <c r="J338" s="204">
        <f>IFERROR(INDEX(Lookup!$BI$9:$BI$2151,MATCH($A338,Lookup!$A$9:$A$2151,0)),0)</f>
        <v>0</v>
      </c>
      <c r="K338" s="204">
        <f>IFERROR(INDEX(Lookup!$BH$9:$BH$2151,MATCH($A338,Lookup!$A$9:$A$2151,0)),0)</f>
        <v>0</v>
      </c>
      <c r="L338" s="204">
        <f t="shared" si="41"/>
        <v>0</v>
      </c>
      <c r="O338" s="182">
        <f t="shared" si="42"/>
        <v>0</v>
      </c>
    </row>
    <row r="339" spans="1:15" hidden="1" x14ac:dyDescent="0.2">
      <c r="A339" s="182">
        <f>+'09'!A146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IFERROR(INDEX(Lookup!$BG$9:$BG$2151,MATCH($A339,Lookup!$A$9:$A$2151,0)),0)</f>
        <v>0</v>
      </c>
      <c r="E339" s="204">
        <f>IFERROR(INDEX(Lookup!$BF$9:$BF$2151,MATCH($A339,Lookup!$A$9:$A$2151,0)),0)</f>
        <v>0</v>
      </c>
      <c r="F339" s="204">
        <f>IFERROR(INDEX(Lookup!$BE$9:$BE$2151,MATCH($A339,Lookup!$A$9:$A$2151,0)),0)</f>
        <v>0</v>
      </c>
      <c r="G339" s="205"/>
      <c r="H339" s="205"/>
      <c r="I339" s="204">
        <f>IFERROR(INDEX(Lookup!$BJ$9:$BJ$2151,MATCH($A339,Lookup!$A$9:$A$2151,0)),0)</f>
        <v>0</v>
      </c>
      <c r="J339" s="204">
        <f>IFERROR(INDEX(Lookup!$BI$9:$BI$2151,MATCH($A339,Lookup!$A$9:$A$2151,0)),0)</f>
        <v>0</v>
      </c>
      <c r="K339" s="204">
        <f>IFERROR(INDEX(Lookup!$BH$9:$BH$2151,MATCH($A339,Lookup!$A$9:$A$2151,0)),0)</f>
        <v>0</v>
      </c>
      <c r="L339" s="204">
        <f t="shared" si="41"/>
        <v>0</v>
      </c>
      <c r="O339" s="182">
        <f t="shared" si="42"/>
        <v>0</v>
      </c>
    </row>
    <row r="340" spans="1:15" hidden="1" x14ac:dyDescent="0.2">
      <c r="A340" s="182">
        <f>+'09'!A147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IFERROR(INDEX(Lookup!$BG$9:$BG$2151,MATCH($A340,Lookup!$A$9:$A$2151,0)),0)</f>
        <v>0</v>
      </c>
      <c r="E340" s="204">
        <f>IFERROR(INDEX(Lookup!$BF$9:$BF$2151,MATCH($A340,Lookup!$A$9:$A$2151,0)),0)</f>
        <v>0</v>
      </c>
      <c r="F340" s="204">
        <f>IFERROR(INDEX(Lookup!$BE$9:$BE$2151,MATCH($A340,Lookup!$A$9:$A$2151,0)),0)</f>
        <v>0</v>
      </c>
      <c r="G340" s="205"/>
      <c r="H340" s="205"/>
      <c r="I340" s="204">
        <f>IFERROR(INDEX(Lookup!$BJ$9:$BJ$2151,MATCH($A340,Lookup!$A$9:$A$2151,0)),0)</f>
        <v>0</v>
      </c>
      <c r="J340" s="204">
        <f>IFERROR(INDEX(Lookup!$BI$9:$BI$2151,MATCH($A340,Lookup!$A$9:$A$2151,0)),0)</f>
        <v>0</v>
      </c>
      <c r="K340" s="204">
        <f>IFERROR(INDEX(Lookup!$BH$9:$BH$2151,MATCH($A340,Lookup!$A$9:$A$2151,0)),0)</f>
        <v>0</v>
      </c>
      <c r="L340" s="204">
        <f t="shared" si="41"/>
        <v>0</v>
      </c>
      <c r="O340" s="182">
        <f t="shared" si="42"/>
        <v>0</v>
      </c>
    </row>
    <row r="341" spans="1:15" hidden="1" x14ac:dyDescent="0.2">
      <c r="A341" s="182">
        <f>+'09'!A148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IFERROR(INDEX(Lookup!$BG$9:$BG$2151,MATCH($A341,Lookup!$A$9:$A$2151,0)),0)</f>
        <v>0</v>
      </c>
      <c r="E341" s="204">
        <f>IFERROR(INDEX(Lookup!$BF$9:$BF$2151,MATCH($A341,Lookup!$A$9:$A$2151,0)),0)</f>
        <v>0</v>
      </c>
      <c r="F341" s="204">
        <f>IFERROR(INDEX(Lookup!$BE$9:$BE$2151,MATCH($A341,Lookup!$A$9:$A$2151,0)),0)</f>
        <v>0</v>
      </c>
      <c r="G341" s="205"/>
      <c r="H341" s="205"/>
      <c r="I341" s="204">
        <f>IFERROR(INDEX(Lookup!$BJ$9:$BJ$2151,MATCH($A341,Lookup!$A$9:$A$2151,0)),0)</f>
        <v>0</v>
      </c>
      <c r="J341" s="204">
        <f>IFERROR(INDEX(Lookup!$BI$9:$BI$2151,MATCH($A341,Lookup!$A$9:$A$2151,0)),0)</f>
        <v>0</v>
      </c>
      <c r="K341" s="204">
        <f>IFERROR(INDEX(Lookup!$BH$9:$BH$2151,MATCH($A341,Lookup!$A$9:$A$2151,0)),0)</f>
        <v>0</v>
      </c>
      <c r="L341" s="204">
        <f t="shared" si="41"/>
        <v>0</v>
      </c>
      <c r="O341" s="182">
        <f t="shared" si="42"/>
        <v>0</v>
      </c>
    </row>
    <row r="342" spans="1:15" hidden="1" x14ac:dyDescent="0.2">
      <c r="A342" s="182">
        <f>+'09'!A149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IFERROR(INDEX(Lookup!$BG$9:$BG$2151,MATCH($A342,Lookup!$A$9:$A$2151,0)),0)</f>
        <v>0</v>
      </c>
      <c r="E342" s="204">
        <f>IFERROR(INDEX(Lookup!$BF$9:$BF$2151,MATCH($A342,Lookup!$A$9:$A$2151,0)),0)</f>
        <v>0</v>
      </c>
      <c r="F342" s="204">
        <f>IFERROR(INDEX(Lookup!$BE$9:$BE$2151,MATCH($A342,Lookup!$A$9:$A$2151,0)),0)</f>
        <v>0</v>
      </c>
      <c r="G342" s="205"/>
      <c r="H342" s="205"/>
      <c r="I342" s="204">
        <f>IFERROR(INDEX(Lookup!$BJ$9:$BJ$2151,MATCH($A342,Lookup!$A$9:$A$2151,0)),0)</f>
        <v>0</v>
      </c>
      <c r="J342" s="204">
        <f>IFERROR(INDEX(Lookup!$BI$9:$BI$2151,MATCH($A342,Lookup!$A$9:$A$2151,0)),0)</f>
        <v>0</v>
      </c>
      <c r="K342" s="204">
        <f>IFERROR(INDEX(Lookup!$BH$9:$BH$2151,MATCH($A342,Lookup!$A$9:$A$2151,0)),0)</f>
        <v>0</v>
      </c>
      <c r="L342" s="204">
        <f t="shared" si="41"/>
        <v>0</v>
      </c>
      <c r="O342" s="182">
        <f t="shared" si="42"/>
        <v>0</v>
      </c>
    </row>
    <row r="343" spans="1:15" hidden="1" x14ac:dyDescent="0.2">
      <c r="A343" s="182">
        <f>+'09'!A150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IFERROR(INDEX(Lookup!$BG$9:$BG$2151,MATCH($A343,Lookup!$A$9:$A$2151,0)),0)</f>
        <v>0</v>
      </c>
      <c r="E343" s="204">
        <f>IFERROR(INDEX(Lookup!$BF$9:$BF$2151,MATCH($A343,Lookup!$A$9:$A$2151,0)),0)</f>
        <v>0</v>
      </c>
      <c r="F343" s="204">
        <f>IFERROR(INDEX(Lookup!$BE$9:$BE$2151,MATCH($A343,Lookup!$A$9:$A$2151,0)),0)</f>
        <v>0</v>
      </c>
      <c r="G343" s="205"/>
      <c r="H343" s="205"/>
      <c r="I343" s="204">
        <f>IFERROR(INDEX(Lookup!$BJ$9:$BJ$2151,MATCH($A343,Lookup!$A$9:$A$2151,0)),0)</f>
        <v>0</v>
      </c>
      <c r="J343" s="204">
        <f>IFERROR(INDEX(Lookup!$BI$9:$BI$2151,MATCH($A343,Lookup!$A$9:$A$2151,0)),0)</f>
        <v>0</v>
      </c>
      <c r="K343" s="204">
        <f>IFERROR(INDEX(Lookup!$BH$9:$BH$2151,MATCH($A343,Lookup!$A$9:$A$2151,0)),0)</f>
        <v>0</v>
      </c>
      <c r="L343" s="204">
        <f t="shared" si="41"/>
        <v>0</v>
      </c>
      <c r="O343" s="182">
        <f t="shared" si="42"/>
        <v>0</v>
      </c>
    </row>
    <row r="344" spans="1:15" hidden="1" x14ac:dyDescent="0.2">
      <c r="A344" s="182">
        <f>+'09'!A151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IFERROR(INDEX(Lookup!$BG$9:$BG$2151,MATCH($A344,Lookup!$A$9:$A$2151,0)),0)</f>
        <v>0</v>
      </c>
      <c r="E344" s="204">
        <f>IFERROR(INDEX(Lookup!$BF$9:$BF$2151,MATCH($A344,Lookup!$A$9:$A$2151,0)),0)</f>
        <v>0</v>
      </c>
      <c r="F344" s="204">
        <f>IFERROR(INDEX(Lookup!$BE$9:$BE$2151,MATCH($A344,Lookup!$A$9:$A$2151,0)),0)</f>
        <v>0</v>
      </c>
      <c r="G344" s="205"/>
      <c r="H344" s="205"/>
      <c r="I344" s="204">
        <f>IFERROR(INDEX(Lookup!$BJ$9:$BJ$2151,MATCH($A344,Lookup!$A$9:$A$2151,0)),0)</f>
        <v>0</v>
      </c>
      <c r="J344" s="204">
        <f>IFERROR(INDEX(Lookup!$BI$9:$BI$2151,MATCH($A344,Lookup!$A$9:$A$2151,0)),0)</f>
        <v>0</v>
      </c>
      <c r="K344" s="204">
        <f>IFERROR(INDEX(Lookup!$BH$9:$BH$2151,MATCH($A344,Lookup!$A$9:$A$2151,0)),0)</f>
        <v>0</v>
      </c>
      <c r="L344" s="204">
        <f t="shared" si="41"/>
        <v>0</v>
      </c>
      <c r="O344" s="182">
        <f t="shared" si="42"/>
        <v>0</v>
      </c>
    </row>
    <row r="345" spans="1:15" hidden="1" x14ac:dyDescent="0.2">
      <c r="A345" s="182">
        <f>+'09'!A152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IFERROR(INDEX(Lookup!$BG$9:$BG$2151,MATCH($A345,Lookup!$A$9:$A$2151,0)),0)</f>
        <v>0</v>
      </c>
      <c r="E345" s="204">
        <f>IFERROR(INDEX(Lookup!$BF$9:$BF$2151,MATCH($A345,Lookup!$A$9:$A$2151,0)),0)</f>
        <v>0</v>
      </c>
      <c r="F345" s="204">
        <f>IFERROR(INDEX(Lookup!$BE$9:$BE$2151,MATCH($A345,Lookup!$A$9:$A$2151,0)),0)</f>
        <v>0</v>
      </c>
      <c r="G345" s="205"/>
      <c r="H345" s="205"/>
      <c r="I345" s="204">
        <f>IFERROR(INDEX(Lookup!$BJ$9:$BJ$2151,MATCH($A345,Lookup!$A$9:$A$2151,0)),0)</f>
        <v>0</v>
      </c>
      <c r="J345" s="204">
        <f>IFERROR(INDEX(Lookup!$BI$9:$BI$2151,MATCH($A345,Lookup!$A$9:$A$2151,0)),0)</f>
        <v>0</v>
      </c>
      <c r="K345" s="204">
        <f>IFERROR(INDEX(Lookup!$BH$9:$BH$2151,MATCH($A345,Lookup!$A$9:$A$2151,0)),0)</f>
        <v>0</v>
      </c>
      <c r="L345" s="204">
        <f t="shared" si="41"/>
        <v>0</v>
      </c>
      <c r="O345" s="182">
        <f t="shared" si="42"/>
        <v>0</v>
      </c>
    </row>
    <row r="346" spans="1:15" hidden="1" x14ac:dyDescent="0.2">
      <c r="A346" s="182">
        <f>+'09'!A153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IFERROR(INDEX(Lookup!$BG$9:$BG$2151,MATCH($A346,Lookup!$A$9:$A$2151,0)),0)</f>
        <v>0</v>
      </c>
      <c r="E346" s="204">
        <f>IFERROR(INDEX(Lookup!$BF$9:$BF$2151,MATCH($A346,Lookup!$A$9:$A$2151,0)),0)</f>
        <v>0</v>
      </c>
      <c r="F346" s="204">
        <f>IFERROR(INDEX(Lookup!$BE$9:$BE$2151,MATCH($A346,Lookup!$A$9:$A$2151,0)),0)</f>
        <v>0</v>
      </c>
      <c r="G346" s="205"/>
      <c r="H346" s="205"/>
      <c r="I346" s="204">
        <f>IFERROR(INDEX(Lookup!$BJ$9:$BJ$2151,MATCH($A346,Lookup!$A$9:$A$2151,0)),0)</f>
        <v>0</v>
      </c>
      <c r="J346" s="204">
        <f>IFERROR(INDEX(Lookup!$BI$9:$BI$2151,MATCH($A346,Lookup!$A$9:$A$2151,0)),0)</f>
        <v>0</v>
      </c>
      <c r="K346" s="204">
        <f>IFERROR(INDEX(Lookup!$BH$9:$BH$2151,MATCH($A346,Lookup!$A$9:$A$2151,0)),0)</f>
        <v>0</v>
      </c>
      <c r="L346" s="204">
        <f t="shared" si="41"/>
        <v>0</v>
      </c>
      <c r="O346" s="182">
        <f t="shared" si="42"/>
        <v>0</v>
      </c>
    </row>
    <row r="347" spans="1:15" hidden="1" x14ac:dyDescent="0.2">
      <c r="A347" s="182">
        <f>+'09'!A154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IFERROR(INDEX(Lookup!$BG$9:$BG$2151,MATCH($A347,Lookup!$A$9:$A$2151,0)),0)</f>
        <v>0</v>
      </c>
      <c r="E347" s="204">
        <f>IFERROR(INDEX(Lookup!$BF$9:$BF$2151,MATCH($A347,Lookup!$A$9:$A$2151,0)),0)</f>
        <v>0</v>
      </c>
      <c r="F347" s="204">
        <f>IFERROR(INDEX(Lookup!$BE$9:$BE$2151,MATCH($A347,Lookup!$A$9:$A$2151,0)),0)</f>
        <v>0</v>
      </c>
      <c r="G347" s="205"/>
      <c r="H347" s="205"/>
      <c r="I347" s="204">
        <f>IFERROR(INDEX(Lookup!$BJ$9:$BJ$2151,MATCH($A347,Lookup!$A$9:$A$2151,0)),0)</f>
        <v>0</v>
      </c>
      <c r="J347" s="204">
        <f>IFERROR(INDEX(Lookup!$BI$9:$BI$2151,MATCH($A347,Lookup!$A$9:$A$2151,0)),0)</f>
        <v>0</v>
      </c>
      <c r="K347" s="204">
        <f>IFERROR(INDEX(Lookup!$BH$9:$BH$2151,MATCH($A347,Lookup!$A$9:$A$2151,0)),0)</f>
        <v>0</v>
      </c>
      <c r="L347" s="204">
        <f t="shared" si="41"/>
        <v>0</v>
      </c>
      <c r="O347" s="182">
        <f t="shared" si="42"/>
        <v>0</v>
      </c>
    </row>
    <row r="348" spans="1:15" hidden="1" x14ac:dyDescent="0.2">
      <c r="A348" s="182">
        <f>+'09'!A155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IFERROR(INDEX(Lookup!$BG$9:$BG$2151,MATCH($A348,Lookup!$A$9:$A$2151,0)),0)</f>
        <v>0</v>
      </c>
      <c r="E348" s="204">
        <f>IFERROR(INDEX(Lookup!$BF$9:$BF$2151,MATCH($A348,Lookup!$A$9:$A$2151,0)),0)</f>
        <v>0</v>
      </c>
      <c r="F348" s="204">
        <f>IFERROR(INDEX(Lookup!$BE$9:$BE$2151,MATCH($A348,Lookup!$A$9:$A$2151,0)),0)</f>
        <v>0</v>
      </c>
      <c r="G348" s="205"/>
      <c r="H348" s="205"/>
      <c r="I348" s="204">
        <f>IFERROR(INDEX(Lookup!$BJ$9:$BJ$2151,MATCH($A348,Lookup!$A$9:$A$2151,0)),0)</f>
        <v>0</v>
      </c>
      <c r="J348" s="204">
        <f>IFERROR(INDEX(Lookup!$BI$9:$BI$2151,MATCH($A348,Lookup!$A$9:$A$2151,0)),0)</f>
        <v>0</v>
      </c>
      <c r="K348" s="204">
        <f>IFERROR(INDEX(Lookup!$BH$9:$BH$2151,MATCH($A348,Lookup!$A$9:$A$2151,0)),0)</f>
        <v>0</v>
      </c>
      <c r="L348" s="204">
        <f t="shared" si="41"/>
        <v>0</v>
      </c>
      <c r="O348" s="182">
        <f t="shared" si="42"/>
        <v>0</v>
      </c>
    </row>
    <row r="349" spans="1:15" hidden="1" x14ac:dyDescent="0.2">
      <c r="A349" s="182">
        <f>+'09'!A156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IFERROR(INDEX(Lookup!$BG$9:$BG$2151,MATCH($A349,Lookup!$A$9:$A$2151,0)),0)</f>
        <v>0</v>
      </c>
      <c r="E349" s="204">
        <f>IFERROR(INDEX(Lookup!$BF$9:$BF$2151,MATCH($A349,Lookup!$A$9:$A$2151,0)),0)</f>
        <v>0</v>
      </c>
      <c r="F349" s="204">
        <f>IFERROR(INDEX(Lookup!$BE$9:$BE$2151,MATCH($A349,Lookup!$A$9:$A$2151,0)),0)</f>
        <v>0</v>
      </c>
      <c r="G349" s="205"/>
      <c r="H349" s="205"/>
      <c r="I349" s="204">
        <f>IFERROR(INDEX(Lookup!$BJ$9:$BJ$2151,MATCH($A349,Lookup!$A$9:$A$2151,0)),0)</f>
        <v>0</v>
      </c>
      <c r="J349" s="204">
        <f>IFERROR(INDEX(Lookup!$BI$9:$BI$2151,MATCH($A349,Lookup!$A$9:$A$2151,0)),0)</f>
        <v>0</v>
      </c>
      <c r="K349" s="204">
        <f>IFERROR(INDEX(Lookup!$BH$9:$BH$2151,MATCH($A349,Lookup!$A$9:$A$2151,0)),0)</f>
        <v>0</v>
      </c>
      <c r="L349" s="204">
        <f t="shared" si="41"/>
        <v>0</v>
      </c>
      <c r="O349" s="182">
        <f t="shared" si="42"/>
        <v>0</v>
      </c>
    </row>
    <row r="350" spans="1:15" hidden="1" x14ac:dyDescent="0.2">
      <c r="A350" s="182">
        <f>+'09'!A157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IFERROR(INDEX(Lookup!$BG$9:$BG$2151,MATCH($A350,Lookup!$A$9:$A$2151,0)),0)</f>
        <v>0</v>
      </c>
      <c r="E350" s="204">
        <f>IFERROR(INDEX(Lookup!$BF$9:$BF$2151,MATCH($A350,Lookup!$A$9:$A$2151,0)),0)</f>
        <v>0</v>
      </c>
      <c r="F350" s="204">
        <f>IFERROR(INDEX(Lookup!$BE$9:$BE$2151,MATCH($A350,Lookup!$A$9:$A$2151,0)),0)</f>
        <v>0</v>
      </c>
      <c r="G350" s="205"/>
      <c r="H350" s="205"/>
      <c r="I350" s="204">
        <f>IFERROR(INDEX(Lookup!$BJ$9:$BJ$2151,MATCH($A350,Lookup!$A$9:$A$2151,0)),0)</f>
        <v>0</v>
      </c>
      <c r="J350" s="204">
        <f>IFERROR(INDEX(Lookup!$BI$9:$BI$2151,MATCH($A350,Lookup!$A$9:$A$2151,0)),0)</f>
        <v>0</v>
      </c>
      <c r="K350" s="204">
        <f>IFERROR(INDEX(Lookup!$BH$9:$BH$2151,MATCH($A350,Lookup!$A$9:$A$2151,0)),0)</f>
        <v>0</v>
      </c>
      <c r="L350" s="204">
        <f t="shared" si="41"/>
        <v>0</v>
      </c>
      <c r="O350" s="182">
        <f t="shared" si="42"/>
        <v>0</v>
      </c>
    </row>
    <row r="351" spans="1:15" hidden="1" x14ac:dyDescent="0.2">
      <c r="A351" s="182">
        <f>+'09'!A158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IFERROR(INDEX(Lookup!$BG$9:$BG$2151,MATCH($A351,Lookup!$A$9:$A$2151,0)),0)</f>
        <v>0</v>
      </c>
      <c r="E351" s="204">
        <f>IFERROR(INDEX(Lookup!$BF$9:$BF$2151,MATCH($A351,Lookup!$A$9:$A$2151,0)),0)</f>
        <v>0</v>
      </c>
      <c r="F351" s="204">
        <f>IFERROR(INDEX(Lookup!$BE$9:$BE$2151,MATCH($A351,Lookup!$A$9:$A$2151,0)),0)</f>
        <v>0</v>
      </c>
      <c r="G351" s="205"/>
      <c r="H351" s="205"/>
      <c r="I351" s="204">
        <f>IFERROR(INDEX(Lookup!$BJ$9:$BJ$2151,MATCH($A351,Lookup!$A$9:$A$2151,0)),0)</f>
        <v>0</v>
      </c>
      <c r="J351" s="204">
        <f>IFERROR(INDEX(Lookup!$BI$9:$BI$2151,MATCH($A351,Lookup!$A$9:$A$2151,0)),0)</f>
        <v>0</v>
      </c>
      <c r="K351" s="204">
        <f>IFERROR(INDEX(Lookup!$BH$9:$BH$2151,MATCH($A351,Lookup!$A$9:$A$2151,0)),0)</f>
        <v>0</v>
      </c>
      <c r="L351" s="204">
        <f t="shared" si="41"/>
        <v>0</v>
      </c>
      <c r="O351" s="182">
        <f t="shared" si="42"/>
        <v>0</v>
      </c>
    </row>
    <row r="352" spans="1:15" hidden="1" x14ac:dyDescent="0.2">
      <c r="A352" s="182">
        <f>+'09'!A159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IFERROR(INDEX(Lookup!$BG$9:$BG$2151,MATCH($A352,Lookup!$A$9:$A$2151,0)),0)</f>
        <v>0</v>
      </c>
      <c r="E352" s="204">
        <f>IFERROR(INDEX(Lookup!$BF$9:$BF$2151,MATCH($A352,Lookup!$A$9:$A$2151,0)),0)</f>
        <v>0</v>
      </c>
      <c r="F352" s="204">
        <f>IFERROR(INDEX(Lookup!$BE$9:$BE$2151,MATCH($A352,Lookup!$A$9:$A$2151,0)),0)</f>
        <v>0</v>
      </c>
      <c r="G352" s="205"/>
      <c r="H352" s="205"/>
      <c r="I352" s="204">
        <f>IFERROR(INDEX(Lookup!$BJ$9:$BJ$2151,MATCH($A352,Lookup!$A$9:$A$2151,0)),0)</f>
        <v>0</v>
      </c>
      <c r="J352" s="204">
        <f>IFERROR(INDEX(Lookup!$BI$9:$BI$2151,MATCH($A352,Lookup!$A$9:$A$2151,0)),0)</f>
        <v>0</v>
      </c>
      <c r="K352" s="204">
        <f>IFERROR(INDEX(Lookup!$BH$9:$BH$2151,MATCH($A352,Lookup!$A$9:$A$2151,0)),0)</f>
        <v>0</v>
      </c>
      <c r="L352" s="204">
        <f t="shared" si="41"/>
        <v>0</v>
      </c>
      <c r="O352" s="182">
        <f t="shared" si="42"/>
        <v>0</v>
      </c>
    </row>
    <row r="353" spans="1:15" hidden="1" x14ac:dyDescent="0.2">
      <c r="A353" s="182">
        <f>+'09'!A160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IFERROR(INDEX(Lookup!$BG$9:$BG$2151,MATCH($A353,Lookup!$A$9:$A$2151,0)),0)</f>
        <v>0</v>
      </c>
      <c r="E353" s="204">
        <f>IFERROR(INDEX(Lookup!$BF$9:$BF$2151,MATCH($A353,Lookup!$A$9:$A$2151,0)),0)</f>
        <v>0</v>
      </c>
      <c r="F353" s="204">
        <f>IFERROR(INDEX(Lookup!$BE$9:$BE$2151,MATCH($A353,Lookup!$A$9:$A$2151,0)),0)</f>
        <v>0</v>
      </c>
      <c r="G353" s="205"/>
      <c r="H353" s="205"/>
      <c r="I353" s="204">
        <f>IFERROR(INDEX(Lookup!$BJ$9:$BJ$2151,MATCH($A353,Lookup!$A$9:$A$2151,0)),0)</f>
        <v>0</v>
      </c>
      <c r="J353" s="204">
        <f>IFERROR(INDEX(Lookup!$BI$9:$BI$2151,MATCH($A353,Lookup!$A$9:$A$2151,0)),0)</f>
        <v>0</v>
      </c>
      <c r="K353" s="204">
        <f>IFERROR(INDEX(Lookup!$BH$9:$BH$2151,MATCH($A353,Lookup!$A$9:$A$2151,0)),0)</f>
        <v>0</v>
      </c>
      <c r="L353" s="204">
        <f t="shared" si="41"/>
        <v>0</v>
      </c>
      <c r="O353" s="182">
        <f t="shared" si="42"/>
        <v>0</v>
      </c>
    </row>
    <row r="354" spans="1:15" hidden="1" x14ac:dyDescent="0.2">
      <c r="A354" s="182">
        <f>+'09'!A161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IFERROR(INDEX(Lookup!$BG$9:$BG$2151,MATCH($A354,Lookup!$A$9:$A$2151,0)),0)</f>
        <v>0</v>
      </c>
      <c r="E354" s="204">
        <f>IFERROR(INDEX(Lookup!$BF$9:$BF$2151,MATCH($A354,Lookup!$A$9:$A$2151,0)),0)</f>
        <v>0</v>
      </c>
      <c r="F354" s="204">
        <f>IFERROR(INDEX(Lookup!$BE$9:$BE$2151,MATCH($A354,Lookup!$A$9:$A$2151,0)),0)</f>
        <v>0</v>
      </c>
      <c r="G354" s="205"/>
      <c r="H354" s="205"/>
      <c r="I354" s="204">
        <f>IFERROR(INDEX(Lookup!$BJ$9:$BJ$2151,MATCH($A354,Lookup!$A$9:$A$2151,0)),0)</f>
        <v>0</v>
      </c>
      <c r="J354" s="204">
        <f>IFERROR(INDEX(Lookup!$BI$9:$BI$2151,MATCH($A354,Lookup!$A$9:$A$2151,0)),0)</f>
        <v>0</v>
      </c>
      <c r="K354" s="204">
        <f>IFERROR(INDEX(Lookup!$BH$9:$BH$2151,MATCH($A354,Lookup!$A$9:$A$2151,0)),0)</f>
        <v>0</v>
      </c>
      <c r="L354" s="204">
        <f t="shared" si="41"/>
        <v>0</v>
      </c>
      <c r="O354" s="182">
        <f t="shared" si="42"/>
        <v>0</v>
      </c>
    </row>
    <row r="355" spans="1:15" hidden="1" x14ac:dyDescent="0.2">
      <c r="A355" s="182">
        <f>+'09'!A162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IFERROR(INDEX(Lookup!$BG$9:$BG$2151,MATCH($A355,Lookup!$A$9:$A$2151,0)),0)</f>
        <v>0</v>
      </c>
      <c r="E355" s="204">
        <f>IFERROR(INDEX(Lookup!$BF$9:$BF$2151,MATCH($A355,Lookup!$A$9:$A$2151,0)),0)</f>
        <v>0</v>
      </c>
      <c r="F355" s="204">
        <f>IFERROR(INDEX(Lookup!$BE$9:$BE$2151,MATCH($A355,Lookup!$A$9:$A$2151,0)),0)</f>
        <v>0</v>
      </c>
      <c r="G355" s="205"/>
      <c r="H355" s="205"/>
      <c r="I355" s="204">
        <f>IFERROR(INDEX(Lookup!$BJ$9:$BJ$2151,MATCH($A355,Lookup!$A$9:$A$2151,0)),0)</f>
        <v>0</v>
      </c>
      <c r="J355" s="204">
        <f>IFERROR(INDEX(Lookup!$BI$9:$BI$2151,MATCH($A355,Lookup!$A$9:$A$2151,0)),0)</f>
        <v>0</v>
      </c>
      <c r="K355" s="204">
        <f>IFERROR(INDEX(Lookup!$BH$9:$BH$2151,MATCH($A355,Lookup!$A$9:$A$2151,0)),0)</f>
        <v>0</v>
      </c>
      <c r="L355" s="204">
        <f t="shared" si="41"/>
        <v>0</v>
      </c>
      <c r="O355" s="182">
        <f t="shared" si="42"/>
        <v>0</v>
      </c>
    </row>
    <row r="356" spans="1:15" hidden="1" x14ac:dyDescent="0.2">
      <c r="A356" s="182">
        <f>+'09'!A163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IFERROR(INDEX(Lookup!$BG$9:$BG$2151,MATCH($A356,Lookup!$A$9:$A$2151,0)),0)</f>
        <v>0</v>
      </c>
      <c r="E356" s="204">
        <f>IFERROR(INDEX(Lookup!$BF$9:$BF$2151,MATCH($A356,Lookup!$A$9:$A$2151,0)),0)</f>
        <v>0</v>
      </c>
      <c r="F356" s="204">
        <f>IFERROR(INDEX(Lookup!$BE$9:$BE$2151,MATCH($A356,Lookup!$A$9:$A$2151,0)),0)</f>
        <v>0</v>
      </c>
      <c r="G356" s="205"/>
      <c r="H356" s="205"/>
      <c r="I356" s="204">
        <f>IFERROR(INDEX(Lookup!$BJ$9:$BJ$2151,MATCH($A356,Lookup!$A$9:$A$2151,0)),0)</f>
        <v>0</v>
      </c>
      <c r="J356" s="204">
        <f>IFERROR(INDEX(Lookup!$BI$9:$BI$2151,MATCH($A356,Lookup!$A$9:$A$2151,0)),0)</f>
        <v>0</v>
      </c>
      <c r="K356" s="204">
        <f>IFERROR(INDEX(Lookup!$BH$9:$BH$2151,MATCH($A356,Lookup!$A$9:$A$2151,0)),0)</f>
        <v>0</v>
      </c>
      <c r="L356" s="204">
        <f t="shared" si="41"/>
        <v>0</v>
      </c>
      <c r="O356" s="182">
        <f t="shared" si="42"/>
        <v>0</v>
      </c>
    </row>
    <row r="357" spans="1:15" hidden="1" x14ac:dyDescent="0.2">
      <c r="A357" s="182">
        <f>+'09'!A164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IFERROR(INDEX(Lookup!$BG$9:$BG$2151,MATCH($A357,Lookup!$A$9:$A$2151,0)),0)</f>
        <v>0</v>
      </c>
      <c r="E357" s="204">
        <f>IFERROR(INDEX(Lookup!$BF$9:$BF$2151,MATCH($A357,Lookup!$A$9:$A$2151,0)),0)</f>
        <v>0</v>
      </c>
      <c r="F357" s="204">
        <f>IFERROR(INDEX(Lookup!$BE$9:$BE$2151,MATCH($A357,Lookup!$A$9:$A$2151,0)),0)</f>
        <v>0</v>
      </c>
      <c r="G357" s="205"/>
      <c r="H357" s="205"/>
      <c r="I357" s="204">
        <f>IFERROR(INDEX(Lookup!$BJ$9:$BJ$2151,MATCH($A357,Lookup!$A$9:$A$2151,0)),0)</f>
        <v>0</v>
      </c>
      <c r="J357" s="204">
        <f>IFERROR(INDEX(Lookup!$BI$9:$BI$2151,MATCH($A357,Lookup!$A$9:$A$2151,0)),0)</f>
        <v>0</v>
      </c>
      <c r="K357" s="204">
        <f>IFERROR(INDEX(Lookup!$BH$9:$BH$2151,MATCH($A357,Lookup!$A$9:$A$2151,0)),0)</f>
        <v>0</v>
      </c>
      <c r="L357" s="204">
        <f t="shared" si="41"/>
        <v>0</v>
      </c>
      <c r="O357" s="182">
        <f t="shared" si="42"/>
        <v>0</v>
      </c>
    </row>
    <row r="358" spans="1:15" hidden="1" x14ac:dyDescent="0.2">
      <c r="A358" s="182">
        <f>+'09'!A165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IFERROR(INDEX(Lookup!$BG$9:$BG$2151,MATCH($A358,Lookup!$A$9:$A$2151,0)),0)</f>
        <v>0</v>
      </c>
      <c r="E358" s="204">
        <f>IFERROR(INDEX(Lookup!$BF$9:$BF$2151,MATCH($A358,Lookup!$A$9:$A$2151,0)),0)</f>
        <v>0</v>
      </c>
      <c r="F358" s="204">
        <f>IFERROR(INDEX(Lookup!$BE$9:$BE$2151,MATCH($A358,Lookup!$A$9:$A$2151,0)),0)</f>
        <v>0</v>
      </c>
      <c r="G358" s="205"/>
      <c r="H358" s="205"/>
      <c r="I358" s="204">
        <f>IFERROR(INDEX(Lookup!$BJ$9:$BJ$2151,MATCH($A358,Lookup!$A$9:$A$2151,0)),0)</f>
        <v>0</v>
      </c>
      <c r="J358" s="204">
        <f>IFERROR(INDEX(Lookup!$BI$9:$BI$2151,MATCH($A358,Lookup!$A$9:$A$2151,0)),0)</f>
        <v>0</v>
      </c>
      <c r="K358" s="204">
        <f>IFERROR(INDEX(Lookup!$BH$9:$BH$2151,MATCH($A358,Lookup!$A$9:$A$2151,0)),0)</f>
        <v>0</v>
      </c>
      <c r="L358" s="204">
        <f t="shared" si="41"/>
        <v>0</v>
      </c>
      <c r="O358" s="182">
        <f t="shared" si="42"/>
        <v>0</v>
      </c>
    </row>
    <row r="359" spans="1:15" hidden="1" x14ac:dyDescent="0.2">
      <c r="A359" s="182">
        <f>+'09'!A166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IFERROR(INDEX(Lookup!$BG$9:$BG$2151,MATCH($A359,Lookup!$A$9:$A$2151,0)),0)</f>
        <v>0</v>
      </c>
      <c r="E359" s="204">
        <f>IFERROR(INDEX(Lookup!$BF$9:$BF$2151,MATCH($A359,Lookup!$A$9:$A$2151,0)),0)</f>
        <v>0</v>
      </c>
      <c r="F359" s="204">
        <f>IFERROR(INDEX(Lookup!$BE$9:$BE$2151,MATCH($A359,Lookup!$A$9:$A$2151,0)),0)</f>
        <v>0</v>
      </c>
      <c r="G359" s="205"/>
      <c r="H359" s="205"/>
      <c r="I359" s="204">
        <f>IFERROR(INDEX(Lookup!$BJ$9:$BJ$2151,MATCH($A359,Lookup!$A$9:$A$2151,0)),0)</f>
        <v>0</v>
      </c>
      <c r="J359" s="204">
        <f>IFERROR(INDEX(Lookup!$BI$9:$BI$2151,MATCH($A359,Lookup!$A$9:$A$2151,0)),0)</f>
        <v>0</v>
      </c>
      <c r="K359" s="204">
        <f>IFERROR(INDEX(Lookup!$BH$9:$BH$2151,MATCH($A359,Lookup!$A$9:$A$2151,0)),0)</f>
        <v>0</v>
      </c>
      <c r="L359" s="204">
        <f t="shared" si="41"/>
        <v>0</v>
      </c>
      <c r="O359" s="182">
        <f t="shared" si="42"/>
        <v>0</v>
      </c>
    </row>
    <row r="360" spans="1:15" hidden="1" x14ac:dyDescent="0.2">
      <c r="A360" s="182">
        <f>+'09'!A167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IFERROR(INDEX(Lookup!$BG$9:$BG$2151,MATCH($A360,Lookup!$A$9:$A$2151,0)),0)</f>
        <v>0</v>
      </c>
      <c r="E360" s="204">
        <f>IFERROR(INDEX(Lookup!$BF$9:$BF$2151,MATCH($A360,Lookup!$A$9:$A$2151,0)),0)</f>
        <v>0</v>
      </c>
      <c r="F360" s="204">
        <f>IFERROR(INDEX(Lookup!$BE$9:$BE$2151,MATCH($A360,Lookup!$A$9:$A$2151,0)),0)</f>
        <v>0</v>
      </c>
      <c r="G360" s="205"/>
      <c r="H360" s="205"/>
      <c r="I360" s="204">
        <f>IFERROR(INDEX(Lookup!$BJ$9:$BJ$2151,MATCH($A360,Lookup!$A$9:$A$2151,0)),0)</f>
        <v>0</v>
      </c>
      <c r="J360" s="204">
        <f>IFERROR(INDEX(Lookup!$BI$9:$BI$2151,MATCH($A360,Lookup!$A$9:$A$2151,0)),0)</f>
        <v>0</v>
      </c>
      <c r="K360" s="204">
        <f>IFERROR(INDEX(Lookup!$BH$9:$BH$2151,MATCH($A360,Lookup!$A$9:$A$2151,0)),0)</f>
        <v>0</v>
      </c>
      <c r="L360" s="204">
        <f t="shared" si="41"/>
        <v>0</v>
      </c>
      <c r="O360" s="182">
        <f t="shared" si="42"/>
        <v>0</v>
      </c>
    </row>
    <row r="361" spans="1:15" hidden="1" x14ac:dyDescent="0.2">
      <c r="A361" s="182">
        <f>+'09'!A168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IFERROR(INDEX(Lookup!$BG$9:$BG$2151,MATCH($A361,Lookup!$A$9:$A$2151,0)),0)</f>
        <v>0</v>
      </c>
      <c r="E361" s="204">
        <f>IFERROR(INDEX(Lookup!$BF$9:$BF$2151,MATCH($A361,Lookup!$A$9:$A$2151,0)),0)</f>
        <v>0</v>
      </c>
      <c r="F361" s="204">
        <f>IFERROR(INDEX(Lookup!$BE$9:$BE$2151,MATCH($A361,Lookup!$A$9:$A$2151,0)),0)</f>
        <v>0</v>
      </c>
      <c r="G361" s="205"/>
      <c r="H361" s="205"/>
      <c r="I361" s="204">
        <f>IFERROR(INDEX(Lookup!$BJ$9:$BJ$2151,MATCH($A361,Lookup!$A$9:$A$2151,0)),0)</f>
        <v>0</v>
      </c>
      <c r="J361" s="204">
        <f>IFERROR(INDEX(Lookup!$BI$9:$BI$2151,MATCH($A361,Lookup!$A$9:$A$2151,0)),0)</f>
        <v>0</v>
      </c>
      <c r="K361" s="204">
        <f>IFERROR(INDEX(Lookup!$BH$9:$BH$2151,MATCH($A361,Lookup!$A$9:$A$2151,0)),0)</f>
        <v>0</v>
      </c>
      <c r="L361" s="204">
        <f t="shared" si="41"/>
        <v>0</v>
      </c>
      <c r="O361" s="182">
        <f t="shared" si="42"/>
        <v>0</v>
      </c>
    </row>
    <row r="362" spans="1:15" hidden="1" x14ac:dyDescent="0.2">
      <c r="A362" s="182">
        <f>+'09'!A169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IFERROR(INDEX(Lookup!$BG$9:$BG$2151,MATCH($A362,Lookup!$A$9:$A$2151,0)),0)</f>
        <v>0</v>
      </c>
      <c r="E362" s="204">
        <f>IFERROR(INDEX(Lookup!$BF$9:$BF$2151,MATCH($A362,Lookup!$A$9:$A$2151,0)),0)</f>
        <v>0</v>
      </c>
      <c r="F362" s="204">
        <f>IFERROR(INDEX(Lookup!$BE$9:$BE$2151,MATCH($A362,Lookup!$A$9:$A$2151,0)),0)</f>
        <v>0</v>
      </c>
      <c r="G362" s="205"/>
      <c r="H362" s="205"/>
      <c r="I362" s="204">
        <f>IFERROR(INDEX(Lookup!$BJ$9:$BJ$2151,MATCH($A362,Lookup!$A$9:$A$2151,0)),0)</f>
        <v>0</v>
      </c>
      <c r="J362" s="204">
        <f>IFERROR(INDEX(Lookup!$BI$9:$BI$2151,MATCH($A362,Lookup!$A$9:$A$2151,0)),0)</f>
        <v>0</v>
      </c>
      <c r="K362" s="204">
        <f>IFERROR(INDEX(Lookup!$BH$9:$BH$2151,MATCH($A362,Lookup!$A$9:$A$2151,0)),0)</f>
        <v>0</v>
      </c>
      <c r="L362" s="204">
        <f t="shared" si="41"/>
        <v>0</v>
      </c>
      <c r="O362" s="182">
        <f t="shared" si="42"/>
        <v>0</v>
      </c>
    </row>
    <row r="363" spans="1:15" hidden="1" x14ac:dyDescent="0.2">
      <c r="A363" s="182">
        <f>+'09'!A170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IFERROR(INDEX(Lookup!$BG$9:$BG$2151,MATCH($A363,Lookup!$A$9:$A$2151,0)),0)</f>
        <v>0</v>
      </c>
      <c r="E363" s="204">
        <f>IFERROR(INDEX(Lookup!$BF$9:$BF$2151,MATCH($A363,Lookup!$A$9:$A$2151,0)),0)</f>
        <v>0</v>
      </c>
      <c r="F363" s="204">
        <f>IFERROR(INDEX(Lookup!$BE$9:$BE$2151,MATCH($A363,Lookup!$A$9:$A$2151,0)),0)</f>
        <v>0</v>
      </c>
      <c r="G363" s="205"/>
      <c r="H363" s="205"/>
      <c r="I363" s="204">
        <f>IFERROR(INDEX(Lookup!$BJ$9:$BJ$2151,MATCH($A363,Lookup!$A$9:$A$2151,0)),0)</f>
        <v>0</v>
      </c>
      <c r="J363" s="204">
        <f>IFERROR(INDEX(Lookup!$BI$9:$BI$2151,MATCH($A363,Lookup!$A$9:$A$2151,0)),0)</f>
        <v>0</v>
      </c>
      <c r="K363" s="204">
        <f>IFERROR(INDEX(Lookup!$BH$9:$BH$2151,MATCH($A363,Lookup!$A$9:$A$2151,0)),0)</f>
        <v>0</v>
      </c>
      <c r="L363" s="204">
        <f t="shared" si="41"/>
        <v>0</v>
      </c>
      <c r="O363" s="182">
        <f t="shared" si="42"/>
        <v>0</v>
      </c>
    </row>
    <row r="364" spans="1:15" hidden="1" x14ac:dyDescent="0.2">
      <c r="A364" s="182">
        <f>+'09'!A171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IFERROR(INDEX(Lookup!$BG$9:$BG$2151,MATCH($A364,Lookup!$A$9:$A$2151,0)),0)</f>
        <v>0</v>
      </c>
      <c r="E364" s="204">
        <f>IFERROR(INDEX(Lookup!$BF$9:$BF$2151,MATCH($A364,Lookup!$A$9:$A$2151,0)),0)</f>
        <v>0</v>
      </c>
      <c r="F364" s="204">
        <f>IFERROR(INDEX(Lookup!$BE$9:$BE$2151,MATCH($A364,Lookup!$A$9:$A$2151,0)),0)</f>
        <v>0</v>
      </c>
      <c r="G364" s="205"/>
      <c r="H364" s="205"/>
      <c r="I364" s="204">
        <f>IFERROR(INDEX(Lookup!$BJ$9:$BJ$2151,MATCH($A364,Lookup!$A$9:$A$2151,0)),0)</f>
        <v>0</v>
      </c>
      <c r="J364" s="204">
        <f>IFERROR(INDEX(Lookup!$BI$9:$BI$2151,MATCH($A364,Lookup!$A$9:$A$2151,0)),0)</f>
        <v>0</v>
      </c>
      <c r="K364" s="204">
        <f>IFERROR(INDEX(Lookup!$BH$9:$BH$2151,MATCH($A364,Lookup!$A$9:$A$2151,0)),0)</f>
        <v>0</v>
      </c>
      <c r="L364" s="204">
        <f t="shared" si="41"/>
        <v>0</v>
      </c>
      <c r="O364" s="182">
        <f t="shared" si="42"/>
        <v>0</v>
      </c>
    </row>
    <row r="365" spans="1:15" hidden="1" x14ac:dyDescent="0.2">
      <c r="A365" s="182">
        <f>+'09'!A172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IFERROR(INDEX(Lookup!$BG$9:$BG$2151,MATCH($A365,Lookup!$A$9:$A$2151,0)),0)</f>
        <v>0</v>
      </c>
      <c r="E365" s="204">
        <f>IFERROR(INDEX(Lookup!$BF$9:$BF$2151,MATCH($A365,Lookup!$A$9:$A$2151,0)),0)</f>
        <v>0</v>
      </c>
      <c r="F365" s="204">
        <f>IFERROR(INDEX(Lookup!$BE$9:$BE$2151,MATCH($A365,Lookup!$A$9:$A$2151,0)),0)</f>
        <v>0</v>
      </c>
      <c r="G365" s="205"/>
      <c r="H365" s="205"/>
      <c r="I365" s="204">
        <f>IFERROR(INDEX(Lookup!$BJ$9:$BJ$2151,MATCH($A365,Lookup!$A$9:$A$2151,0)),0)</f>
        <v>0</v>
      </c>
      <c r="J365" s="204">
        <f>IFERROR(INDEX(Lookup!$BI$9:$BI$2151,MATCH($A365,Lookup!$A$9:$A$2151,0)),0)</f>
        <v>0</v>
      </c>
      <c r="K365" s="204">
        <f>IFERROR(INDEX(Lookup!$BH$9:$BH$2151,MATCH($A365,Lookup!$A$9:$A$2151,0)),0)</f>
        <v>0</v>
      </c>
      <c r="L365" s="204">
        <f t="shared" si="41"/>
        <v>0</v>
      </c>
      <c r="O365" s="182">
        <f t="shared" si="42"/>
        <v>0</v>
      </c>
    </row>
    <row r="366" spans="1:15" hidden="1" x14ac:dyDescent="0.2">
      <c r="A366" s="182">
        <f>+'09'!A173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IFERROR(INDEX(Lookup!$BG$9:$BG$2151,MATCH($A366,Lookup!$A$9:$A$2151,0)),0)</f>
        <v>0</v>
      </c>
      <c r="E366" s="204">
        <f>IFERROR(INDEX(Lookup!$BF$9:$BF$2151,MATCH($A366,Lookup!$A$9:$A$2151,0)),0)</f>
        <v>0</v>
      </c>
      <c r="F366" s="204">
        <f>IFERROR(INDEX(Lookup!$BE$9:$BE$2151,MATCH($A366,Lookup!$A$9:$A$2151,0)),0)</f>
        <v>0</v>
      </c>
      <c r="G366" s="205"/>
      <c r="H366" s="205"/>
      <c r="I366" s="204">
        <f>IFERROR(INDEX(Lookup!$BJ$9:$BJ$2151,MATCH($A366,Lookup!$A$9:$A$2151,0)),0)</f>
        <v>0</v>
      </c>
      <c r="J366" s="204">
        <f>IFERROR(INDEX(Lookup!$BI$9:$BI$2151,MATCH($A366,Lookup!$A$9:$A$2151,0)),0)</f>
        <v>0</v>
      </c>
      <c r="K366" s="204">
        <f>IFERROR(INDEX(Lookup!$BH$9:$BH$2151,MATCH($A366,Lookup!$A$9:$A$2151,0)),0)</f>
        <v>0</v>
      </c>
      <c r="L366" s="204">
        <f t="shared" si="41"/>
        <v>0</v>
      </c>
      <c r="O366" s="182">
        <f t="shared" si="42"/>
        <v>0</v>
      </c>
    </row>
    <row r="367" spans="1:15" hidden="1" x14ac:dyDescent="0.2">
      <c r="A367" s="182">
        <f>+'09'!A174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IFERROR(INDEX(Lookup!$BG$9:$BG$2151,MATCH($A367,Lookup!$A$9:$A$2151,0)),0)</f>
        <v>0</v>
      </c>
      <c r="E367" s="204">
        <f>IFERROR(INDEX(Lookup!$BF$9:$BF$2151,MATCH($A367,Lookup!$A$9:$A$2151,0)),0)</f>
        <v>0</v>
      </c>
      <c r="F367" s="204">
        <f>IFERROR(INDEX(Lookup!$BE$9:$BE$2151,MATCH($A367,Lookup!$A$9:$A$2151,0)),0)</f>
        <v>0</v>
      </c>
      <c r="G367" s="205"/>
      <c r="H367" s="205"/>
      <c r="I367" s="204">
        <f>IFERROR(INDEX(Lookup!$BJ$9:$BJ$2151,MATCH($A367,Lookup!$A$9:$A$2151,0)),0)</f>
        <v>0</v>
      </c>
      <c r="J367" s="204">
        <f>IFERROR(INDEX(Lookup!$BI$9:$BI$2151,MATCH($A367,Lookup!$A$9:$A$2151,0)),0)</f>
        <v>0</v>
      </c>
      <c r="K367" s="204">
        <f>IFERROR(INDEX(Lookup!$BH$9:$BH$2151,MATCH($A367,Lookup!$A$9:$A$2151,0)),0)</f>
        <v>0</v>
      </c>
      <c r="L367" s="204">
        <f t="shared" si="41"/>
        <v>0</v>
      </c>
      <c r="O367" s="182">
        <f t="shared" si="42"/>
        <v>0</v>
      </c>
    </row>
    <row r="368" spans="1:15" hidden="1" x14ac:dyDescent="0.2">
      <c r="A368" s="182">
        <f>+'09'!A175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IFERROR(INDEX(Lookup!$BG$9:$BG$2151,MATCH($A368,Lookup!$A$9:$A$2151,0)),0)</f>
        <v>0</v>
      </c>
      <c r="E368" s="204">
        <f>IFERROR(INDEX(Lookup!$BF$9:$BF$2151,MATCH($A368,Lookup!$A$9:$A$2151,0)),0)</f>
        <v>0</v>
      </c>
      <c r="F368" s="204">
        <f>IFERROR(INDEX(Lookup!$BE$9:$BE$2151,MATCH($A368,Lookup!$A$9:$A$2151,0)),0)</f>
        <v>0</v>
      </c>
      <c r="G368" s="205"/>
      <c r="H368" s="205"/>
      <c r="I368" s="204">
        <f>IFERROR(INDEX(Lookup!$BJ$9:$BJ$2151,MATCH($A368,Lookup!$A$9:$A$2151,0)),0)</f>
        <v>0</v>
      </c>
      <c r="J368" s="204">
        <f>IFERROR(INDEX(Lookup!$BI$9:$BI$2151,MATCH($A368,Lookup!$A$9:$A$2151,0)),0)</f>
        <v>0</v>
      </c>
      <c r="K368" s="204">
        <f>IFERROR(INDEX(Lookup!$BH$9:$BH$2151,MATCH($A368,Lookup!$A$9:$A$2151,0)),0)</f>
        <v>0</v>
      </c>
      <c r="L368" s="204">
        <f t="shared" si="41"/>
        <v>0</v>
      </c>
      <c r="O368" s="182">
        <f t="shared" si="42"/>
        <v>0</v>
      </c>
    </row>
    <row r="369" spans="1:15" hidden="1" x14ac:dyDescent="0.2">
      <c r="A369" s="182">
        <f>+'09'!A176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IFERROR(INDEX(Lookup!$BG$9:$BG$2151,MATCH($A369,Lookup!$A$9:$A$2151,0)),0)</f>
        <v>0</v>
      </c>
      <c r="E369" s="204">
        <f>IFERROR(INDEX(Lookup!$BF$9:$BF$2151,MATCH($A369,Lookup!$A$9:$A$2151,0)),0)</f>
        <v>0</v>
      </c>
      <c r="F369" s="204">
        <f>IFERROR(INDEX(Lookup!$BE$9:$BE$2151,MATCH($A369,Lookup!$A$9:$A$2151,0)),0)</f>
        <v>0</v>
      </c>
      <c r="G369" s="205"/>
      <c r="H369" s="205"/>
      <c r="I369" s="204">
        <f>IFERROR(INDEX(Lookup!$BJ$9:$BJ$2151,MATCH($A369,Lookup!$A$9:$A$2151,0)),0)</f>
        <v>0</v>
      </c>
      <c r="J369" s="204">
        <f>IFERROR(INDEX(Lookup!$BI$9:$BI$2151,MATCH($A369,Lookup!$A$9:$A$2151,0)),0)</f>
        <v>0</v>
      </c>
      <c r="K369" s="204">
        <f>IFERROR(INDEX(Lookup!$BH$9:$BH$2151,MATCH($A369,Lookup!$A$9:$A$2151,0)),0)</f>
        <v>0</v>
      </c>
      <c r="L369" s="204">
        <f t="shared" si="41"/>
        <v>0</v>
      </c>
      <c r="O369" s="182">
        <f t="shared" si="42"/>
        <v>0</v>
      </c>
    </row>
    <row r="370" spans="1:15" hidden="1" x14ac:dyDescent="0.2">
      <c r="A370" s="182">
        <f>+'09'!A177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IFERROR(INDEX(Lookup!$BG$9:$BG$2151,MATCH($A370,Lookup!$A$9:$A$2151,0)),0)</f>
        <v>0</v>
      </c>
      <c r="E370" s="204">
        <f>IFERROR(INDEX(Lookup!$BF$9:$BF$2151,MATCH($A370,Lookup!$A$9:$A$2151,0)),0)</f>
        <v>0</v>
      </c>
      <c r="F370" s="204">
        <f>IFERROR(INDEX(Lookup!$BE$9:$BE$2151,MATCH($A370,Lookup!$A$9:$A$2151,0)),0)</f>
        <v>0</v>
      </c>
      <c r="G370" s="205"/>
      <c r="H370" s="205"/>
      <c r="I370" s="204">
        <f>IFERROR(INDEX(Lookup!$BJ$9:$BJ$2151,MATCH($A370,Lookup!$A$9:$A$2151,0)),0)</f>
        <v>0</v>
      </c>
      <c r="J370" s="204">
        <f>IFERROR(INDEX(Lookup!$BI$9:$BI$2151,MATCH($A370,Lookup!$A$9:$A$2151,0)),0)</f>
        <v>0</v>
      </c>
      <c r="K370" s="204">
        <f>IFERROR(INDEX(Lookup!$BH$9:$BH$2151,MATCH($A370,Lookup!$A$9:$A$2151,0)),0)</f>
        <v>0</v>
      </c>
      <c r="L370" s="204">
        <f t="shared" si="41"/>
        <v>0</v>
      </c>
      <c r="O370" s="182">
        <f t="shared" si="42"/>
        <v>0</v>
      </c>
    </row>
    <row r="371" spans="1:15" hidden="1" x14ac:dyDescent="0.2">
      <c r="A371" s="182">
        <f>+'09'!A178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IFERROR(INDEX(Lookup!$BG$9:$BG$2151,MATCH($A371,Lookup!$A$9:$A$2151,0)),0)</f>
        <v>0</v>
      </c>
      <c r="E371" s="204">
        <f>IFERROR(INDEX(Lookup!$BF$9:$BF$2151,MATCH($A371,Lookup!$A$9:$A$2151,0)),0)</f>
        <v>0</v>
      </c>
      <c r="F371" s="204">
        <f>IFERROR(INDEX(Lookup!$BE$9:$BE$2151,MATCH($A371,Lookup!$A$9:$A$2151,0)),0)</f>
        <v>0</v>
      </c>
      <c r="G371" s="205"/>
      <c r="H371" s="205"/>
      <c r="I371" s="204">
        <f>IFERROR(INDEX(Lookup!$BJ$9:$BJ$2151,MATCH($A371,Lookup!$A$9:$A$2151,0)),0)</f>
        <v>0</v>
      </c>
      <c r="J371" s="204">
        <f>IFERROR(INDEX(Lookup!$BI$9:$BI$2151,MATCH($A371,Lookup!$A$9:$A$2151,0)),0)</f>
        <v>0</v>
      </c>
      <c r="K371" s="204">
        <f>IFERROR(INDEX(Lookup!$BH$9:$BH$2151,MATCH($A371,Lookup!$A$9:$A$2151,0)),0)</f>
        <v>0</v>
      </c>
      <c r="L371" s="204">
        <f t="shared" si="41"/>
        <v>0</v>
      </c>
      <c r="O371" s="182">
        <f t="shared" si="42"/>
        <v>0</v>
      </c>
    </row>
    <row r="372" spans="1:15" hidden="1" x14ac:dyDescent="0.2">
      <c r="A372" s="182">
        <f>+'09'!A179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IFERROR(INDEX(Lookup!$BG$9:$BG$2151,MATCH($A372,Lookup!$A$9:$A$2151,0)),0)</f>
        <v>0</v>
      </c>
      <c r="E372" s="204">
        <f>IFERROR(INDEX(Lookup!$BF$9:$BF$2151,MATCH($A372,Lookup!$A$9:$A$2151,0)),0)</f>
        <v>0</v>
      </c>
      <c r="F372" s="204">
        <f>IFERROR(INDEX(Lookup!$BE$9:$BE$2151,MATCH($A372,Lookup!$A$9:$A$2151,0)),0)</f>
        <v>0</v>
      </c>
      <c r="G372" s="205"/>
      <c r="H372" s="205"/>
      <c r="I372" s="204">
        <f>IFERROR(INDEX(Lookup!$BJ$9:$BJ$2151,MATCH($A372,Lookup!$A$9:$A$2151,0)),0)</f>
        <v>0</v>
      </c>
      <c r="J372" s="204">
        <f>IFERROR(INDEX(Lookup!$BI$9:$BI$2151,MATCH($A372,Lookup!$A$9:$A$2151,0)),0)</f>
        <v>0</v>
      </c>
      <c r="K372" s="204">
        <f>IFERROR(INDEX(Lookup!$BH$9:$BH$2151,MATCH($A372,Lookup!$A$9:$A$2151,0)),0)</f>
        <v>0</v>
      </c>
      <c r="L372" s="204">
        <f t="shared" si="41"/>
        <v>0</v>
      </c>
      <c r="O372" s="182">
        <f t="shared" si="42"/>
        <v>0</v>
      </c>
    </row>
    <row r="373" spans="1:15" hidden="1" x14ac:dyDescent="0.2">
      <c r="A373" s="182">
        <f>+'09'!A180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IFERROR(INDEX(Lookup!$BG$9:$BG$2151,MATCH($A373,Lookup!$A$9:$A$2151,0)),0)</f>
        <v>0</v>
      </c>
      <c r="E373" s="204">
        <f>IFERROR(INDEX(Lookup!$BF$9:$BF$2151,MATCH($A373,Lookup!$A$9:$A$2151,0)),0)</f>
        <v>0</v>
      </c>
      <c r="F373" s="204">
        <f>IFERROR(INDEX(Lookup!$BE$9:$BE$2151,MATCH($A373,Lookup!$A$9:$A$2151,0)),0)</f>
        <v>0</v>
      </c>
      <c r="G373" s="205"/>
      <c r="H373" s="205"/>
      <c r="I373" s="204">
        <f>IFERROR(INDEX(Lookup!$BJ$9:$BJ$2151,MATCH($A373,Lookup!$A$9:$A$2151,0)),0)</f>
        <v>0</v>
      </c>
      <c r="J373" s="204">
        <f>IFERROR(INDEX(Lookup!$BI$9:$BI$2151,MATCH($A373,Lookup!$A$9:$A$2151,0)),0)</f>
        <v>0</v>
      </c>
      <c r="K373" s="204">
        <f>IFERROR(INDEX(Lookup!$BH$9:$BH$2151,MATCH($A373,Lookup!$A$9:$A$2151,0)),0)</f>
        <v>0</v>
      </c>
      <c r="L373" s="204">
        <f t="shared" si="41"/>
        <v>0</v>
      </c>
      <c r="O373" s="182">
        <f t="shared" si="42"/>
        <v>0</v>
      </c>
    </row>
    <row r="374" spans="1:15" hidden="1" x14ac:dyDescent="0.2">
      <c r="A374" s="182">
        <f>+'09'!A181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IFERROR(INDEX(Lookup!$BG$9:$BG$2151,MATCH($A374,Lookup!$A$9:$A$2151,0)),0)</f>
        <v>0</v>
      </c>
      <c r="E374" s="204">
        <f>IFERROR(INDEX(Lookup!$BF$9:$BF$2151,MATCH($A374,Lookup!$A$9:$A$2151,0)),0)</f>
        <v>0</v>
      </c>
      <c r="F374" s="204">
        <f>IFERROR(INDEX(Lookup!$BE$9:$BE$2151,MATCH($A374,Lookup!$A$9:$A$2151,0)),0)</f>
        <v>0</v>
      </c>
      <c r="G374" s="205"/>
      <c r="H374" s="205"/>
      <c r="I374" s="204">
        <f>IFERROR(INDEX(Lookup!$BJ$9:$BJ$2151,MATCH($A374,Lookup!$A$9:$A$2151,0)),0)</f>
        <v>0</v>
      </c>
      <c r="J374" s="204">
        <f>IFERROR(INDEX(Lookup!$BI$9:$BI$2151,MATCH($A374,Lookup!$A$9:$A$2151,0)),0)</f>
        <v>0</v>
      </c>
      <c r="K374" s="204">
        <f>IFERROR(INDEX(Lookup!$BH$9:$BH$2151,MATCH($A374,Lookup!$A$9:$A$2151,0)),0)</f>
        <v>0</v>
      </c>
      <c r="L374" s="204">
        <f t="shared" si="41"/>
        <v>0</v>
      </c>
      <c r="O374" s="182">
        <f t="shared" si="42"/>
        <v>0</v>
      </c>
    </row>
    <row r="375" spans="1:15" hidden="1" x14ac:dyDescent="0.2">
      <c r="A375" s="182">
        <f>+'09'!A182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IFERROR(INDEX(Lookup!$BG$9:$BG$2151,MATCH($A375,Lookup!$A$9:$A$2151,0)),0)</f>
        <v>0</v>
      </c>
      <c r="E375" s="204">
        <f>IFERROR(INDEX(Lookup!$BF$9:$BF$2151,MATCH($A375,Lookup!$A$9:$A$2151,0)),0)</f>
        <v>0</v>
      </c>
      <c r="F375" s="204">
        <f>IFERROR(INDEX(Lookup!$BE$9:$BE$2151,MATCH($A375,Lookup!$A$9:$A$2151,0)),0)</f>
        <v>0</v>
      </c>
      <c r="G375" s="205"/>
      <c r="H375" s="205"/>
      <c r="I375" s="204">
        <f>IFERROR(INDEX(Lookup!$BJ$9:$BJ$2151,MATCH($A375,Lookup!$A$9:$A$2151,0)),0)</f>
        <v>0</v>
      </c>
      <c r="J375" s="204">
        <f>IFERROR(INDEX(Lookup!$BI$9:$BI$2151,MATCH($A375,Lookup!$A$9:$A$2151,0)),0)</f>
        <v>0</v>
      </c>
      <c r="K375" s="204">
        <f>IFERROR(INDEX(Lookup!$BH$9:$BH$2151,MATCH($A375,Lookup!$A$9:$A$2151,0)),0)</f>
        <v>0</v>
      </c>
      <c r="L375" s="204">
        <f t="shared" si="41"/>
        <v>0</v>
      </c>
      <c r="O375" s="182">
        <f t="shared" si="42"/>
        <v>0</v>
      </c>
    </row>
    <row r="376" spans="1:15" hidden="1" x14ac:dyDescent="0.2">
      <c r="A376" s="182">
        <f>+'09'!A183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IFERROR(INDEX(Lookup!$BG$9:$BG$2151,MATCH($A376,Lookup!$A$9:$A$2151,0)),0)</f>
        <v>0</v>
      </c>
      <c r="E376" s="204">
        <f>IFERROR(INDEX(Lookup!$BF$9:$BF$2151,MATCH($A376,Lookup!$A$9:$A$2151,0)),0)</f>
        <v>0</v>
      </c>
      <c r="F376" s="204">
        <f>IFERROR(INDEX(Lookup!$BE$9:$BE$2151,MATCH($A376,Lookup!$A$9:$A$2151,0)),0)</f>
        <v>0</v>
      </c>
      <c r="G376" s="205"/>
      <c r="H376" s="205"/>
      <c r="I376" s="204">
        <f>IFERROR(INDEX(Lookup!$BJ$9:$BJ$2151,MATCH($A376,Lookup!$A$9:$A$2151,0)),0)</f>
        <v>0</v>
      </c>
      <c r="J376" s="204">
        <f>IFERROR(INDEX(Lookup!$BI$9:$BI$2151,MATCH($A376,Lookup!$A$9:$A$2151,0)),0)</f>
        <v>0</v>
      </c>
      <c r="K376" s="204">
        <f>IFERROR(INDEX(Lookup!$BH$9:$BH$2151,MATCH($A376,Lookup!$A$9:$A$2151,0)),0)</f>
        <v>0</v>
      </c>
      <c r="L376" s="204">
        <f t="shared" si="41"/>
        <v>0</v>
      </c>
      <c r="O376" s="182">
        <f t="shared" si="42"/>
        <v>0</v>
      </c>
    </row>
    <row r="377" spans="1:15" hidden="1" x14ac:dyDescent="0.2">
      <c r="A377" s="182">
        <f>+'09'!A184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IFERROR(INDEX(Lookup!$BG$9:$BG$2151,MATCH($A377,Lookup!$A$9:$A$2151,0)),0)</f>
        <v>0</v>
      </c>
      <c r="E377" s="204">
        <f>IFERROR(INDEX(Lookup!$BF$9:$BF$2151,MATCH($A377,Lookup!$A$9:$A$2151,0)),0)</f>
        <v>0</v>
      </c>
      <c r="F377" s="204">
        <f>IFERROR(INDEX(Lookup!$BE$9:$BE$2151,MATCH($A377,Lookup!$A$9:$A$2151,0)),0)</f>
        <v>0</v>
      </c>
      <c r="G377" s="205"/>
      <c r="H377" s="205"/>
      <c r="I377" s="204">
        <f>IFERROR(INDEX(Lookup!$BJ$9:$BJ$2151,MATCH($A377,Lookup!$A$9:$A$2151,0)),0)</f>
        <v>0</v>
      </c>
      <c r="J377" s="204">
        <f>IFERROR(INDEX(Lookup!$BI$9:$BI$2151,MATCH($A377,Lookup!$A$9:$A$2151,0)),0)</f>
        <v>0</v>
      </c>
      <c r="K377" s="204">
        <f>IFERROR(INDEX(Lookup!$BH$9:$BH$2151,MATCH($A377,Lookup!$A$9:$A$2151,0)),0)</f>
        <v>0</v>
      </c>
      <c r="L377" s="204">
        <f t="shared" si="41"/>
        <v>0</v>
      </c>
      <c r="O377" s="182">
        <f t="shared" si="42"/>
        <v>0</v>
      </c>
    </row>
    <row r="378" spans="1:15" hidden="1" x14ac:dyDescent="0.2">
      <c r="A378" s="182">
        <f>+'09'!A185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IFERROR(INDEX(Lookup!$BG$9:$BG$2151,MATCH($A378,Lookup!$A$9:$A$2151,0)),0)</f>
        <v>0</v>
      </c>
      <c r="E378" s="204">
        <f>IFERROR(INDEX(Lookup!$BF$9:$BF$2151,MATCH($A378,Lookup!$A$9:$A$2151,0)),0)</f>
        <v>0</v>
      </c>
      <c r="F378" s="204">
        <f>IFERROR(INDEX(Lookup!$BE$9:$BE$2151,MATCH($A378,Lookup!$A$9:$A$2151,0)),0)</f>
        <v>0</v>
      </c>
      <c r="G378" s="205"/>
      <c r="H378" s="205"/>
      <c r="I378" s="204">
        <f>IFERROR(INDEX(Lookup!$BJ$9:$BJ$2151,MATCH($A378,Lookup!$A$9:$A$2151,0)),0)</f>
        <v>0</v>
      </c>
      <c r="J378" s="204">
        <f>IFERROR(INDEX(Lookup!$BI$9:$BI$2151,MATCH($A378,Lookup!$A$9:$A$2151,0)),0)</f>
        <v>0</v>
      </c>
      <c r="K378" s="204">
        <f>IFERROR(INDEX(Lookup!$BH$9:$BH$2151,MATCH($A378,Lookup!$A$9:$A$2151,0)),0)</f>
        <v>0</v>
      </c>
      <c r="L378" s="204">
        <f t="shared" si="41"/>
        <v>0</v>
      </c>
      <c r="O378" s="182">
        <f t="shared" si="42"/>
        <v>0</v>
      </c>
    </row>
    <row r="379" spans="1:15" hidden="1" x14ac:dyDescent="0.2">
      <c r="A379" s="182">
        <f>+'09'!A186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IFERROR(INDEX(Lookup!$BG$9:$BG$2151,MATCH($A379,Lookup!$A$9:$A$2151,0)),0)</f>
        <v>0</v>
      </c>
      <c r="E379" s="204">
        <f>IFERROR(INDEX(Lookup!$BF$9:$BF$2151,MATCH($A379,Lookup!$A$9:$A$2151,0)),0)</f>
        <v>0</v>
      </c>
      <c r="F379" s="204">
        <f>IFERROR(INDEX(Lookup!$BE$9:$BE$2151,MATCH($A379,Lookup!$A$9:$A$2151,0)),0)</f>
        <v>0</v>
      </c>
      <c r="G379" s="205"/>
      <c r="H379" s="205"/>
      <c r="I379" s="204">
        <f>IFERROR(INDEX(Lookup!$BJ$9:$BJ$2151,MATCH($A379,Lookup!$A$9:$A$2151,0)),0)</f>
        <v>0</v>
      </c>
      <c r="J379" s="204">
        <f>IFERROR(INDEX(Lookup!$BI$9:$BI$2151,MATCH($A379,Lookup!$A$9:$A$2151,0)),0)</f>
        <v>0</v>
      </c>
      <c r="K379" s="204">
        <f>IFERROR(INDEX(Lookup!$BH$9:$BH$2151,MATCH($A379,Lookup!$A$9:$A$2151,0)),0)</f>
        <v>0</v>
      </c>
      <c r="L379" s="204">
        <f t="shared" si="41"/>
        <v>0</v>
      </c>
      <c r="O379" s="182">
        <f t="shared" si="42"/>
        <v>0</v>
      </c>
    </row>
    <row r="380" spans="1:15" hidden="1" x14ac:dyDescent="0.2">
      <c r="A380" s="182">
        <f>+'09'!A187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IFERROR(INDEX(Lookup!$BG$9:$BG$2151,MATCH($A380,Lookup!$A$9:$A$2151,0)),0)</f>
        <v>0</v>
      </c>
      <c r="E380" s="204">
        <f>IFERROR(INDEX(Lookup!$BF$9:$BF$2151,MATCH($A380,Lookup!$A$9:$A$2151,0)),0)</f>
        <v>0</v>
      </c>
      <c r="F380" s="204">
        <f>IFERROR(INDEX(Lookup!$BE$9:$BE$2151,MATCH($A380,Lookup!$A$9:$A$2151,0)),0)</f>
        <v>0</v>
      </c>
      <c r="G380" s="205"/>
      <c r="H380" s="205"/>
      <c r="I380" s="204">
        <f>IFERROR(INDEX(Lookup!$BJ$9:$BJ$2151,MATCH($A380,Lookup!$A$9:$A$2151,0)),0)</f>
        <v>0</v>
      </c>
      <c r="J380" s="204">
        <f>IFERROR(INDEX(Lookup!$BI$9:$BI$2151,MATCH($A380,Lookup!$A$9:$A$2151,0)),0)</f>
        <v>0</v>
      </c>
      <c r="K380" s="204">
        <f>IFERROR(INDEX(Lookup!$BH$9:$BH$2151,MATCH($A380,Lookup!$A$9:$A$2151,0)),0)</f>
        <v>0</v>
      </c>
      <c r="L380" s="204">
        <f t="shared" si="41"/>
        <v>0</v>
      </c>
      <c r="O380" s="182">
        <f t="shared" si="42"/>
        <v>0</v>
      </c>
    </row>
    <row r="381" spans="1:15" hidden="1" x14ac:dyDescent="0.2">
      <c r="A381" s="182">
        <f>+'09'!A188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IFERROR(INDEX(Lookup!$BG$9:$BG$2151,MATCH($A381,Lookup!$A$9:$A$2151,0)),0)</f>
        <v>0</v>
      </c>
      <c r="E381" s="204">
        <f>IFERROR(INDEX(Lookup!$BF$9:$BF$2151,MATCH($A381,Lookup!$A$9:$A$2151,0)),0)</f>
        <v>0</v>
      </c>
      <c r="F381" s="204">
        <f>IFERROR(INDEX(Lookup!$BE$9:$BE$2151,MATCH($A381,Lookup!$A$9:$A$2151,0)),0)</f>
        <v>0</v>
      </c>
      <c r="G381" s="205"/>
      <c r="H381" s="205"/>
      <c r="I381" s="204">
        <f>IFERROR(INDEX(Lookup!$BJ$9:$BJ$2151,MATCH($A381,Lookup!$A$9:$A$2151,0)),0)</f>
        <v>0</v>
      </c>
      <c r="J381" s="204">
        <f>IFERROR(INDEX(Lookup!$BI$9:$BI$2151,MATCH($A381,Lookup!$A$9:$A$2151,0)),0)</f>
        <v>0</v>
      </c>
      <c r="K381" s="204">
        <f>IFERROR(INDEX(Lookup!$BH$9:$BH$2151,MATCH($A381,Lookup!$A$9:$A$2151,0)),0)</f>
        <v>0</v>
      </c>
      <c r="L381" s="204">
        <f t="shared" si="41"/>
        <v>0</v>
      </c>
      <c r="O381" s="182">
        <f t="shared" si="42"/>
        <v>0</v>
      </c>
    </row>
    <row r="382" spans="1:15" hidden="1" x14ac:dyDescent="0.2">
      <c r="A382" s="182">
        <f>+'09'!A189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IFERROR(INDEX(Lookup!$BG$9:$BG$2151,MATCH($A382,Lookup!$A$9:$A$2151,0)),0)</f>
        <v>0</v>
      </c>
      <c r="E382" s="204">
        <f>IFERROR(INDEX(Lookup!$BF$9:$BF$2151,MATCH($A382,Lookup!$A$9:$A$2151,0)),0)</f>
        <v>0</v>
      </c>
      <c r="F382" s="204">
        <f>IFERROR(INDEX(Lookup!$BE$9:$BE$2151,MATCH($A382,Lookup!$A$9:$A$2151,0)),0)</f>
        <v>0</v>
      </c>
      <c r="G382" s="205"/>
      <c r="H382" s="205"/>
      <c r="I382" s="204">
        <f>IFERROR(INDEX(Lookup!$BJ$9:$BJ$2151,MATCH($A382,Lookup!$A$9:$A$2151,0)),0)</f>
        <v>0</v>
      </c>
      <c r="J382" s="204">
        <f>IFERROR(INDEX(Lookup!$BI$9:$BI$2151,MATCH($A382,Lookup!$A$9:$A$2151,0)),0)</f>
        <v>0</v>
      </c>
      <c r="K382" s="204">
        <f>IFERROR(INDEX(Lookup!$BH$9:$BH$2151,MATCH($A382,Lookup!$A$9:$A$2151,0)),0)</f>
        <v>0</v>
      </c>
      <c r="L382" s="204">
        <f t="shared" si="41"/>
        <v>0</v>
      </c>
      <c r="O382" s="182">
        <f t="shared" si="42"/>
        <v>0</v>
      </c>
    </row>
    <row r="383" spans="1:15" hidden="1" x14ac:dyDescent="0.2">
      <c r="A383" s="182">
        <f>+'09'!A190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IFERROR(INDEX(Lookup!$BG$9:$BG$2151,MATCH($A383,Lookup!$A$9:$A$2151,0)),0)</f>
        <v>0</v>
      </c>
      <c r="E383" s="204">
        <f>IFERROR(INDEX(Lookup!$BF$9:$BF$2151,MATCH($A383,Lookup!$A$9:$A$2151,0)),0)</f>
        <v>0</v>
      </c>
      <c r="F383" s="204">
        <f>IFERROR(INDEX(Lookup!$BE$9:$BE$2151,MATCH($A383,Lookup!$A$9:$A$2151,0)),0)</f>
        <v>0</v>
      </c>
      <c r="G383" s="205"/>
      <c r="H383" s="205"/>
      <c r="I383" s="204">
        <f>IFERROR(INDEX(Lookup!$BJ$9:$BJ$2151,MATCH($A383,Lookup!$A$9:$A$2151,0)),0)</f>
        <v>0</v>
      </c>
      <c r="J383" s="204">
        <f>IFERROR(INDEX(Lookup!$BI$9:$BI$2151,MATCH($A383,Lookup!$A$9:$A$2151,0)),0)</f>
        <v>0</v>
      </c>
      <c r="K383" s="204">
        <f>IFERROR(INDEX(Lookup!$BH$9:$BH$2151,MATCH($A383,Lookup!$A$9:$A$2151,0)),0)</f>
        <v>0</v>
      </c>
      <c r="L383" s="204">
        <f t="shared" si="41"/>
        <v>0</v>
      </c>
      <c r="O383" s="182">
        <f t="shared" si="42"/>
        <v>0</v>
      </c>
    </row>
    <row r="384" spans="1:15" hidden="1" x14ac:dyDescent="0.2">
      <c r="A384" s="182">
        <f>+'09'!A191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IFERROR(INDEX(Lookup!$BG$9:$BG$2151,MATCH($A384,Lookup!$A$9:$A$2151,0)),0)</f>
        <v>0</v>
      </c>
      <c r="E384" s="204">
        <f>IFERROR(INDEX(Lookup!$BF$9:$BF$2151,MATCH($A384,Lookup!$A$9:$A$2151,0)),0)</f>
        <v>0</v>
      </c>
      <c r="F384" s="204">
        <f>IFERROR(INDEX(Lookup!$BE$9:$BE$2151,MATCH($A384,Lookup!$A$9:$A$2151,0)),0)</f>
        <v>0</v>
      </c>
      <c r="G384" s="205"/>
      <c r="H384" s="205"/>
      <c r="I384" s="204">
        <f>IFERROR(INDEX(Lookup!$BJ$9:$BJ$2151,MATCH($A384,Lookup!$A$9:$A$2151,0)),0)</f>
        <v>0</v>
      </c>
      <c r="J384" s="204">
        <f>IFERROR(INDEX(Lookup!$BI$9:$BI$2151,MATCH($A384,Lookup!$A$9:$A$2151,0)),0)</f>
        <v>0</v>
      </c>
      <c r="K384" s="204">
        <f>IFERROR(INDEX(Lookup!$BH$9:$BH$2151,MATCH($A384,Lookup!$A$9:$A$2151,0)),0)</f>
        <v>0</v>
      </c>
      <c r="L384" s="204">
        <f t="shared" si="41"/>
        <v>0</v>
      </c>
      <c r="O384" s="182">
        <f t="shared" si="42"/>
        <v>0</v>
      </c>
    </row>
    <row r="385" spans="1:15" hidden="1" x14ac:dyDescent="0.2">
      <c r="A385" s="182">
        <f>+'09'!A192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IFERROR(INDEX(Lookup!$BG$9:$BG$2151,MATCH($A385,Lookup!$A$9:$A$2151,0)),0)</f>
        <v>0</v>
      </c>
      <c r="E385" s="204">
        <f>IFERROR(INDEX(Lookup!$BF$9:$BF$2151,MATCH($A385,Lookup!$A$9:$A$2151,0)),0)</f>
        <v>0</v>
      </c>
      <c r="F385" s="204">
        <f>IFERROR(INDEX(Lookup!$BE$9:$BE$2151,MATCH($A385,Lookup!$A$9:$A$2151,0)),0)</f>
        <v>0</v>
      </c>
      <c r="G385" s="205"/>
      <c r="H385" s="205"/>
      <c r="I385" s="204">
        <f>IFERROR(INDEX(Lookup!$BJ$9:$BJ$2151,MATCH($A385,Lookup!$A$9:$A$2151,0)),0)</f>
        <v>0</v>
      </c>
      <c r="J385" s="204">
        <f>IFERROR(INDEX(Lookup!$BI$9:$BI$2151,MATCH($A385,Lookup!$A$9:$A$2151,0)),0)</f>
        <v>0</v>
      </c>
      <c r="K385" s="204">
        <f>IFERROR(INDEX(Lookup!$BH$9:$BH$2151,MATCH($A385,Lookup!$A$9:$A$2151,0)),0)</f>
        <v>0</v>
      </c>
      <c r="L385" s="204">
        <f t="shared" si="41"/>
        <v>0</v>
      </c>
      <c r="O385" s="182">
        <f t="shared" si="42"/>
        <v>0</v>
      </c>
    </row>
    <row r="386" spans="1:15" hidden="1" x14ac:dyDescent="0.2">
      <c r="A386" s="182">
        <f>+'09'!A193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IFERROR(INDEX(Lookup!$BG$9:$BG$2151,MATCH($A386,Lookup!$A$9:$A$2151,0)),0)</f>
        <v>0</v>
      </c>
      <c r="E386" s="204">
        <f>IFERROR(INDEX(Lookup!$BF$9:$BF$2151,MATCH($A386,Lookup!$A$9:$A$2151,0)),0)</f>
        <v>0</v>
      </c>
      <c r="F386" s="204">
        <f>IFERROR(INDEX(Lookup!$BE$9:$BE$2151,MATCH($A386,Lookup!$A$9:$A$2151,0)),0)</f>
        <v>0</v>
      </c>
      <c r="G386" s="205"/>
      <c r="H386" s="205"/>
      <c r="I386" s="204">
        <f>IFERROR(INDEX(Lookup!$BJ$9:$BJ$2151,MATCH($A386,Lookup!$A$9:$A$2151,0)),0)</f>
        <v>0</v>
      </c>
      <c r="J386" s="204">
        <f>IFERROR(INDEX(Lookup!$BI$9:$BI$2151,MATCH($A386,Lookup!$A$9:$A$2151,0)),0)</f>
        <v>0</v>
      </c>
      <c r="K386" s="204">
        <f>IFERROR(INDEX(Lookup!$BH$9:$BH$2151,MATCH($A386,Lookup!$A$9:$A$2151,0)),0)</f>
        <v>0</v>
      </c>
      <c r="L386" s="204">
        <f t="shared" si="41"/>
        <v>0</v>
      </c>
      <c r="O386" s="182">
        <f t="shared" si="42"/>
        <v>0</v>
      </c>
    </row>
    <row r="387" spans="1:15" hidden="1" x14ac:dyDescent="0.2">
      <c r="A387" s="182">
        <f>+'09'!A194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IFERROR(INDEX(Lookup!$BG$9:$BG$2151,MATCH($A387,Lookup!$A$9:$A$2151,0)),0)</f>
        <v>0</v>
      </c>
      <c r="E387" s="204">
        <f>IFERROR(INDEX(Lookup!$BF$9:$BF$2151,MATCH($A387,Lookup!$A$9:$A$2151,0)),0)</f>
        <v>0</v>
      </c>
      <c r="F387" s="204">
        <f>IFERROR(INDEX(Lookup!$BE$9:$BE$2151,MATCH($A387,Lookup!$A$9:$A$2151,0)),0)</f>
        <v>0</v>
      </c>
      <c r="G387" s="205"/>
      <c r="H387" s="205"/>
      <c r="I387" s="204">
        <f>IFERROR(INDEX(Lookup!$BJ$9:$BJ$2151,MATCH($A387,Lookup!$A$9:$A$2151,0)),0)</f>
        <v>0</v>
      </c>
      <c r="J387" s="204">
        <f>IFERROR(INDEX(Lookup!$BI$9:$BI$2151,MATCH($A387,Lookup!$A$9:$A$2151,0)),0)</f>
        <v>0</v>
      </c>
      <c r="K387" s="204">
        <f>IFERROR(INDEX(Lookup!$BH$9:$BH$2151,MATCH($A387,Lookup!$A$9:$A$2151,0)),0)</f>
        <v>0</v>
      </c>
      <c r="L387" s="204">
        <f t="shared" ref="L387:L450" si="43">K387-J387</f>
        <v>0</v>
      </c>
      <c r="O387" s="182">
        <f t="shared" ref="O387:O450" si="44">+IF(A387&gt;0,1,0)</f>
        <v>0</v>
      </c>
    </row>
    <row r="388" spans="1:15" hidden="1" x14ac:dyDescent="0.2">
      <c r="A388" s="182">
        <f>+'09'!A195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IFERROR(INDEX(Lookup!$BG$9:$BG$2151,MATCH($A388,Lookup!$A$9:$A$2151,0)),0)</f>
        <v>0</v>
      </c>
      <c r="E388" s="204">
        <f>IFERROR(INDEX(Lookup!$BF$9:$BF$2151,MATCH($A388,Lookup!$A$9:$A$2151,0)),0)</f>
        <v>0</v>
      </c>
      <c r="F388" s="204">
        <f>IFERROR(INDEX(Lookup!$BE$9:$BE$2151,MATCH($A388,Lookup!$A$9:$A$2151,0)),0)</f>
        <v>0</v>
      </c>
      <c r="G388" s="205"/>
      <c r="H388" s="205"/>
      <c r="I388" s="204">
        <f>IFERROR(INDEX(Lookup!$BJ$9:$BJ$2151,MATCH($A388,Lookup!$A$9:$A$2151,0)),0)</f>
        <v>0</v>
      </c>
      <c r="J388" s="204">
        <f>IFERROR(INDEX(Lookup!$BI$9:$BI$2151,MATCH($A388,Lookup!$A$9:$A$2151,0)),0)</f>
        <v>0</v>
      </c>
      <c r="K388" s="204">
        <f>IFERROR(INDEX(Lookup!$BH$9:$BH$2151,MATCH($A388,Lookup!$A$9:$A$2151,0)),0)</f>
        <v>0</v>
      </c>
      <c r="L388" s="204">
        <f t="shared" si="43"/>
        <v>0</v>
      </c>
      <c r="O388" s="182">
        <f t="shared" si="44"/>
        <v>0</v>
      </c>
    </row>
    <row r="389" spans="1:15" hidden="1" x14ac:dyDescent="0.2">
      <c r="A389" s="182">
        <f>+'09'!A196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IFERROR(INDEX(Lookup!$BG$9:$BG$2151,MATCH($A389,Lookup!$A$9:$A$2151,0)),0)</f>
        <v>0</v>
      </c>
      <c r="E389" s="204">
        <f>IFERROR(INDEX(Lookup!$BF$9:$BF$2151,MATCH($A389,Lookup!$A$9:$A$2151,0)),0)</f>
        <v>0</v>
      </c>
      <c r="F389" s="204">
        <f>IFERROR(INDEX(Lookup!$BE$9:$BE$2151,MATCH($A389,Lookup!$A$9:$A$2151,0)),0)</f>
        <v>0</v>
      </c>
      <c r="G389" s="205"/>
      <c r="H389" s="205"/>
      <c r="I389" s="204">
        <f>IFERROR(INDEX(Lookup!$BJ$9:$BJ$2151,MATCH($A389,Lookup!$A$9:$A$2151,0)),0)</f>
        <v>0</v>
      </c>
      <c r="J389" s="204">
        <f>IFERROR(INDEX(Lookup!$BI$9:$BI$2151,MATCH($A389,Lookup!$A$9:$A$2151,0)),0)</f>
        <v>0</v>
      </c>
      <c r="K389" s="204">
        <f>IFERROR(INDEX(Lookup!$BH$9:$BH$2151,MATCH($A389,Lookup!$A$9:$A$2151,0)),0)</f>
        <v>0</v>
      </c>
      <c r="L389" s="204">
        <f t="shared" si="43"/>
        <v>0</v>
      </c>
      <c r="O389" s="182">
        <f t="shared" si="44"/>
        <v>0</v>
      </c>
    </row>
    <row r="390" spans="1:15" hidden="1" x14ac:dyDescent="0.2">
      <c r="A390" s="182">
        <f>+'09'!A197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IFERROR(INDEX(Lookup!$BG$9:$BG$2151,MATCH($A390,Lookup!$A$9:$A$2151,0)),0)</f>
        <v>0</v>
      </c>
      <c r="E390" s="204">
        <f>IFERROR(INDEX(Lookup!$BF$9:$BF$2151,MATCH($A390,Lookup!$A$9:$A$2151,0)),0)</f>
        <v>0</v>
      </c>
      <c r="F390" s="204">
        <f>IFERROR(INDEX(Lookup!$BE$9:$BE$2151,MATCH($A390,Lookup!$A$9:$A$2151,0)),0)</f>
        <v>0</v>
      </c>
      <c r="G390" s="205"/>
      <c r="H390" s="205"/>
      <c r="I390" s="204">
        <f>IFERROR(INDEX(Lookup!$BJ$9:$BJ$2151,MATCH($A390,Lookup!$A$9:$A$2151,0)),0)</f>
        <v>0</v>
      </c>
      <c r="J390" s="204">
        <f>IFERROR(INDEX(Lookup!$BI$9:$BI$2151,MATCH($A390,Lookup!$A$9:$A$2151,0)),0)</f>
        <v>0</v>
      </c>
      <c r="K390" s="204">
        <f>IFERROR(INDEX(Lookup!$BH$9:$BH$2151,MATCH($A390,Lookup!$A$9:$A$2151,0)),0)</f>
        <v>0</v>
      </c>
      <c r="L390" s="204">
        <f t="shared" si="43"/>
        <v>0</v>
      </c>
      <c r="O390" s="182">
        <f t="shared" si="44"/>
        <v>0</v>
      </c>
    </row>
    <row r="391" spans="1:15" hidden="1" x14ac:dyDescent="0.2">
      <c r="A391" s="182">
        <f>+'09'!A198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IFERROR(INDEX(Lookup!$BG$9:$BG$2151,MATCH($A391,Lookup!$A$9:$A$2151,0)),0)</f>
        <v>0</v>
      </c>
      <c r="E391" s="204">
        <f>IFERROR(INDEX(Lookup!$BF$9:$BF$2151,MATCH($A391,Lookup!$A$9:$A$2151,0)),0)</f>
        <v>0</v>
      </c>
      <c r="F391" s="204">
        <f>IFERROR(INDEX(Lookup!$BE$9:$BE$2151,MATCH($A391,Lookup!$A$9:$A$2151,0)),0)</f>
        <v>0</v>
      </c>
      <c r="G391" s="205"/>
      <c r="H391" s="205"/>
      <c r="I391" s="204">
        <f>IFERROR(INDEX(Lookup!$BJ$9:$BJ$2151,MATCH($A391,Lookup!$A$9:$A$2151,0)),0)</f>
        <v>0</v>
      </c>
      <c r="J391" s="204">
        <f>IFERROR(INDEX(Lookup!$BI$9:$BI$2151,MATCH($A391,Lookup!$A$9:$A$2151,0)),0)</f>
        <v>0</v>
      </c>
      <c r="K391" s="204">
        <f>IFERROR(INDEX(Lookup!$BH$9:$BH$2151,MATCH($A391,Lookup!$A$9:$A$2151,0)),0)</f>
        <v>0</v>
      </c>
      <c r="L391" s="204">
        <f t="shared" si="43"/>
        <v>0</v>
      </c>
      <c r="O391" s="182">
        <f t="shared" si="44"/>
        <v>0</v>
      </c>
    </row>
    <row r="392" spans="1:15" hidden="1" x14ac:dyDescent="0.2">
      <c r="A392" s="182">
        <f>+'09'!A199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IFERROR(INDEX(Lookup!$BG$9:$BG$2151,MATCH($A392,Lookup!$A$9:$A$2151,0)),0)</f>
        <v>0</v>
      </c>
      <c r="E392" s="204">
        <f>IFERROR(INDEX(Lookup!$BF$9:$BF$2151,MATCH($A392,Lookup!$A$9:$A$2151,0)),0)</f>
        <v>0</v>
      </c>
      <c r="F392" s="204">
        <f>IFERROR(INDEX(Lookup!$BE$9:$BE$2151,MATCH($A392,Lookup!$A$9:$A$2151,0)),0)</f>
        <v>0</v>
      </c>
      <c r="G392" s="205"/>
      <c r="H392" s="205"/>
      <c r="I392" s="204">
        <f>IFERROR(INDEX(Lookup!$BJ$9:$BJ$2151,MATCH($A392,Lookup!$A$9:$A$2151,0)),0)</f>
        <v>0</v>
      </c>
      <c r="J392" s="204">
        <f>IFERROR(INDEX(Lookup!$BI$9:$BI$2151,MATCH($A392,Lookup!$A$9:$A$2151,0)),0)</f>
        <v>0</v>
      </c>
      <c r="K392" s="204">
        <f>IFERROR(INDEX(Lookup!$BH$9:$BH$2151,MATCH($A392,Lookup!$A$9:$A$2151,0)),0)</f>
        <v>0</v>
      </c>
      <c r="L392" s="204">
        <f t="shared" si="43"/>
        <v>0</v>
      </c>
      <c r="O392" s="182">
        <f t="shared" si="44"/>
        <v>0</v>
      </c>
    </row>
    <row r="393" spans="1:15" hidden="1" x14ac:dyDescent="0.2">
      <c r="A393" s="182">
        <f>+'09'!A200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IFERROR(INDEX(Lookup!$BG$9:$BG$2151,MATCH($A393,Lookup!$A$9:$A$2151,0)),0)</f>
        <v>0</v>
      </c>
      <c r="E393" s="204">
        <f>IFERROR(INDEX(Lookup!$BF$9:$BF$2151,MATCH($A393,Lookup!$A$9:$A$2151,0)),0)</f>
        <v>0</v>
      </c>
      <c r="F393" s="204">
        <f>IFERROR(INDEX(Lookup!$BE$9:$BE$2151,MATCH($A393,Lookup!$A$9:$A$2151,0)),0)</f>
        <v>0</v>
      </c>
      <c r="G393" s="205"/>
      <c r="H393" s="205"/>
      <c r="I393" s="204">
        <f>IFERROR(INDEX(Lookup!$BJ$9:$BJ$2151,MATCH($A393,Lookup!$A$9:$A$2151,0)),0)</f>
        <v>0</v>
      </c>
      <c r="J393" s="204">
        <f>IFERROR(INDEX(Lookup!$BI$9:$BI$2151,MATCH($A393,Lookup!$A$9:$A$2151,0)),0)</f>
        <v>0</v>
      </c>
      <c r="K393" s="204">
        <f>IFERROR(INDEX(Lookup!$BH$9:$BH$2151,MATCH($A393,Lookup!$A$9:$A$2151,0)),0)</f>
        <v>0</v>
      </c>
      <c r="L393" s="204">
        <f t="shared" si="43"/>
        <v>0</v>
      </c>
      <c r="O393" s="182">
        <f t="shared" si="44"/>
        <v>0</v>
      </c>
    </row>
    <row r="394" spans="1:15" hidden="1" x14ac:dyDescent="0.2">
      <c r="A394" s="182">
        <f>+'09'!A201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IFERROR(INDEX(Lookup!$BG$9:$BG$2151,MATCH($A394,Lookup!$A$9:$A$2151,0)),0)</f>
        <v>0</v>
      </c>
      <c r="E394" s="204">
        <f>IFERROR(INDEX(Lookup!$BF$9:$BF$2151,MATCH($A394,Lookup!$A$9:$A$2151,0)),0)</f>
        <v>0</v>
      </c>
      <c r="F394" s="204">
        <f>IFERROR(INDEX(Lookup!$BE$9:$BE$2151,MATCH($A394,Lookup!$A$9:$A$2151,0)),0)</f>
        <v>0</v>
      </c>
      <c r="G394" s="205"/>
      <c r="H394" s="205"/>
      <c r="I394" s="204">
        <f>IFERROR(INDEX(Lookup!$BJ$9:$BJ$2151,MATCH($A394,Lookup!$A$9:$A$2151,0)),0)</f>
        <v>0</v>
      </c>
      <c r="J394" s="204">
        <f>IFERROR(INDEX(Lookup!$BI$9:$BI$2151,MATCH($A394,Lookup!$A$9:$A$2151,0)),0)</f>
        <v>0</v>
      </c>
      <c r="K394" s="204">
        <f>IFERROR(INDEX(Lookup!$BH$9:$BH$2151,MATCH($A394,Lookup!$A$9:$A$2151,0)),0)</f>
        <v>0</v>
      </c>
      <c r="L394" s="204">
        <f t="shared" si="43"/>
        <v>0</v>
      </c>
      <c r="O394" s="182">
        <f t="shared" si="44"/>
        <v>0</v>
      </c>
    </row>
    <row r="395" spans="1:15" hidden="1" x14ac:dyDescent="0.2">
      <c r="A395" s="182">
        <f>+'09'!A202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IFERROR(INDEX(Lookup!$BG$9:$BG$2151,MATCH($A395,Lookup!$A$9:$A$2151,0)),0)</f>
        <v>0</v>
      </c>
      <c r="E395" s="204">
        <f>IFERROR(INDEX(Lookup!$BF$9:$BF$2151,MATCH($A395,Lookup!$A$9:$A$2151,0)),0)</f>
        <v>0</v>
      </c>
      <c r="F395" s="204">
        <f>IFERROR(INDEX(Lookup!$BE$9:$BE$2151,MATCH($A395,Lookup!$A$9:$A$2151,0)),0)</f>
        <v>0</v>
      </c>
      <c r="G395" s="205"/>
      <c r="H395" s="205"/>
      <c r="I395" s="204">
        <f>IFERROR(INDEX(Lookup!$BJ$9:$BJ$2151,MATCH($A395,Lookup!$A$9:$A$2151,0)),0)</f>
        <v>0</v>
      </c>
      <c r="J395" s="204">
        <f>IFERROR(INDEX(Lookup!$BI$9:$BI$2151,MATCH($A395,Lookup!$A$9:$A$2151,0)),0)</f>
        <v>0</v>
      </c>
      <c r="K395" s="204">
        <f>IFERROR(INDEX(Lookup!$BH$9:$BH$2151,MATCH($A395,Lookup!$A$9:$A$2151,0)),0)</f>
        <v>0</v>
      </c>
      <c r="L395" s="204">
        <f t="shared" si="43"/>
        <v>0</v>
      </c>
      <c r="O395" s="182">
        <f t="shared" si="44"/>
        <v>0</v>
      </c>
    </row>
    <row r="396" spans="1:15" hidden="1" x14ac:dyDescent="0.2">
      <c r="A396" s="182">
        <f>+'09'!A203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IFERROR(INDEX(Lookup!$BG$9:$BG$2151,MATCH($A396,Lookup!$A$9:$A$2151,0)),0)</f>
        <v>0</v>
      </c>
      <c r="E396" s="204">
        <f>IFERROR(INDEX(Lookup!$BF$9:$BF$2151,MATCH($A396,Lookup!$A$9:$A$2151,0)),0)</f>
        <v>0</v>
      </c>
      <c r="F396" s="204">
        <f>IFERROR(INDEX(Lookup!$BE$9:$BE$2151,MATCH($A396,Lookup!$A$9:$A$2151,0)),0)</f>
        <v>0</v>
      </c>
      <c r="G396" s="205"/>
      <c r="H396" s="205"/>
      <c r="I396" s="204">
        <f>IFERROR(INDEX(Lookup!$BJ$9:$BJ$2151,MATCH($A396,Lookup!$A$9:$A$2151,0)),0)</f>
        <v>0</v>
      </c>
      <c r="J396" s="204">
        <f>IFERROR(INDEX(Lookup!$BI$9:$BI$2151,MATCH($A396,Lookup!$A$9:$A$2151,0)),0)</f>
        <v>0</v>
      </c>
      <c r="K396" s="204">
        <f>IFERROR(INDEX(Lookup!$BH$9:$BH$2151,MATCH($A396,Lookup!$A$9:$A$2151,0)),0)</f>
        <v>0</v>
      </c>
      <c r="L396" s="204">
        <f t="shared" si="43"/>
        <v>0</v>
      </c>
      <c r="O396" s="182">
        <f t="shared" si="44"/>
        <v>0</v>
      </c>
    </row>
    <row r="397" spans="1:15" hidden="1" x14ac:dyDescent="0.2">
      <c r="A397" s="182">
        <f>+'09'!A204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IFERROR(INDEX(Lookup!$BG$9:$BG$2151,MATCH($A397,Lookup!$A$9:$A$2151,0)),0)</f>
        <v>0</v>
      </c>
      <c r="E397" s="204">
        <f>IFERROR(INDEX(Lookup!$BF$9:$BF$2151,MATCH($A397,Lookup!$A$9:$A$2151,0)),0)</f>
        <v>0</v>
      </c>
      <c r="F397" s="204">
        <f>IFERROR(INDEX(Lookup!$BE$9:$BE$2151,MATCH($A397,Lookup!$A$9:$A$2151,0)),0)</f>
        <v>0</v>
      </c>
      <c r="G397" s="205"/>
      <c r="H397" s="205"/>
      <c r="I397" s="204">
        <f>IFERROR(INDEX(Lookup!$BJ$9:$BJ$2151,MATCH($A397,Lookup!$A$9:$A$2151,0)),0)</f>
        <v>0</v>
      </c>
      <c r="J397" s="204">
        <f>IFERROR(INDEX(Lookup!$BI$9:$BI$2151,MATCH($A397,Lookup!$A$9:$A$2151,0)),0)</f>
        <v>0</v>
      </c>
      <c r="K397" s="204">
        <f>IFERROR(INDEX(Lookup!$BH$9:$BH$2151,MATCH($A397,Lookup!$A$9:$A$2151,0)),0)</f>
        <v>0</v>
      </c>
      <c r="L397" s="204">
        <f t="shared" si="43"/>
        <v>0</v>
      </c>
      <c r="O397" s="182">
        <f t="shared" si="44"/>
        <v>0</v>
      </c>
    </row>
    <row r="398" spans="1:15" hidden="1" x14ac:dyDescent="0.2">
      <c r="A398" s="182">
        <f>+'09'!A205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IFERROR(INDEX(Lookup!$BG$9:$BG$2151,MATCH($A398,Lookup!$A$9:$A$2151,0)),0)</f>
        <v>0</v>
      </c>
      <c r="E398" s="204">
        <f>IFERROR(INDEX(Lookup!$BF$9:$BF$2151,MATCH($A398,Lookup!$A$9:$A$2151,0)),0)</f>
        <v>0</v>
      </c>
      <c r="F398" s="204">
        <f>IFERROR(INDEX(Lookup!$BE$9:$BE$2151,MATCH($A398,Lookup!$A$9:$A$2151,0)),0)</f>
        <v>0</v>
      </c>
      <c r="G398" s="205"/>
      <c r="H398" s="205"/>
      <c r="I398" s="204">
        <f>IFERROR(INDEX(Lookup!$BJ$9:$BJ$2151,MATCH($A398,Lookup!$A$9:$A$2151,0)),0)</f>
        <v>0</v>
      </c>
      <c r="J398" s="204">
        <f>IFERROR(INDEX(Lookup!$BI$9:$BI$2151,MATCH($A398,Lookup!$A$9:$A$2151,0)),0)</f>
        <v>0</v>
      </c>
      <c r="K398" s="204">
        <f>IFERROR(INDEX(Lookup!$BH$9:$BH$2151,MATCH($A398,Lookup!$A$9:$A$2151,0)),0)</f>
        <v>0</v>
      </c>
      <c r="L398" s="204">
        <f t="shared" si="43"/>
        <v>0</v>
      </c>
      <c r="O398" s="182">
        <f t="shared" si="44"/>
        <v>0</v>
      </c>
    </row>
    <row r="399" spans="1:15" hidden="1" x14ac:dyDescent="0.2">
      <c r="A399" s="182">
        <f>+'09'!A206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IFERROR(INDEX(Lookup!$BG$9:$BG$2151,MATCH($A399,Lookup!$A$9:$A$2151,0)),0)</f>
        <v>0</v>
      </c>
      <c r="E399" s="204">
        <f>IFERROR(INDEX(Lookup!$BF$9:$BF$2151,MATCH($A399,Lookup!$A$9:$A$2151,0)),0)</f>
        <v>0</v>
      </c>
      <c r="F399" s="204">
        <f>IFERROR(INDEX(Lookup!$BE$9:$BE$2151,MATCH($A399,Lookup!$A$9:$A$2151,0)),0)</f>
        <v>0</v>
      </c>
      <c r="G399" s="205"/>
      <c r="H399" s="205"/>
      <c r="I399" s="204">
        <f>IFERROR(INDEX(Lookup!$BJ$9:$BJ$2151,MATCH($A399,Lookup!$A$9:$A$2151,0)),0)</f>
        <v>0</v>
      </c>
      <c r="J399" s="204">
        <f>IFERROR(INDEX(Lookup!$BI$9:$BI$2151,MATCH($A399,Lookup!$A$9:$A$2151,0)),0)</f>
        <v>0</v>
      </c>
      <c r="K399" s="204">
        <f>IFERROR(INDEX(Lookup!$BH$9:$BH$2151,MATCH($A399,Lookup!$A$9:$A$2151,0)),0)</f>
        <v>0</v>
      </c>
      <c r="L399" s="204">
        <f t="shared" si="43"/>
        <v>0</v>
      </c>
      <c r="O399" s="182">
        <f t="shared" si="44"/>
        <v>0</v>
      </c>
    </row>
    <row r="400" spans="1:15" hidden="1" x14ac:dyDescent="0.2">
      <c r="A400" s="182">
        <f>+'09'!A207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IFERROR(INDEX(Lookup!$BG$9:$BG$2151,MATCH($A400,Lookup!$A$9:$A$2151,0)),0)</f>
        <v>0</v>
      </c>
      <c r="E400" s="204">
        <f>IFERROR(INDEX(Lookup!$BF$9:$BF$2151,MATCH($A400,Lookup!$A$9:$A$2151,0)),0)</f>
        <v>0</v>
      </c>
      <c r="F400" s="204">
        <f>IFERROR(INDEX(Lookup!$BE$9:$BE$2151,MATCH($A400,Lookup!$A$9:$A$2151,0)),0)</f>
        <v>0</v>
      </c>
      <c r="G400" s="205"/>
      <c r="H400" s="205"/>
      <c r="I400" s="204">
        <f>IFERROR(INDEX(Lookup!$BJ$9:$BJ$2151,MATCH($A400,Lookup!$A$9:$A$2151,0)),0)</f>
        <v>0</v>
      </c>
      <c r="J400" s="204">
        <f>IFERROR(INDEX(Lookup!$BI$9:$BI$2151,MATCH($A400,Lookup!$A$9:$A$2151,0)),0)</f>
        <v>0</v>
      </c>
      <c r="K400" s="204">
        <f>IFERROR(INDEX(Lookup!$BH$9:$BH$2151,MATCH($A400,Lookup!$A$9:$A$2151,0)),0)</f>
        <v>0</v>
      </c>
      <c r="L400" s="204">
        <f t="shared" si="43"/>
        <v>0</v>
      </c>
      <c r="O400" s="182">
        <f t="shared" si="44"/>
        <v>0</v>
      </c>
    </row>
    <row r="401" spans="1:15" hidden="1" x14ac:dyDescent="0.2">
      <c r="A401" s="182">
        <f>+'09'!A208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IFERROR(INDEX(Lookup!$BG$9:$BG$2151,MATCH($A401,Lookup!$A$9:$A$2151,0)),0)</f>
        <v>0</v>
      </c>
      <c r="E401" s="204">
        <f>IFERROR(INDEX(Lookup!$BF$9:$BF$2151,MATCH($A401,Lookup!$A$9:$A$2151,0)),0)</f>
        <v>0</v>
      </c>
      <c r="F401" s="204">
        <f>IFERROR(INDEX(Lookup!$BE$9:$BE$2151,MATCH($A401,Lookup!$A$9:$A$2151,0)),0)</f>
        <v>0</v>
      </c>
      <c r="G401" s="205"/>
      <c r="H401" s="205"/>
      <c r="I401" s="204">
        <f>IFERROR(INDEX(Lookup!$BJ$9:$BJ$2151,MATCH($A401,Lookup!$A$9:$A$2151,0)),0)</f>
        <v>0</v>
      </c>
      <c r="J401" s="204">
        <f>IFERROR(INDEX(Lookup!$BI$9:$BI$2151,MATCH($A401,Lookup!$A$9:$A$2151,0)),0)</f>
        <v>0</v>
      </c>
      <c r="K401" s="204">
        <f>IFERROR(INDEX(Lookup!$BH$9:$BH$2151,MATCH($A401,Lookup!$A$9:$A$2151,0)),0)</f>
        <v>0</v>
      </c>
      <c r="L401" s="204">
        <f t="shared" si="43"/>
        <v>0</v>
      </c>
      <c r="O401" s="182">
        <f t="shared" si="44"/>
        <v>0</v>
      </c>
    </row>
    <row r="402" spans="1:15" hidden="1" x14ac:dyDescent="0.2">
      <c r="A402" s="182">
        <f>+'09'!A209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IFERROR(INDEX(Lookup!$BG$9:$BG$2151,MATCH($A402,Lookup!$A$9:$A$2151,0)),0)</f>
        <v>0</v>
      </c>
      <c r="E402" s="204">
        <f>IFERROR(INDEX(Lookup!$BF$9:$BF$2151,MATCH($A402,Lookup!$A$9:$A$2151,0)),0)</f>
        <v>0</v>
      </c>
      <c r="F402" s="204">
        <f>IFERROR(INDEX(Lookup!$BE$9:$BE$2151,MATCH($A402,Lookup!$A$9:$A$2151,0)),0)</f>
        <v>0</v>
      </c>
      <c r="G402" s="205"/>
      <c r="H402" s="205"/>
      <c r="I402" s="204">
        <f>IFERROR(INDEX(Lookup!$BJ$9:$BJ$2151,MATCH($A402,Lookup!$A$9:$A$2151,0)),0)</f>
        <v>0</v>
      </c>
      <c r="J402" s="204">
        <f>IFERROR(INDEX(Lookup!$BI$9:$BI$2151,MATCH($A402,Lookup!$A$9:$A$2151,0)),0)</f>
        <v>0</v>
      </c>
      <c r="K402" s="204">
        <f>IFERROR(INDEX(Lookup!$BH$9:$BH$2151,MATCH($A402,Lookup!$A$9:$A$2151,0)),0)</f>
        <v>0</v>
      </c>
      <c r="L402" s="204">
        <f t="shared" si="43"/>
        <v>0</v>
      </c>
      <c r="O402" s="182">
        <f t="shared" si="44"/>
        <v>0</v>
      </c>
    </row>
    <row r="403" spans="1:15" hidden="1" x14ac:dyDescent="0.2">
      <c r="A403" s="182">
        <f>+'09'!A210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IFERROR(INDEX(Lookup!$BG$9:$BG$2151,MATCH($A403,Lookup!$A$9:$A$2151,0)),0)</f>
        <v>0</v>
      </c>
      <c r="E403" s="204">
        <f>IFERROR(INDEX(Lookup!$BF$9:$BF$2151,MATCH($A403,Lookup!$A$9:$A$2151,0)),0)</f>
        <v>0</v>
      </c>
      <c r="F403" s="204">
        <f>IFERROR(INDEX(Lookup!$BE$9:$BE$2151,MATCH($A403,Lookup!$A$9:$A$2151,0)),0)</f>
        <v>0</v>
      </c>
      <c r="G403" s="205"/>
      <c r="H403" s="205"/>
      <c r="I403" s="204">
        <f>IFERROR(INDEX(Lookup!$BJ$9:$BJ$2151,MATCH($A403,Lookup!$A$9:$A$2151,0)),0)</f>
        <v>0</v>
      </c>
      <c r="J403" s="204">
        <f>IFERROR(INDEX(Lookup!$BI$9:$BI$2151,MATCH($A403,Lookup!$A$9:$A$2151,0)),0)</f>
        <v>0</v>
      </c>
      <c r="K403" s="204">
        <f>IFERROR(INDEX(Lookup!$BH$9:$BH$2151,MATCH($A403,Lookup!$A$9:$A$2151,0)),0)</f>
        <v>0</v>
      </c>
      <c r="L403" s="204">
        <f t="shared" si="43"/>
        <v>0</v>
      </c>
      <c r="O403" s="182">
        <f t="shared" si="44"/>
        <v>0</v>
      </c>
    </row>
    <row r="404" spans="1:15" hidden="1" x14ac:dyDescent="0.2">
      <c r="A404" s="182">
        <f>+'09'!A211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IFERROR(INDEX(Lookup!$BG$9:$BG$2151,MATCH($A404,Lookup!$A$9:$A$2151,0)),0)</f>
        <v>0</v>
      </c>
      <c r="E404" s="204">
        <f>IFERROR(INDEX(Lookup!$BF$9:$BF$2151,MATCH($A404,Lookup!$A$9:$A$2151,0)),0)</f>
        <v>0</v>
      </c>
      <c r="F404" s="204">
        <f>IFERROR(INDEX(Lookup!$BE$9:$BE$2151,MATCH($A404,Lookup!$A$9:$A$2151,0)),0)</f>
        <v>0</v>
      </c>
      <c r="G404" s="205"/>
      <c r="H404" s="205"/>
      <c r="I404" s="204">
        <f>IFERROR(INDEX(Lookup!$BJ$9:$BJ$2151,MATCH($A404,Lookup!$A$9:$A$2151,0)),0)</f>
        <v>0</v>
      </c>
      <c r="J404" s="204">
        <f>IFERROR(INDEX(Lookup!$BI$9:$BI$2151,MATCH($A404,Lookup!$A$9:$A$2151,0)),0)</f>
        <v>0</v>
      </c>
      <c r="K404" s="204">
        <f>IFERROR(INDEX(Lookup!$BH$9:$BH$2151,MATCH($A404,Lookup!$A$9:$A$2151,0)),0)</f>
        <v>0</v>
      </c>
      <c r="L404" s="204">
        <f t="shared" si="43"/>
        <v>0</v>
      </c>
      <c r="O404" s="182">
        <f t="shared" si="44"/>
        <v>0</v>
      </c>
    </row>
    <row r="405" spans="1:15" hidden="1" x14ac:dyDescent="0.2">
      <c r="A405" s="182">
        <f>+'09'!A212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IFERROR(INDEX(Lookup!$BG$9:$BG$2151,MATCH($A405,Lookup!$A$9:$A$2151,0)),0)</f>
        <v>0</v>
      </c>
      <c r="E405" s="204">
        <f>IFERROR(INDEX(Lookup!$BF$9:$BF$2151,MATCH($A405,Lookup!$A$9:$A$2151,0)),0)</f>
        <v>0</v>
      </c>
      <c r="F405" s="204">
        <f>IFERROR(INDEX(Lookup!$BE$9:$BE$2151,MATCH($A405,Lookup!$A$9:$A$2151,0)),0)</f>
        <v>0</v>
      </c>
      <c r="G405" s="205"/>
      <c r="H405" s="205"/>
      <c r="I405" s="204">
        <f>IFERROR(INDEX(Lookup!$BJ$9:$BJ$2151,MATCH($A405,Lookup!$A$9:$A$2151,0)),0)</f>
        <v>0</v>
      </c>
      <c r="J405" s="204">
        <f>IFERROR(INDEX(Lookup!$BI$9:$BI$2151,MATCH($A405,Lookup!$A$9:$A$2151,0)),0)</f>
        <v>0</v>
      </c>
      <c r="K405" s="204">
        <f>IFERROR(INDEX(Lookup!$BH$9:$BH$2151,MATCH($A405,Lookup!$A$9:$A$2151,0)),0)</f>
        <v>0</v>
      </c>
      <c r="L405" s="204">
        <f t="shared" si="43"/>
        <v>0</v>
      </c>
      <c r="O405" s="182">
        <f t="shared" si="44"/>
        <v>0</v>
      </c>
    </row>
    <row r="406" spans="1:15" hidden="1" x14ac:dyDescent="0.2">
      <c r="A406" s="182">
        <f>+'09'!A213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IFERROR(INDEX(Lookup!$BG$9:$BG$2151,MATCH($A406,Lookup!$A$9:$A$2151,0)),0)</f>
        <v>0</v>
      </c>
      <c r="E406" s="204">
        <f>IFERROR(INDEX(Lookup!$BF$9:$BF$2151,MATCH($A406,Lookup!$A$9:$A$2151,0)),0)</f>
        <v>0</v>
      </c>
      <c r="F406" s="204">
        <f>IFERROR(INDEX(Lookup!$BE$9:$BE$2151,MATCH($A406,Lookup!$A$9:$A$2151,0)),0)</f>
        <v>0</v>
      </c>
      <c r="G406" s="205"/>
      <c r="H406" s="205"/>
      <c r="I406" s="204">
        <f>IFERROR(INDEX(Lookup!$BJ$9:$BJ$2151,MATCH($A406,Lookup!$A$9:$A$2151,0)),0)</f>
        <v>0</v>
      </c>
      <c r="J406" s="204">
        <f>IFERROR(INDEX(Lookup!$BI$9:$BI$2151,MATCH($A406,Lookup!$A$9:$A$2151,0)),0)</f>
        <v>0</v>
      </c>
      <c r="K406" s="204">
        <f>IFERROR(INDEX(Lookup!$BH$9:$BH$2151,MATCH($A406,Lookup!$A$9:$A$2151,0)),0)</f>
        <v>0</v>
      </c>
      <c r="L406" s="204">
        <f t="shared" si="43"/>
        <v>0</v>
      </c>
      <c r="O406" s="182">
        <f t="shared" si="44"/>
        <v>0</v>
      </c>
    </row>
    <row r="407" spans="1:15" hidden="1" x14ac:dyDescent="0.2">
      <c r="A407" s="182">
        <f>+'09'!A214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IFERROR(INDEX(Lookup!$BG$9:$BG$2151,MATCH($A407,Lookup!$A$9:$A$2151,0)),0)</f>
        <v>0</v>
      </c>
      <c r="E407" s="204">
        <f>IFERROR(INDEX(Lookup!$BF$9:$BF$2151,MATCH($A407,Lookup!$A$9:$A$2151,0)),0)</f>
        <v>0</v>
      </c>
      <c r="F407" s="204">
        <f>IFERROR(INDEX(Lookup!$BE$9:$BE$2151,MATCH($A407,Lookup!$A$9:$A$2151,0)),0)</f>
        <v>0</v>
      </c>
      <c r="G407" s="205"/>
      <c r="H407" s="205"/>
      <c r="I407" s="204">
        <f>IFERROR(INDEX(Lookup!$BJ$9:$BJ$2151,MATCH($A407,Lookup!$A$9:$A$2151,0)),0)</f>
        <v>0</v>
      </c>
      <c r="J407" s="204">
        <f>IFERROR(INDEX(Lookup!$BI$9:$BI$2151,MATCH($A407,Lookup!$A$9:$A$2151,0)),0)</f>
        <v>0</v>
      </c>
      <c r="K407" s="204">
        <f>IFERROR(INDEX(Lookup!$BH$9:$BH$2151,MATCH($A407,Lookup!$A$9:$A$2151,0)),0)</f>
        <v>0</v>
      </c>
      <c r="L407" s="204">
        <f t="shared" si="43"/>
        <v>0</v>
      </c>
      <c r="O407" s="182">
        <f t="shared" si="44"/>
        <v>0</v>
      </c>
    </row>
    <row r="408" spans="1:15" hidden="1" x14ac:dyDescent="0.2">
      <c r="A408" s="182">
        <f>+'09'!A215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IFERROR(INDEX(Lookup!$BG$9:$BG$2151,MATCH($A408,Lookup!$A$9:$A$2151,0)),0)</f>
        <v>0</v>
      </c>
      <c r="E408" s="204">
        <f>IFERROR(INDEX(Lookup!$BF$9:$BF$2151,MATCH($A408,Lookup!$A$9:$A$2151,0)),0)</f>
        <v>0</v>
      </c>
      <c r="F408" s="204">
        <f>IFERROR(INDEX(Lookup!$BE$9:$BE$2151,MATCH($A408,Lookup!$A$9:$A$2151,0)),0)</f>
        <v>0</v>
      </c>
      <c r="G408" s="205"/>
      <c r="H408" s="205"/>
      <c r="I408" s="204">
        <f>IFERROR(INDEX(Lookup!$BJ$9:$BJ$2151,MATCH($A408,Lookup!$A$9:$A$2151,0)),0)</f>
        <v>0</v>
      </c>
      <c r="J408" s="204">
        <f>IFERROR(INDEX(Lookup!$BI$9:$BI$2151,MATCH($A408,Lookup!$A$9:$A$2151,0)),0)</f>
        <v>0</v>
      </c>
      <c r="K408" s="204">
        <f>IFERROR(INDEX(Lookup!$BH$9:$BH$2151,MATCH($A408,Lookup!$A$9:$A$2151,0)),0)</f>
        <v>0</v>
      </c>
      <c r="L408" s="204">
        <f t="shared" si="43"/>
        <v>0</v>
      </c>
      <c r="O408" s="182">
        <f t="shared" si="44"/>
        <v>0</v>
      </c>
    </row>
    <row r="409" spans="1:15" hidden="1" x14ac:dyDescent="0.2">
      <c r="A409" s="182">
        <f>+'09'!A216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IFERROR(INDEX(Lookup!$BG$9:$BG$2151,MATCH($A409,Lookup!$A$9:$A$2151,0)),0)</f>
        <v>0</v>
      </c>
      <c r="E409" s="204">
        <f>IFERROR(INDEX(Lookup!$BF$9:$BF$2151,MATCH($A409,Lookup!$A$9:$A$2151,0)),0)</f>
        <v>0</v>
      </c>
      <c r="F409" s="204">
        <f>IFERROR(INDEX(Lookup!$BE$9:$BE$2151,MATCH($A409,Lookup!$A$9:$A$2151,0)),0)</f>
        <v>0</v>
      </c>
      <c r="G409" s="205"/>
      <c r="H409" s="205"/>
      <c r="I409" s="204">
        <f>IFERROR(INDEX(Lookup!$BJ$9:$BJ$2151,MATCH($A409,Lookup!$A$9:$A$2151,0)),0)</f>
        <v>0</v>
      </c>
      <c r="J409" s="204">
        <f>IFERROR(INDEX(Lookup!$BI$9:$BI$2151,MATCH($A409,Lookup!$A$9:$A$2151,0)),0)</f>
        <v>0</v>
      </c>
      <c r="K409" s="204">
        <f>IFERROR(INDEX(Lookup!$BH$9:$BH$2151,MATCH($A409,Lookup!$A$9:$A$2151,0)),0)</f>
        <v>0</v>
      </c>
      <c r="L409" s="204">
        <f t="shared" si="43"/>
        <v>0</v>
      </c>
      <c r="O409" s="182">
        <f t="shared" si="44"/>
        <v>0</v>
      </c>
    </row>
    <row r="410" spans="1:15" hidden="1" x14ac:dyDescent="0.2">
      <c r="A410" s="182">
        <f>+'09'!A217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IFERROR(INDEX(Lookup!$BG$9:$BG$2151,MATCH($A410,Lookup!$A$9:$A$2151,0)),0)</f>
        <v>0</v>
      </c>
      <c r="E410" s="204">
        <f>IFERROR(INDEX(Lookup!$BF$9:$BF$2151,MATCH($A410,Lookup!$A$9:$A$2151,0)),0)</f>
        <v>0</v>
      </c>
      <c r="F410" s="204">
        <f>IFERROR(INDEX(Lookup!$BE$9:$BE$2151,MATCH($A410,Lookup!$A$9:$A$2151,0)),0)</f>
        <v>0</v>
      </c>
      <c r="G410" s="205"/>
      <c r="H410" s="205"/>
      <c r="I410" s="204">
        <f>IFERROR(INDEX(Lookup!$BJ$9:$BJ$2151,MATCH($A410,Lookup!$A$9:$A$2151,0)),0)</f>
        <v>0</v>
      </c>
      <c r="J410" s="204">
        <f>IFERROR(INDEX(Lookup!$BI$9:$BI$2151,MATCH($A410,Lookup!$A$9:$A$2151,0)),0)</f>
        <v>0</v>
      </c>
      <c r="K410" s="204">
        <f>IFERROR(INDEX(Lookup!$BH$9:$BH$2151,MATCH($A410,Lookup!$A$9:$A$2151,0)),0)</f>
        <v>0</v>
      </c>
      <c r="L410" s="204">
        <f t="shared" si="43"/>
        <v>0</v>
      </c>
      <c r="O410" s="182">
        <f t="shared" si="44"/>
        <v>0</v>
      </c>
    </row>
    <row r="411" spans="1:15" hidden="1" x14ac:dyDescent="0.2">
      <c r="A411" s="182">
        <f>+'09'!A218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IFERROR(INDEX(Lookup!$BG$9:$BG$2151,MATCH($A411,Lookup!$A$9:$A$2151,0)),0)</f>
        <v>0</v>
      </c>
      <c r="E411" s="204">
        <f>IFERROR(INDEX(Lookup!$BF$9:$BF$2151,MATCH($A411,Lookup!$A$9:$A$2151,0)),0)</f>
        <v>0</v>
      </c>
      <c r="F411" s="204">
        <f>IFERROR(INDEX(Lookup!$BE$9:$BE$2151,MATCH($A411,Lookup!$A$9:$A$2151,0)),0)</f>
        <v>0</v>
      </c>
      <c r="G411" s="205"/>
      <c r="H411" s="205"/>
      <c r="I411" s="204">
        <f>IFERROR(INDEX(Lookup!$BJ$9:$BJ$2151,MATCH($A411,Lookup!$A$9:$A$2151,0)),0)</f>
        <v>0</v>
      </c>
      <c r="J411" s="204">
        <f>IFERROR(INDEX(Lookup!$BI$9:$BI$2151,MATCH($A411,Lookup!$A$9:$A$2151,0)),0)</f>
        <v>0</v>
      </c>
      <c r="K411" s="204">
        <f>IFERROR(INDEX(Lookup!$BH$9:$BH$2151,MATCH($A411,Lookup!$A$9:$A$2151,0)),0)</f>
        <v>0</v>
      </c>
      <c r="L411" s="204">
        <f t="shared" si="43"/>
        <v>0</v>
      </c>
      <c r="O411" s="182">
        <f t="shared" si="44"/>
        <v>0</v>
      </c>
    </row>
    <row r="412" spans="1:15" hidden="1" x14ac:dyDescent="0.2">
      <c r="A412" s="182">
        <f>+'09'!A219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IFERROR(INDEX(Lookup!$BG$9:$BG$2151,MATCH($A412,Lookup!$A$9:$A$2151,0)),0)</f>
        <v>0</v>
      </c>
      <c r="E412" s="204">
        <f>IFERROR(INDEX(Lookup!$BF$9:$BF$2151,MATCH($A412,Lookup!$A$9:$A$2151,0)),0)</f>
        <v>0</v>
      </c>
      <c r="F412" s="204">
        <f>IFERROR(INDEX(Lookup!$BE$9:$BE$2151,MATCH($A412,Lookup!$A$9:$A$2151,0)),0)</f>
        <v>0</v>
      </c>
      <c r="G412" s="205"/>
      <c r="H412" s="205"/>
      <c r="I412" s="204">
        <f>IFERROR(INDEX(Lookup!$BJ$9:$BJ$2151,MATCH($A412,Lookup!$A$9:$A$2151,0)),0)</f>
        <v>0</v>
      </c>
      <c r="J412" s="204">
        <f>IFERROR(INDEX(Lookup!$BI$9:$BI$2151,MATCH($A412,Lookup!$A$9:$A$2151,0)),0)</f>
        <v>0</v>
      </c>
      <c r="K412" s="204">
        <f>IFERROR(INDEX(Lookup!$BH$9:$BH$2151,MATCH($A412,Lookup!$A$9:$A$2151,0)),0)</f>
        <v>0</v>
      </c>
      <c r="L412" s="204">
        <f t="shared" si="43"/>
        <v>0</v>
      </c>
      <c r="O412" s="182">
        <f t="shared" si="44"/>
        <v>0</v>
      </c>
    </row>
    <row r="413" spans="1:15" hidden="1" x14ac:dyDescent="0.2">
      <c r="A413" s="182">
        <f>+'09'!A220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IFERROR(INDEX(Lookup!$BG$9:$BG$2151,MATCH($A413,Lookup!$A$9:$A$2151,0)),0)</f>
        <v>0</v>
      </c>
      <c r="E413" s="204">
        <f>IFERROR(INDEX(Lookup!$BF$9:$BF$2151,MATCH($A413,Lookup!$A$9:$A$2151,0)),0)</f>
        <v>0</v>
      </c>
      <c r="F413" s="204">
        <f>IFERROR(INDEX(Lookup!$BE$9:$BE$2151,MATCH($A413,Lookup!$A$9:$A$2151,0)),0)</f>
        <v>0</v>
      </c>
      <c r="G413" s="205"/>
      <c r="H413" s="205"/>
      <c r="I413" s="204">
        <f>IFERROR(INDEX(Lookup!$BJ$9:$BJ$2151,MATCH($A413,Lookup!$A$9:$A$2151,0)),0)</f>
        <v>0</v>
      </c>
      <c r="J413" s="204">
        <f>IFERROR(INDEX(Lookup!$BI$9:$BI$2151,MATCH($A413,Lookup!$A$9:$A$2151,0)),0)</f>
        <v>0</v>
      </c>
      <c r="K413" s="204">
        <f>IFERROR(INDEX(Lookup!$BH$9:$BH$2151,MATCH($A413,Lookup!$A$9:$A$2151,0)),0)</f>
        <v>0</v>
      </c>
      <c r="L413" s="204">
        <f t="shared" si="43"/>
        <v>0</v>
      </c>
      <c r="O413" s="182">
        <f t="shared" si="44"/>
        <v>0</v>
      </c>
    </row>
    <row r="414" spans="1:15" hidden="1" x14ac:dyDescent="0.2">
      <c r="A414" s="182">
        <f>+'09'!A221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IFERROR(INDEX(Lookup!$BG$9:$BG$2151,MATCH($A414,Lookup!$A$9:$A$2151,0)),0)</f>
        <v>0</v>
      </c>
      <c r="E414" s="204">
        <f>IFERROR(INDEX(Lookup!$BF$9:$BF$2151,MATCH($A414,Lookup!$A$9:$A$2151,0)),0)</f>
        <v>0</v>
      </c>
      <c r="F414" s="204">
        <f>IFERROR(INDEX(Lookup!$BE$9:$BE$2151,MATCH($A414,Lookup!$A$9:$A$2151,0)),0)</f>
        <v>0</v>
      </c>
      <c r="G414" s="205"/>
      <c r="H414" s="205"/>
      <c r="I414" s="204">
        <f>IFERROR(INDEX(Lookup!$BJ$9:$BJ$2151,MATCH($A414,Lookup!$A$9:$A$2151,0)),0)</f>
        <v>0</v>
      </c>
      <c r="J414" s="204">
        <f>IFERROR(INDEX(Lookup!$BI$9:$BI$2151,MATCH($A414,Lookup!$A$9:$A$2151,0)),0)</f>
        <v>0</v>
      </c>
      <c r="K414" s="204">
        <f>IFERROR(INDEX(Lookup!$BH$9:$BH$2151,MATCH($A414,Lookup!$A$9:$A$2151,0)),0)</f>
        <v>0</v>
      </c>
      <c r="L414" s="204">
        <f t="shared" si="43"/>
        <v>0</v>
      </c>
      <c r="O414" s="182">
        <f t="shared" si="44"/>
        <v>0</v>
      </c>
    </row>
    <row r="415" spans="1:15" hidden="1" x14ac:dyDescent="0.2">
      <c r="A415" s="182">
        <f>+'09'!A222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IFERROR(INDEX(Lookup!$BG$9:$BG$2151,MATCH($A415,Lookup!$A$9:$A$2151,0)),0)</f>
        <v>0</v>
      </c>
      <c r="E415" s="204">
        <f>IFERROR(INDEX(Lookup!$BF$9:$BF$2151,MATCH($A415,Lookup!$A$9:$A$2151,0)),0)</f>
        <v>0</v>
      </c>
      <c r="F415" s="204">
        <f>IFERROR(INDEX(Lookup!$BE$9:$BE$2151,MATCH($A415,Lookup!$A$9:$A$2151,0)),0)</f>
        <v>0</v>
      </c>
      <c r="G415" s="205"/>
      <c r="H415" s="205"/>
      <c r="I415" s="204">
        <f>IFERROR(INDEX(Lookup!$BJ$9:$BJ$2151,MATCH($A415,Lookup!$A$9:$A$2151,0)),0)</f>
        <v>0</v>
      </c>
      <c r="J415" s="204">
        <f>IFERROR(INDEX(Lookup!$BI$9:$BI$2151,MATCH($A415,Lookup!$A$9:$A$2151,0)),0)</f>
        <v>0</v>
      </c>
      <c r="K415" s="204">
        <f>IFERROR(INDEX(Lookup!$BH$9:$BH$2151,MATCH($A415,Lookup!$A$9:$A$2151,0)),0)</f>
        <v>0</v>
      </c>
      <c r="L415" s="204">
        <f t="shared" si="43"/>
        <v>0</v>
      </c>
      <c r="O415" s="182">
        <f t="shared" si="44"/>
        <v>0</v>
      </c>
    </row>
    <row r="416" spans="1:15" hidden="1" x14ac:dyDescent="0.2">
      <c r="A416" s="182">
        <f>+'09'!A223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IFERROR(INDEX(Lookup!$BG$9:$BG$2151,MATCH($A416,Lookup!$A$9:$A$2151,0)),0)</f>
        <v>0</v>
      </c>
      <c r="E416" s="204">
        <f>IFERROR(INDEX(Lookup!$BF$9:$BF$2151,MATCH($A416,Lookup!$A$9:$A$2151,0)),0)</f>
        <v>0</v>
      </c>
      <c r="F416" s="204">
        <f>IFERROR(INDEX(Lookup!$BE$9:$BE$2151,MATCH($A416,Lookup!$A$9:$A$2151,0)),0)</f>
        <v>0</v>
      </c>
      <c r="G416" s="205"/>
      <c r="H416" s="205"/>
      <c r="I416" s="204">
        <f>IFERROR(INDEX(Lookup!$BJ$9:$BJ$2151,MATCH($A416,Lookup!$A$9:$A$2151,0)),0)</f>
        <v>0</v>
      </c>
      <c r="J416" s="204">
        <f>IFERROR(INDEX(Lookup!$BI$9:$BI$2151,MATCH($A416,Lookup!$A$9:$A$2151,0)),0)</f>
        <v>0</v>
      </c>
      <c r="K416" s="204">
        <f>IFERROR(INDEX(Lookup!$BH$9:$BH$2151,MATCH($A416,Lookup!$A$9:$A$2151,0)),0)</f>
        <v>0</v>
      </c>
      <c r="L416" s="204">
        <f t="shared" si="43"/>
        <v>0</v>
      </c>
      <c r="O416" s="182">
        <f t="shared" si="44"/>
        <v>0</v>
      </c>
    </row>
    <row r="417" spans="1:15" hidden="1" x14ac:dyDescent="0.2">
      <c r="A417" s="182">
        <f>+'09'!A224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IFERROR(INDEX(Lookup!$BG$9:$BG$2151,MATCH($A417,Lookup!$A$9:$A$2151,0)),0)</f>
        <v>0</v>
      </c>
      <c r="E417" s="204">
        <f>IFERROR(INDEX(Lookup!$BF$9:$BF$2151,MATCH($A417,Lookup!$A$9:$A$2151,0)),0)</f>
        <v>0</v>
      </c>
      <c r="F417" s="204">
        <f>IFERROR(INDEX(Lookup!$BE$9:$BE$2151,MATCH($A417,Lookup!$A$9:$A$2151,0)),0)</f>
        <v>0</v>
      </c>
      <c r="G417" s="205"/>
      <c r="H417" s="205"/>
      <c r="I417" s="204">
        <f>IFERROR(INDEX(Lookup!$BJ$9:$BJ$2151,MATCH($A417,Lookup!$A$9:$A$2151,0)),0)</f>
        <v>0</v>
      </c>
      <c r="J417" s="204">
        <f>IFERROR(INDEX(Lookup!$BI$9:$BI$2151,MATCH($A417,Lookup!$A$9:$A$2151,0)),0)</f>
        <v>0</v>
      </c>
      <c r="K417" s="204">
        <f>IFERROR(INDEX(Lookup!$BH$9:$BH$2151,MATCH($A417,Lookup!$A$9:$A$2151,0)),0)</f>
        <v>0</v>
      </c>
      <c r="L417" s="204">
        <f t="shared" si="43"/>
        <v>0</v>
      </c>
      <c r="O417" s="182">
        <f t="shared" si="44"/>
        <v>0</v>
      </c>
    </row>
    <row r="418" spans="1:15" hidden="1" x14ac:dyDescent="0.2">
      <c r="A418" s="182">
        <f>+'09'!A225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IFERROR(INDEX(Lookup!$BG$9:$BG$2151,MATCH($A418,Lookup!$A$9:$A$2151,0)),0)</f>
        <v>0</v>
      </c>
      <c r="E418" s="204">
        <f>IFERROR(INDEX(Lookup!$BF$9:$BF$2151,MATCH($A418,Lookup!$A$9:$A$2151,0)),0)</f>
        <v>0</v>
      </c>
      <c r="F418" s="204">
        <f>IFERROR(INDEX(Lookup!$BE$9:$BE$2151,MATCH($A418,Lookup!$A$9:$A$2151,0)),0)</f>
        <v>0</v>
      </c>
      <c r="G418" s="205"/>
      <c r="H418" s="205"/>
      <c r="I418" s="204">
        <f>IFERROR(INDEX(Lookup!$BJ$9:$BJ$2151,MATCH($A418,Lookup!$A$9:$A$2151,0)),0)</f>
        <v>0</v>
      </c>
      <c r="J418" s="204">
        <f>IFERROR(INDEX(Lookup!$BI$9:$BI$2151,MATCH($A418,Lookup!$A$9:$A$2151,0)),0)</f>
        <v>0</v>
      </c>
      <c r="K418" s="204">
        <f>IFERROR(INDEX(Lookup!$BH$9:$BH$2151,MATCH($A418,Lookup!$A$9:$A$2151,0)),0)</f>
        <v>0</v>
      </c>
      <c r="L418" s="204">
        <f t="shared" si="43"/>
        <v>0</v>
      </c>
      <c r="O418" s="182">
        <f t="shared" si="44"/>
        <v>0</v>
      </c>
    </row>
    <row r="419" spans="1:15" hidden="1" x14ac:dyDescent="0.2">
      <c r="A419" s="182">
        <f>+'09'!A226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IFERROR(INDEX(Lookup!$BG$9:$BG$2151,MATCH($A419,Lookup!$A$9:$A$2151,0)),0)</f>
        <v>0</v>
      </c>
      <c r="E419" s="204">
        <f>IFERROR(INDEX(Lookup!$BF$9:$BF$2151,MATCH($A419,Lookup!$A$9:$A$2151,0)),0)</f>
        <v>0</v>
      </c>
      <c r="F419" s="204">
        <f>IFERROR(INDEX(Lookup!$BE$9:$BE$2151,MATCH($A419,Lookup!$A$9:$A$2151,0)),0)</f>
        <v>0</v>
      </c>
      <c r="G419" s="205"/>
      <c r="H419" s="205"/>
      <c r="I419" s="204">
        <f>IFERROR(INDEX(Lookup!$BJ$9:$BJ$2151,MATCH($A419,Lookup!$A$9:$A$2151,0)),0)</f>
        <v>0</v>
      </c>
      <c r="J419" s="204">
        <f>IFERROR(INDEX(Lookup!$BI$9:$BI$2151,MATCH($A419,Lookup!$A$9:$A$2151,0)),0)</f>
        <v>0</v>
      </c>
      <c r="K419" s="204">
        <f>IFERROR(INDEX(Lookup!$BH$9:$BH$2151,MATCH($A419,Lookup!$A$9:$A$2151,0)),0)</f>
        <v>0</v>
      </c>
      <c r="L419" s="204">
        <f t="shared" si="43"/>
        <v>0</v>
      </c>
      <c r="O419" s="182">
        <f t="shared" si="44"/>
        <v>0</v>
      </c>
    </row>
    <row r="420" spans="1:15" hidden="1" x14ac:dyDescent="0.2">
      <c r="A420" s="182">
        <f>+'09'!A227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IFERROR(INDEX(Lookup!$BG$9:$BG$2151,MATCH($A420,Lookup!$A$9:$A$2151,0)),0)</f>
        <v>0</v>
      </c>
      <c r="E420" s="204">
        <f>IFERROR(INDEX(Lookup!$BF$9:$BF$2151,MATCH($A420,Lookup!$A$9:$A$2151,0)),0)</f>
        <v>0</v>
      </c>
      <c r="F420" s="204">
        <f>IFERROR(INDEX(Lookup!$BE$9:$BE$2151,MATCH($A420,Lookup!$A$9:$A$2151,0)),0)</f>
        <v>0</v>
      </c>
      <c r="G420" s="205"/>
      <c r="H420" s="205"/>
      <c r="I420" s="204">
        <f>IFERROR(INDEX(Lookup!$BJ$9:$BJ$2151,MATCH($A420,Lookup!$A$9:$A$2151,0)),0)</f>
        <v>0</v>
      </c>
      <c r="J420" s="204">
        <f>IFERROR(INDEX(Lookup!$BI$9:$BI$2151,MATCH($A420,Lookup!$A$9:$A$2151,0)),0)</f>
        <v>0</v>
      </c>
      <c r="K420" s="204">
        <f>IFERROR(INDEX(Lookup!$BH$9:$BH$2151,MATCH($A420,Lookup!$A$9:$A$2151,0)),0)</f>
        <v>0</v>
      </c>
      <c r="L420" s="204">
        <f t="shared" si="43"/>
        <v>0</v>
      </c>
      <c r="O420" s="182">
        <f t="shared" si="44"/>
        <v>0</v>
      </c>
    </row>
    <row r="421" spans="1:15" hidden="1" x14ac:dyDescent="0.2">
      <c r="A421" s="182">
        <f>+'09'!A228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IFERROR(INDEX(Lookup!$BG$9:$BG$2151,MATCH($A421,Lookup!$A$9:$A$2151,0)),0)</f>
        <v>0</v>
      </c>
      <c r="E421" s="204">
        <f>IFERROR(INDEX(Lookup!$BF$9:$BF$2151,MATCH($A421,Lookup!$A$9:$A$2151,0)),0)</f>
        <v>0</v>
      </c>
      <c r="F421" s="204">
        <f>IFERROR(INDEX(Lookup!$BE$9:$BE$2151,MATCH($A421,Lookup!$A$9:$A$2151,0)),0)</f>
        <v>0</v>
      </c>
      <c r="G421" s="205"/>
      <c r="H421" s="205"/>
      <c r="I421" s="204">
        <f>IFERROR(INDEX(Lookup!$BJ$9:$BJ$2151,MATCH($A421,Lookup!$A$9:$A$2151,0)),0)</f>
        <v>0</v>
      </c>
      <c r="J421" s="204">
        <f>IFERROR(INDEX(Lookup!$BI$9:$BI$2151,MATCH($A421,Lookup!$A$9:$A$2151,0)),0)</f>
        <v>0</v>
      </c>
      <c r="K421" s="204">
        <f>IFERROR(INDEX(Lookup!$BH$9:$BH$2151,MATCH($A421,Lookup!$A$9:$A$2151,0)),0)</f>
        <v>0</v>
      </c>
      <c r="L421" s="204">
        <f t="shared" si="43"/>
        <v>0</v>
      </c>
      <c r="O421" s="182">
        <f t="shared" si="44"/>
        <v>0</v>
      </c>
    </row>
    <row r="422" spans="1:15" hidden="1" x14ac:dyDescent="0.2">
      <c r="A422" s="182">
        <f>+'09'!A229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IFERROR(INDEX(Lookup!$BG$9:$BG$2151,MATCH($A422,Lookup!$A$9:$A$2151,0)),0)</f>
        <v>0</v>
      </c>
      <c r="E422" s="204">
        <f>IFERROR(INDEX(Lookup!$BF$9:$BF$2151,MATCH($A422,Lookup!$A$9:$A$2151,0)),0)</f>
        <v>0</v>
      </c>
      <c r="F422" s="204">
        <f>IFERROR(INDEX(Lookup!$BE$9:$BE$2151,MATCH($A422,Lookup!$A$9:$A$2151,0)),0)</f>
        <v>0</v>
      </c>
      <c r="G422" s="205"/>
      <c r="H422" s="205"/>
      <c r="I422" s="204">
        <f>IFERROR(INDEX(Lookup!$BJ$9:$BJ$2151,MATCH($A422,Lookup!$A$9:$A$2151,0)),0)</f>
        <v>0</v>
      </c>
      <c r="J422" s="204">
        <f>IFERROR(INDEX(Lookup!$BI$9:$BI$2151,MATCH($A422,Lookup!$A$9:$A$2151,0)),0)</f>
        <v>0</v>
      </c>
      <c r="K422" s="204">
        <f>IFERROR(INDEX(Lookup!$BH$9:$BH$2151,MATCH($A422,Lookup!$A$9:$A$2151,0)),0)</f>
        <v>0</v>
      </c>
      <c r="L422" s="204">
        <f t="shared" si="43"/>
        <v>0</v>
      </c>
      <c r="O422" s="182">
        <f t="shared" si="44"/>
        <v>0</v>
      </c>
    </row>
    <row r="423" spans="1:15" hidden="1" x14ac:dyDescent="0.2">
      <c r="A423" s="182">
        <f>+'09'!A230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IFERROR(INDEX(Lookup!$BG$9:$BG$2151,MATCH($A423,Lookup!$A$9:$A$2151,0)),0)</f>
        <v>0</v>
      </c>
      <c r="E423" s="204">
        <f>IFERROR(INDEX(Lookup!$BF$9:$BF$2151,MATCH($A423,Lookup!$A$9:$A$2151,0)),0)</f>
        <v>0</v>
      </c>
      <c r="F423" s="204">
        <f>IFERROR(INDEX(Lookup!$BE$9:$BE$2151,MATCH($A423,Lookup!$A$9:$A$2151,0)),0)</f>
        <v>0</v>
      </c>
      <c r="G423" s="205"/>
      <c r="H423" s="205"/>
      <c r="I423" s="204">
        <f>IFERROR(INDEX(Lookup!$BJ$9:$BJ$2151,MATCH($A423,Lookup!$A$9:$A$2151,0)),0)</f>
        <v>0</v>
      </c>
      <c r="J423" s="204">
        <f>IFERROR(INDEX(Lookup!$BI$9:$BI$2151,MATCH($A423,Lookup!$A$9:$A$2151,0)),0)</f>
        <v>0</v>
      </c>
      <c r="K423" s="204">
        <f>IFERROR(INDEX(Lookup!$BH$9:$BH$2151,MATCH($A423,Lookup!$A$9:$A$2151,0)),0)</f>
        <v>0</v>
      </c>
      <c r="L423" s="204">
        <f t="shared" si="43"/>
        <v>0</v>
      </c>
      <c r="O423" s="182">
        <f t="shared" si="44"/>
        <v>0</v>
      </c>
    </row>
    <row r="424" spans="1:15" hidden="1" x14ac:dyDescent="0.2">
      <c r="A424" s="182">
        <f>+'09'!A231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IFERROR(INDEX(Lookup!$BG$9:$BG$2151,MATCH($A424,Lookup!$A$9:$A$2151,0)),0)</f>
        <v>0</v>
      </c>
      <c r="E424" s="204">
        <f>IFERROR(INDEX(Lookup!$BF$9:$BF$2151,MATCH($A424,Lookup!$A$9:$A$2151,0)),0)</f>
        <v>0</v>
      </c>
      <c r="F424" s="204">
        <f>IFERROR(INDEX(Lookup!$BE$9:$BE$2151,MATCH($A424,Lookup!$A$9:$A$2151,0)),0)</f>
        <v>0</v>
      </c>
      <c r="G424" s="205"/>
      <c r="H424" s="205"/>
      <c r="I424" s="204">
        <f>IFERROR(INDEX(Lookup!$BJ$9:$BJ$2151,MATCH($A424,Lookup!$A$9:$A$2151,0)),0)</f>
        <v>0</v>
      </c>
      <c r="J424" s="204">
        <f>IFERROR(INDEX(Lookup!$BI$9:$BI$2151,MATCH($A424,Lookup!$A$9:$A$2151,0)),0)</f>
        <v>0</v>
      </c>
      <c r="K424" s="204">
        <f>IFERROR(INDEX(Lookup!$BH$9:$BH$2151,MATCH($A424,Lookup!$A$9:$A$2151,0)),0)</f>
        <v>0</v>
      </c>
      <c r="L424" s="204">
        <f t="shared" si="43"/>
        <v>0</v>
      </c>
      <c r="O424" s="182">
        <f t="shared" si="44"/>
        <v>0</v>
      </c>
    </row>
    <row r="425" spans="1:15" hidden="1" x14ac:dyDescent="0.2">
      <c r="A425" s="182">
        <f>+'09'!A232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IFERROR(INDEX(Lookup!$BG$9:$BG$2151,MATCH($A425,Lookup!$A$9:$A$2151,0)),0)</f>
        <v>0</v>
      </c>
      <c r="E425" s="204">
        <f>IFERROR(INDEX(Lookup!$BF$9:$BF$2151,MATCH($A425,Lookup!$A$9:$A$2151,0)),0)</f>
        <v>0</v>
      </c>
      <c r="F425" s="204">
        <f>IFERROR(INDEX(Lookup!$BE$9:$BE$2151,MATCH($A425,Lookup!$A$9:$A$2151,0)),0)</f>
        <v>0</v>
      </c>
      <c r="G425" s="205"/>
      <c r="H425" s="205"/>
      <c r="I425" s="204">
        <f>IFERROR(INDEX(Lookup!$BJ$9:$BJ$2151,MATCH($A425,Lookup!$A$9:$A$2151,0)),0)</f>
        <v>0</v>
      </c>
      <c r="J425" s="204">
        <f>IFERROR(INDEX(Lookup!$BI$9:$BI$2151,MATCH($A425,Lookup!$A$9:$A$2151,0)),0)</f>
        <v>0</v>
      </c>
      <c r="K425" s="204">
        <f>IFERROR(INDEX(Lookup!$BH$9:$BH$2151,MATCH($A425,Lookup!$A$9:$A$2151,0)),0)</f>
        <v>0</v>
      </c>
      <c r="L425" s="204">
        <f t="shared" si="43"/>
        <v>0</v>
      </c>
      <c r="O425" s="182">
        <f t="shared" si="44"/>
        <v>0</v>
      </c>
    </row>
    <row r="426" spans="1:15" hidden="1" x14ac:dyDescent="0.2">
      <c r="A426" s="182">
        <f>+'09'!A233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IFERROR(INDEX(Lookup!$BG$9:$BG$2151,MATCH($A426,Lookup!$A$9:$A$2151,0)),0)</f>
        <v>0</v>
      </c>
      <c r="E426" s="204">
        <f>IFERROR(INDEX(Lookup!$BF$9:$BF$2151,MATCH($A426,Lookup!$A$9:$A$2151,0)),0)</f>
        <v>0</v>
      </c>
      <c r="F426" s="204">
        <f>IFERROR(INDEX(Lookup!$BE$9:$BE$2151,MATCH($A426,Lookup!$A$9:$A$2151,0)),0)</f>
        <v>0</v>
      </c>
      <c r="G426" s="205"/>
      <c r="H426" s="205"/>
      <c r="I426" s="204">
        <f>IFERROR(INDEX(Lookup!$BJ$9:$BJ$2151,MATCH($A426,Lookup!$A$9:$A$2151,0)),0)</f>
        <v>0</v>
      </c>
      <c r="J426" s="204">
        <f>IFERROR(INDEX(Lookup!$BI$9:$BI$2151,MATCH($A426,Lookup!$A$9:$A$2151,0)),0)</f>
        <v>0</v>
      </c>
      <c r="K426" s="204">
        <f>IFERROR(INDEX(Lookup!$BH$9:$BH$2151,MATCH($A426,Lookup!$A$9:$A$2151,0)),0)</f>
        <v>0</v>
      </c>
      <c r="L426" s="204">
        <f t="shared" si="43"/>
        <v>0</v>
      </c>
      <c r="O426" s="182">
        <f t="shared" si="44"/>
        <v>0</v>
      </c>
    </row>
    <row r="427" spans="1:15" hidden="1" x14ac:dyDescent="0.2">
      <c r="A427" s="182">
        <f>+'09'!A234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IFERROR(INDEX(Lookup!$BG$9:$BG$2151,MATCH($A427,Lookup!$A$9:$A$2151,0)),0)</f>
        <v>0</v>
      </c>
      <c r="E427" s="204">
        <f>IFERROR(INDEX(Lookup!$BF$9:$BF$2151,MATCH($A427,Lookup!$A$9:$A$2151,0)),0)</f>
        <v>0</v>
      </c>
      <c r="F427" s="204">
        <f>IFERROR(INDEX(Lookup!$BE$9:$BE$2151,MATCH($A427,Lookup!$A$9:$A$2151,0)),0)</f>
        <v>0</v>
      </c>
      <c r="G427" s="205"/>
      <c r="H427" s="205"/>
      <c r="I427" s="204">
        <f>IFERROR(INDEX(Lookup!$BJ$9:$BJ$2151,MATCH($A427,Lookup!$A$9:$A$2151,0)),0)</f>
        <v>0</v>
      </c>
      <c r="J427" s="204">
        <f>IFERROR(INDEX(Lookup!$BI$9:$BI$2151,MATCH($A427,Lookup!$A$9:$A$2151,0)),0)</f>
        <v>0</v>
      </c>
      <c r="K427" s="204">
        <f>IFERROR(INDEX(Lookup!$BH$9:$BH$2151,MATCH($A427,Lookup!$A$9:$A$2151,0)),0)</f>
        <v>0</v>
      </c>
      <c r="L427" s="204">
        <f t="shared" si="43"/>
        <v>0</v>
      </c>
      <c r="O427" s="182">
        <f t="shared" si="44"/>
        <v>0</v>
      </c>
    </row>
    <row r="428" spans="1:15" hidden="1" x14ac:dyDescent="0.2">
      <c r="A428" s="182">
        <f>+'09'!A235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IFERROR(INDEX(Lookup!$BG$9:$BG$2151,MATCH($A428,Lookup!$A$9:$A$2151,0)),0)</f>
        <v>0</v>
      </c>
      <c r="E428" s="204">
        <f>IFERROR(INDEX(Lookup!$BF$9:$BF$2151,MATCH($A428,Lookup!$A$9:$A$2151,0)),0)</f>
        <v>0</v>
      </c>
      <c r="F428" s="204">
        <f>IFERROR(INDEX(Lookup!$BE$9:$BE$2151,MATCH($A428,Lookup!$A$9:$A$2151,0)),0)</f>
        <v>0</v>
      </c>
      <c r="G428" s="205"/>
      <c r="H428" s="205"/>
      <c r="I428" s="204">
        <f>IFERROR(INDEX(Lookup!$BJ$9:$BJ$2151,MATCH($A428,Lookup!$A$9:$A$2151,0)),0)</f>
        <v>0</v>
      </c>
      <c r="J428" s="204">
        <f>IFERROR(INDEX(Lookup!$BI$9:$BI$2151,MATCH($A428,Lookup!$A$9:$A$2151,0)),0)</f>
        <v>0</v>
      </c>
      <c r="K428" s="204">
        <f>IFERROR(INDEX(Lookup!$BH$9:$BH$2151,MATCH($A428,Lookup!$A$9:$A$2151,0)),0)</f>
        <v>0</v>
      </c>
      <c r="L428" s="204">
        <f t="shared" si="43"/>
        <v>0</v>
      </c>
      <c r="O428" s="182">
        <f t="shared" si="44"/>
        <v>0</v>
      </c>
    </row>
    <row r="429" spans="1:15" hidden="1" x14ac:dyDescent="0.2">
      <c r="A429" s="182">
        <f>+'09'!A236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IFERROR(INDEX(Lookup!$BG$9:$BG$2151,MATCH($A429,Lookup!$A$9:$A$2151,0)),0)</f>
        <v>0</v>
      </c>
      <c r="E429" s="204">
        <f>IFERROR(INDEX(Lookup!$BF$9:$BF$2151,MATCH($A429,Lookup!$A$9:$A$2151,0)),0)</f>
        <v>0</v>
      </c>
      <c r="F429" s="204">
        <f>IFERROR(INDEX(Lookup!$BE$9:$BE$2151,MATCH($A429,Lookup!$A$9:$A$2151,0)),0)</f>
        <v>0</v>
      </c>
      <c r="G429" s="205"/>
      <c r="H429" s="205"/>
      <c r="I429" s="204">
        <f>IFERROR(INDEX(Lookup!$BJ$9:$BJ$2151,MATCH($A429,Lookup!$A$9:$A$2151,0)),0)</f>
        <v>0</v>
      </c>
      <c r="J429" s="204">
        <f>IFERROR(INDEX(Lookup!$BI$9:$BI$2151,MATCH($A429,Lookup!$A$9:$A$2151,0)),0)</f>
        <v>0</v>
      </c>
      <c r="K429" s="204">
        <f>IFERROR(INDEX(Lookup!$BH$9:$BH$2151,MATCH($A429,Lookup!$A$9:$A$2151,0)),0)</f>
        <v>0</v>
      </c>
      <c r="L429" s="204">
        <f t="shared" si="43"/>
        <v>0</v>
      </c>
      <c r="O429" s="182">
        <f t="shared" si="44"/>
        <v>0</v>
      </c>
    </row>
    <row r="430" spans="1:15" hidden="1" x14ac:dyDescent="0.2">
      <c r="A430" s="182">
        <f>+'09'!A237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IFERROR(INDEX(Lookup!$BG$9:$BG$2151,MATCH($A430,Lookup!$A$9:$A$2151,0)),0)</f>
        <v>0</v>
      </c>
      <c r="E430" s="204">
        <f>IFERROR(INDEX(Lookup!$BF$9:$BF$2151,MATCH($A430,Lookup!$A$9:$A$2151,0)),0)</f>
        <v>0</v>
      </c>
      <c r="F430" s="204">
        <f>IFERROR(INDEX(Lookup!$BE$9:$BE$2151,MATCH($A430,Lookup!$A$9:$A$2151,0)),0)</f>
        <v>0</v>
      </c>
      <c r="G430" s="205"/>
      <c r="H430" s="205"/>
      <c r="I430" s="204">
        <f>IFERROR(INDEX(Lookup!$BJ$9:$BJ$2151,MATCH($A430,Lookup!$A$9:$A$2151,0)),0)</f>
        <v>0</v>
      </c>
      <c r="J430" s="204">
        <f>IFERROR(INDEX(Lookup!$BI$9:$BI$2151,MATCH($A430,Lookup!$A$9:$A$2151,0)),0)</f>
        <v>0</v>
      </c>
      <c r="K430" s="204">
        <f>IFERROR(INDEX(Lookup!$BH$9:$BH$2151,MATCH($A430,Lookup!$A$9:$A$2151,0)),0)</f>
        <v>0</v>
      </c>
      <c r="L430" s="204">
        <f t="shared" si="43"/>
        <v>0</v>
      </c>
      <c r="O430" s="182">
        <f t="shared" si="44"/>
        <v>0</v>
      </c>
    </row>
    <row r="431" spans="1:15" hidden="1" x14ac:dyDescent="0.2">
      <c r="A431" s="182">
        <f>+'09'!A238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IFERROR(INDEX(Lookup!$BG$9:$BG$2151,MATCH($A431,Lookup!$A$9:$A$2151,0)),0)</f>
        <v>0</v>
      </c>
      <c r="E431" s="204">
        <f>IFERROR(INDEX(Lookup!$BF$9:$BF$2151,MATCH($A431,Lookup!$A$9:$A$2151,0)),0)</f>
        <v>0</v>
      </c>
      <c r="F431" s="204">
        <f>IFERROR(INDEX(Lookup!$BE$9:$BE$2151,MATCH($A431,Lookup!$A$9:$A$2151,0)),0)</f>
        <v>0</v>
      </c>
      <c r="G431" s="205"/>
      <c r="H431" s="205"/>
      <c r="I431" s="204">
        <f>IFERROR(INDEX(Lookup!$BJ$9:$BJ$2151,MATCH($A431,Lookup!$A$9:$A$2151,0)),0)</f>
        <v>0</v>
      </c>
      <c r="J431" s="204">
        <f>IFERROR(INDEX(Lookup!$BI$9:$BI$2151,MATCH($A431,Lookup!$A$9:$A$2151,0)),0)</f>
        <v>0</v>
      </c>
      <c r="K431" s="204">
        <f>IFERROR(INDEX(Lookup!$BH$9:$BH$2151,MATCH($A431,Lookup!$A$9:$A$2151,0)),0)</f>
        <v>0</v>
      </c>
      <c r="L431" s="204">
        <f t="shared" si="43"/>
        <v>0</v>
      </c>
      <c r="O431" s="182">
        <f t="shared" si="44"/>
        <v>0</v>
      </c>
    </row>
    <row r="432" spans="1:15" hidden="1" x14ac:dyDescent="0.2">
      <c r="A432" s="182">
        <f>+'09'!A239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IFERROR(INDEX(Lookup!$BG$9:$BG$2151,MATCH($A432,Lookup!$A$9:$A$2151,0)),0)</f>
        <v>0</v>
      </c>
      <c r="E432" s="204">
        <f>IFERROR(INDEX(Lookup!$BF$9:$BF$2151,MATCH($A432,Lookup!$A$9:$A$2151,0)),0)</f>
        <v>0</v>
      </c>
      <c r="F432" s="204">
        <f>IFERROR(INDEX(Lookup!$BE$9:$BE$2151,MATCH($A432,Lookup!$A$9:$A$2151,0)),0)</f>
        <v>0</v>
      </c>
      <c r="G432" s="205"/>
      <c r="H432" s="205"/>
      <c r="I432" s="204">
        <f>IFERROR(INDEX(Lookup!$BJ$9:$BJ$2151,MATCH($A432,Lookup!$A$9:$A$2151,0)),0)</f>
        <v>0</v>
      </c>
      <c r="J432" s="204">
        <f>IFERROR(INDEX(Lookup!$BI$9:$BI$2151,MATCH($A432,Lookup!$A$9:$A$2151,0)),0)</f>
        <v>0</v>
      </c>
      <c r="K432" s="204">
        <f>IFERROR(INDEX(Lookup!$BH$9:$BH$2151,MATCH($A432,Lookup!$A$9:$A$2151,0)),0)</f>
        <v>0</v>
      </c>
      <c r="L432" s="204">
        <f t="shared" si="43"/>
        <v>0</v>
      </c>
      <c r="O432" s="182">
        <f t="shared" si="44"/>
        <v>0</v>
      </c>
    </row>
    <row r="433" spans="1:15" hidden="1" x14ac:dyDescent="0.2">
      <c r="A433" s="182">
        <f>+'09'!A240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IFERROR(INDEX(Lookup!$BG$9:$BG$2151,MATCH($A433,Lookup!$A$9:$A$2151,0)),0)</f>
        <v>0</v>
      </c>
      <c r="E433" s="204">
        <f>IFERROR(INDEX(Lookup!$BF$9:$BF$2151,MATCH($A433,Lookup!$A$9:$A$2151,0)),0)</f>
        <v>0</v>
      </c>
      <c r="F433" s="204">
        <f>IFERROR(INDEX(Lookup!$BE$9:$BE$2151,MATCH($A433,Lookup!$A$9:$A$2151,0)),0)</f>
        <v>0</v>
      </c>
      <c r="G433" s="205"/>
      <c r="H433" s="205"/>
      <c r="I433" s="204">
        <f>IFERROR(INDEX(Lookup!$BJ$9:$BJ$2151,MATCH($A433,Lookup!$A$9:$A$2151,0)),0)</f>
        <v>0</v>
      </c>
      <c r="J433" s="204">
        <f>IFERROR(INDEX(Lookup!$BI$9:$BI$2151,MATCH($A433,Lookup!$A$9:$A$2151,0)),0)</f>
        <v>0</v>
      </c>
      <c r="K433" s="204">
        <f>IFERROR(INDEX(Lookup!$BH$9:$BH$2151,MATCH($A433,Lookup!$A$9:$A$2151,0)),0)</f>
        <v>0</v>
      </c>
      <c r="L433" s="204">
        <f t="shared" si="43"/>
        <v>0</v>
      </c>
      <c r="O433" s="182">
        <f t="shared" si="44"/>
        <v>0</v>
      </c>
    </row>
    <row r="434" spans="1:15" hidden="1" x14ac:dyDescent="0.2">
      <c r="A434" s="182">
        <f>+'09'!A241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IFERROR(INDEX(Lookup!$BG$9:$BG$2151,MATCH($A434,Lookup!$A$9:$A$2151,0)),0)</f>
        <v>0</v>
      </c>
      <c r="E434" s="204">
        <f>IFERROR(INDEX(Lookup!$BF$9:$BF$2151,MATCH($A434,Lookup!$A$9:$A$2151,0)),0)</f>
        <v>0</v>
      </c>
      <c r="F434" s="204">
        <f>IFERROR(INDEX(Lookup!$BE$9:$BE$2151,MATCH($A434,Lookup!$A$9:$A$2151,0)),0)</f>
        <v>0</v>
      </c>
      <c r="G434" s="205"/>
      <c r="H434" s="205"/>
      <c r="I434" s="204">
        <f>IFERROR(INDEX(Lookup!$BJ$9:$BJ$2151,MATCH($A434,Lookup!$A$9:$A$2151,0)),0)</f>
        <v>0</v>
      </c>
      <c r="J434" s="204">
        <f>IFERROR(INDEX(Lookup!$BI$9:$BI$2151,MATCH($A434,Lookup!$A$9:$A$2151,0)),0)</f>
        <v>0</v>
      </c>
      <c r="K434" s="204">
        <f>IFERROR(INDEX(Lookup!$BH$9:$BH$2151,MATCH($A434,Lookup!$A$9:$A$2151,0)),0)</f>
        <v>0</v>
      </c>
      <c r="L434" s="204">
        <f t="shared" si="43"/>
        <v>0</v>
      </c>
      <c r="O434" s="182">
        <f t="shared" si="44"/>
        <v>0</v>
      </c>
    </row>
    <row r="435" spans="1:15" hidden="1" x14ac:dyDescent="0.2">
      <c r="A435" s="182">
        <f>+'09'!A242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IFERROR(INDEX(Lookup!$BG$9:$BG$2151,MATCH($A435,Lookup!$A$9:$A$2151,0)),0)</f>
        <v>0</v>
      </c>
      <c r="E435" s="204">
        <f>IFERROR(INDEX(Lookup!$BF$9:$BF$2151,MATCH($A435,Lookup!$A$9:$A$2151,0)),0)</f>
        <v>0</v>
      </c>
      <c r="F435" s="204">
        <f>IFERROR(INDEX(Lookup!$BE$9:$BE$2151,MATCH($A435,Lookup!$A$9:$A$2151,0)),0)</f>
        <v>0</v>
      </c>
      <c r="G435" s="205"/>
      <c r="H435" s="205"/>
      <c r="I435" s="204">
        <f>IFERROR(INDEX(Lookup!$BJ$9:$BJ$2151,MATCH($A435,Lookup!$A$9:$A$2151,0)),0)</f>
        <v>0</v>
      </c>
      <c r="J435" s="204">
        <f>IFERROR(INDEX(Lookup!$BI$9:$BI$2151,MATCH($A435,Lookup!$A$9:$A$2151,0)),0)</f>
        <v>0</v>
      </c>
      <c r="K435" s="204">
        <f>IFERROR(INDEX(Lookup!$BH$9:$BH$2151,MATCH($A435,Lookup!$A$9:$A$2151,0)),0)</f>
        <v>0</v>
      </c>
      <c r="L435" s="204">
        <f t="shared" si="43"/>
        <v>0</v>
      </c>
      <c r="O435" s="182">
        <f t="shared" si="44"/>
        <v>0</v>
      </c>
    </row>
    <row r="436" spans="1:15" hidden="1" x14ac:dyDescent="0.2">
      <c r="A436" s="182">
        <f>+'09'!A243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IFERROR(INDEX(Lookup!$BG$9:$BG$2151,MATCH($A436,Lookup!$A$9:$A$2151,0)),0)</f>
        <v>0</v>
      </c>
      <c r="E436" s="204">
        <f>IFERROR(INDEX(Lookup!$BF$9:$BF$2151,MATCH($A436,Lookup!$A$9:$A$2151,0)),0)</f>
        <v>0</v>
      </c>
      <c r="F436" s="204">
        <f>IFERROR(INDEX(Lookup!$BE$9:$BE$2151,MATCH($A436,Lookup!$A$9:$A$2151,0)),0)</f>
        <v>0</v>
      </c>
      <c r="G436" s="205"/>
      <c r="H436" s="205"/>
      <c r="I436" s="204">
        <f>IFERROR(INDEX(Lookup!$BJ$9:$BJ$2151,MATCH($A436,Lookup!$A$9:$A$2151,0)),0)</f>
        <v>0</v>
      </c>
      <c r="J436" s="204">
        <f>IFERROR(INDEX(Lookup!$BI$9:$BI$2151,MATCH($A436,Lookup!$A$9:$A$2151,0)),0)</f>
        <v>0</v>
      </c>
      <c r="K436" s="204">
        <f>IFERROR(INDEX(Lookup!$BH$9:$BH$2151,MATCH($A436,Lookup!$A$9:$A$2151,0)),0)</f>
        <v>0</v>
      </c>
      <c r="L436" s="204">
        <f t="shared" si="43"/>
        <v>0</v>
      </c>
      <c r="O436" s="182">
        <f t="shared" si="44"/>
        <v>0</v>
      </c>
    </row>
    <row r="437" spans="1:15" hidden="1" x14ac:dyDescent="0.2">
      <c r="A437" s="182">
        <f>+'09'!A244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IFERROR(INDEX(Lookup!$BG$9:$BG$2151,MATCH($A437,Lookup!$A$9:$A$2151,0)),0)</f>
        <v>0</v>
      </c>
      <c r="E437" s="204">
        <f>IFERROR(INDEX(Lookup!$BF$9:$BF$2151,MATCH($A437,Lookup!$A$9:$A$2151,0)),0)</f>
        <v>0</v>
      </c>
      <c r="F437" s="204">
        <f>IFERROR(INDEX(Lookup!$BE$9:$BE$2151,MATCH($A437,Lookup!$A$9:$A$2151,0)),0)</f>
        <v>0</v>
      </c>
      <c r="G437" s="205"/>
      <c r="H437" s="205"/>
      <c r="I437" s="204">
        <f>IFERROR(INDEX(Lookup!$BJ$9:$BJ$2151,MATCH($A437,Lookup!$A$9:$A$2151,0)),0)</f>
        <v>0</v>
      </c>
      <c r="J437" s="204">
        <f>IFERROR(INDEX(Lookup!$BI$9:$BI$2151,MATCH($A437,Lookup!$A$9:$A$2151,0)),0)</f>
        <v>0</v>
      </c>
      <c r="K437" s="204">
        <f>IFERROR(INDEX(Lookup!$BH$9:$BH$2151,MATCH($A437,Lookup!$A$9:$A$2151,0)),0)</f>
        <v>0</v>
      </c>
      <c r="L437" s="204">
        <f t="shared" si="43"/>
        <v>0</v>
      </c>
      <c r="O437" s="182">
        <f t="shared" si="44"/>
        <v>0</v>
      </c>
    </row>
    <row r="438" spans="1:15" hidden="1" x14ac:dyDescent="0.2">
      <c r="A438" s="182">
        <f>+'09'!A245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IFERROR(INDEX(Lookup!$BG$9:$BG$2151,MATCH($A438,Lookup!$A$9:$A$2151,0)),0)</f>
        <v>0</v>
      </c>
      <c r="E438" s="204">
        <f>IFERROR(INDEX(Lookup!$BF$9:$BF$2151,MATCH($A438,Lookup!$A$9:$A$2151,0)),0)</f>
        <v>0</v>
      </c>
      <c r="F438" s="204">
        <f>IFERROR(INDEX(Lookup!$BE$9:$BE$2151,MATCH($A438,Lookup!$A$9:$A$2151,0)),0)</f>
        <v>0</v>
      </c>
      <c r="G438" s="205"/>
      <c r="H438" s="205"/>
      <c r="I438" s="204">
        <f>IFERROR(INDEX(Lookup!$BJ$9:$BJ$2151,MATCH($A438,Lookup!$A$9:$A$2151,0)),0)</f>
        <v>0</v>
      </c>
      <c r="J438" s="204">
        <f>IFERROR(INDEX(Lookup!$BI$9:$BI$2151,MATCH($A438,Lookup!$A$9:$A$2151,0)),0)</f>
        <v>0</v>
      </c>
      <c r="K438" s="204">
        <f>IFERROR(INDEX(Lookup!$BH$9:$BH$2151,MATCH($A438,Lookup!$A$9:$A$2151,0)),0)</f>
        <v>0</v>
      </c>
      <c r="L438" s="204">
        <f t="shared" si="43"/>
        <v>0</v>
      </c>
      <c r="O438" s="182">
        <f t="shared" si="44"/>
        <v>0</v>
      </c>
    </row>
    <row r="439" spans="1:15" hidden="1" x14ac:dyDescent="0.2">
      <c r="A439" s="182">
        <f>+'09'!A246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IFERROR(INDEX(Lookup!$BG$9:$BG$2151,MATCH($A439,Lookup!$A$9:$A$2151,0)),0)</f>
        <v>0</v>
      </c>
      <c r="E439" s="204">
        <f>IFERROR(INDEX(Lookup!$BF$9:$BF$2151,MATCH($A439,Lookup!$A$9:$A$2151,0)),0)</f>
        <v>0</v>
      </c>
      <c r="F439" s="204">
        <f>IFERROR(INDEX(Lookup!$BE$9:$BE$2151,MATCH($A439,Lookup!$A$9:$A$2151,0)),0)</f>
        <v>0</v>
      </c>
      <c r="G439" s="205"/>
      <c r="H439" s="205"/>
      <c r="I439" s="204">
        <f>IFERROR(INDEX(Lookup!$BJ$9:$BJ$2151,MATCH($A439,Lookup!$A$9:$A$2151,0)),0)</f>
        <v>0</v>
      </c>
      <c r="J439" s="204">
        <f>IFERROR(INDEX(Lookup!$BI$9:$BI$2151,MATCH($A439,Lookup!$A$9:$A$2151,0)),0)</f>
        <v>0</v>
      </c>
      <c r="K439" s="204">
        <f>IFERROR(INDEX(Lookup!$BH$9:$BH$2151,MATCH($A439,Lookup!$A$9:$A$2151,0)),0)</f>
        <v>0</v>
      </c>
      <c r="L439" s="204">
        <f t="shared" si="43"/>
        <v>0</v>
      </c>
      <c r="O439" s="182">
        <f t="shared" si="44"/>
        <v>0</v>
      </c>
    </row>
    <row r="440" spans="1:15" hidden="1" x14ac:dyDescent="0.2">
      <c r="A440" s="182">
        <f>+'09'!A247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IFERROR(INDEX(Lookup!$BG$9:$BG$2151,MATCH($A440,Lookup!$A$9:$A$2151,0)),0)</f>
        <v>0</v>
      </c>
      <c r="E440" s="204">
        <f>IFERROR(INDEX(Lookup!$BF$9:$BF$2151,MATCH($A440,Lookup!$A$9:$A$2151,0)),0)</f>
        <v>0</v>
      </c>
      <c r="F440" s="204">
        <f>IFERROR(INDEX(Lookup!$BE$9:$BE$2151,MATCH($A440,Lookup!$A$9:$A$2151,0)),0)</f>
        <v>0</v>
      </c>
      <c r="G440" s="205"/>
      <c r="H440" s="205"/>
      <c r="I440" s="204">
        <f>IFERROR(INDEX(Lookup!$BJ$9:$BJ$2151,MATCH($A440,Lookup!$A$9:$A$2151,0)),0)</f>
        <v>0</v>
      </c>
      <c r="J440" s="204">
        <f>IFERROR(INDEX(Lookup!$BI$9:$BI$2151,MATCH($A440,Lookup!$A$9:$A$2151,0)),0)</f>
        <v>0</v>
      </c>
      <c r="K440" s="204">
        <f>IFERROR(INDEX(Lookup!$BH$9:$BH$2151,MATCH($A440,Lookup!$A$9:$A$2151,0)),0)</f>
        <v>0</v>
      </c>
      <c r="L440" s="204">
        <f t="shared" si="43"/>
        <v>0</v>
      </c>
      <c r="O440" s="182">
        <f t="shared" si="44"/>
        <v>0</v>
      </c>
    </row>
    <row r="441" spans="1:15" hidden="1" x14ac:dyDescent="0.2">
      <c r="A441" s="182">
        <f>+'09'!A248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IFERROR(INDEX(Lookup!$BG$9:$BG$2151,MATCH($A441,Lookup!$A$9:$A$2151,0)),0)</f>
        <v>0</v>
      </c>
      <c r="E441" s="204">
        <f>IFERROR(INDEX(Lookup!$BF$9:$BF$2151,MATCH($A441,Lookup!$A$9:$A$2151,0)),0)</f>
        <v>0</v>
      </c>
      <c r="F441" s="204">
        <f>IFERROR(INDEX(Lookup!$BE$9:$BE$2151,MATCH($A441,Lookup!$A$9:$A$2151,0)),0)</f>
        <v>0</v>
      </c>
      <c r="G441" s="205"/>
      <c r="H441" s="205"/>
      <c r="I441" s="204">
        <f>IFERROR(INDEX(Lookup!$BJ$9:$BJ$2151,MATCH($A441,Lookup!$A$9:$A$2151,0)),0)</f>
        <v>0</v>
      </c>
      <c r="J441" s="204">
        <f>IFERROR(INDEX(Lookup!$BI$9:$BI$2151,MATCH($A441,Lookup!$A$9:$A$2151,0)),0)</f>
        <v>0</v>
      </c>
      <c r="K441" s="204">
        <f>IFERROR(INDEX(Lookup!$BH$9:$BH$2151,MATCH($A441,Lookup!$A$9:$A$2151,0)),0)</f>
        <v>0</v>
      </c>
      <c r="L441" s="204">
        <f t="shared" si="43"/>
        <v>0</v>
      </c>
      <c r="O441" s="182">
        <f t="shared" si="44"/>
        <v>0</v>
      </c>
    </row>
    <row r="442" spans="1:15" hidden="1" x14ac:dyDescent="0.2">
      <c r="A442" s="182">
        <f>+'09'!A249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IFERROR(INDEX(Lookup!$BG$9:$BG$2151,MATCH($A442,Lookup!$A$9:$A$2151,0)),0)</f>
        <v>0</v>
      </c>
      <c r="E442" s="204">
        <f>IFERROR(INDEX(Lookup!$BF$9:$BF$2151,MATCH($A442,Lookup!$A$9:$A$2151,0)),0)</f>
        <v>0</v>
      </c>
      <c r="F442" s="204">
        <f>IFERROR(INDEX(Lookup!$BE$9:$BE$2151,MATCH($A442,Lookup!$A$9:$A$2151,0)),0)</f>
        <v>0</v>
      </c>
      <c r="G442" s="205"/>
      <c r="H442" s="205"/>
      <c r="I442" s="204">
        <f>IFERROR(INDEX(Lookup!$BJ$9:$BJ$2151,MATCH($A442,Lookup!$A$9:$A$2151,0)),0)</f>
        <v>0</v>
      </c>
      <c r="J442" s="204">
        <f>IFERROR(INDEX(Lookup!$BI$9:$BI$2151,MATCH($A442,Lookup!$A$9:$A$2151,0)),0)</f>
        <v>0</v>
      </c>
      <c r="K442" s="204">
        <f>IFERROR(INDEX(Lookup!$BH$9:$BH$2151,MATCH($A442,Lookup!$A$9:$A$2151,0)),0)</f>
        <v>0</v>
      </c>
      <c r="L442" s="204">
        <f t="shared" si="43"/>
        <v>0</v>
      </c>
      <c r="O442" s="182">
        <f t="shared" si="44"/>
        <v>0</v>
      </c>
    </row>
    <row r="443" spans="1:15" hidden="1" x14ac:dyDescent="0.2">
      <c r="A443" s="182">
        <f>+'09'!A250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IFERROR(INDEX(Lookup!$BG$9:$BG$2151,MATCH($A443,Lookup!$A$9:$A$2151,0)),0)</f>
        <v>0</v>
      </c>
      <c r="E443" s="204">
        <f>IFERROR(INDEX(Lookup!$BF$9:$BF$2151,MATCH($A443,Lookup!$A$9:$A$2151,0)),0)</f>
        <v>0</v>
      </c>
      <c r="F443" s="204">
        <f>IFERROR(INDEX(Lookup!$BE$9:$BE$2151,MATCH($A443,Lookup!$A$9:$A$2151,0)),0)</f>
        <v>0</v>
      </c>
      <c r="G443" s="205"/>
      <c r="H443" s="205"/>
      <c r="I443" s="204">
        <f>IFERROR(INDEX(Lookup!$BJ$9:$BJ$2151,MATCH($A443,Lookup!$A$9:$A$2151,0)),0)</f>
        <v>0</v>
      </c>
      <c r="J443" s="204">
        <f>IFERROR(INDEX(Lookup!$BI$9:$BI$2151,MATCH($A443,Lookup!$A$9:$A$2151,0)),0)</f>
        <v>0</v>
      </c>
      <c r="K443" s="204">
        <f>IFERROR(INDEX(Lookup!$BH$9:$BH$2151,MATCH($A443,Lookup!$A$9:$A$2151,0)),0)</f>
        <v>0</v>
      </c>
      <c r="L443" s="204">
        <f t="shared" si="43"/>
        <v>0</v>
      </c>
      <c r="O443" s="182">
        <f t="shared" si="44"/>
        <v>0</v>
      </c>
    </row>
    <row r="444" spans="1:15" hidden="1" x14ac:dyDescent="0.2">
      <c r="A444" s="182">
        <f>+'09'!A251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IFERROR(INDEX(Lookup!$BG$9:$BG$2151,MATCH($A444,Lookup!$A$9:$A$2151,0)),0)</f>
        <v>0</v>
      </c>
      <c r="E444" s="204">
        <f>IFERROR(INDEX(Lookup!$BF$9:$BF$2151,MATCH($A444,Lookup!$A$9:$A$2151,0)),0)</f>
        <v>0</v>
      </c>
      <c r="F444" s="204">
        <f>IFERROR(INDEX(Lookup!$BE$9:$BE$2151,MATCH($A444,Lookup!$A$9:$A$2151,0)),0)</f>
        <v>0</v>
      </c>
      <c r="G444" s="205"/>
      <c r="H444" s="205"/>
      <c r="I444" s="204">
        <f>IFERROR(INDEX(Lookup!$BJ$9:$BJ$2151,MATCH($A444,Lookup!$A$9:$A$2151,0)),0)</f>
        <v>0</v>
      </c>
      <c r="J444" s="204">
        <f>IFERROR(INDEX(Lookup!$BI$9:$BI$2151,MATCH($A444,Lookup!$A$9:$A$2151,0)),0)</f>
        <v>0</v>
      </c>
      <c r="K444" s="204">
        <f>IFERROR(INDEX(Lookup!$BH$9:$BH$2151,MATCH($A444,Lookup!$A$9:$A$2151,0)),0)</f>
        <v>0</v>
      </c>
      <c r="L444" s="204">
        <f t="shared" si="43"/>
        <v>0</v>
      </c>
      <c r="O444" s="182">
        <f t="shared" si="44"/>
        <v>0</v>
      </c>
    </row>
    <row r="445" spans="1:15" hidden="1" x14ac:dyDescent="0.2">
      <c r="A445" s="182">
        <f>+'09'!A252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IFERROR(INDEX(Lookup!$BG$9:$BG$2151,MATCH($A445,Lookup!$A$9:$A$2151,0)),0)</f>
        <v>0</v>
      </c>
      <c r="E445" s="204">
        <f>IFERROR(INDEX(Lookup!$BF$9:$BF$2151,MATCH($A445,Lookup!$A$9:$A$2151,0)),0)</f>
        <v>0</v>
      </c>
      <c r="F445" s="204">
        <f>IFERROR(INDEX(Lookup!$BE$9:$BE$2151,MATCH($A445,Lookup!$A$9:$A$2151,0)),0)</f>
        <v>0</v>
      </c>
      <c r="G445" s="205"/>
      <c r="H445" s="205"/>
      <c r="I445" s="204">
        <f>IFERROR(INDEX(Lookup!$BJ$9:$BJ$2151,MATCH($A445,Lookup!$A$9:$A$2151,0)),0)</f>
        <v>0</v>
      </c>
      <c r="J445" s="204">
        <f>IFERROR(INDEX(Lookup!$BI$9:$BI$2151,MATCH($A445,Lookup!$A$9:$A$2151,0)),0)</f>
        <v>0</v>
      </c>
      <c r="K445" s="204">
        <f>IFERROR(INDEX(Lookup!$BH$9:$BH$2151,MATCH($A445,Lookup!$A$9:$A$2151,0)),0)</f>
        <v>0</v>
      </c>
      <c r="L445" s="204">
        <f t="shared" si="43"/>
        <v>0</v>
      </c>
      <c r="O445" s="182">
        <f t="shared" si="44"/>
        <v>0</v>
      </c>
    </row>
    <row r="446" spans="1:15" hidden="1" x14ac:dyDescent="0.2">
      <c r="A446" s="182">
        <f>+'09'!A253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IFERROR(INDEX(Lookup!$BG$9:$BG$2151,MATCH($A446,Lookup!$A$9:$A$2151,0)),0)</f>
        <v>0</v>
      </c>
      <c r="E446" s="204">
        <f>IFERROR(INDEX(Lookup!$BF$9:$BF$2151,MATCH($A446,Lookup!$A$9:$A$2151,0)),0)</f>
        <v>0</v>
      </c>
      <c r="F446" s="204">
        <f>IFERROR(INDEX(Lookup!$BE$9:$BE$2151,MATCH($A446,Lookup!$A$9:$A$2151,0)),0)</f>
        <v>0</v>
      </c>
      <c r="G446" s="205"/>
      <c r="H446" s="205"/>
      <c r="I446" s="204">
        <f>IFERROR(INDEX(Lookup!$BJ$9:$BJ$2151,MATCH($A446,Lookup!$A$9:$A$2151,0)),0)</f>
        <v>0</v>
      </c>
      <c r="J446" s="204">
        <f>IFERROR(INDEX(Lookup!$BI$9:$BI$2151,MATCH($A446,Lookup!$A$9:$A$2151,0)),0)</f>
        <v>0</v>
      </c>
      <c r="K446" s="204">
        <f>IFERROR(INDEX(Lookup!$BH$9:$BH$2151,MATCH($A446,Lookup!$A$9:$A$2151,0)),0)</f>
        <v>0</v>
      </c>
      <c r="L446" s="204">
        <f t="shared" si="43"/>
        <v>0</v>
      </c>
      <c r="O446" s="182">
        <f t="shared" si="44"/>
        <v>0</v>
      </c>
    </row>
    <row r="447" spans="1:15" hidden="1" x14ac:dyDescent="0.2">
      <c r="A447" s="182">
        <f>+'09'!A254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IFERROR(INDEX(Lookup!$BG$9:$BG$2151,MATCH($A447,Lookup!$A$9:$A$2151,0)),0)</f>
        <v>0</v>
      </c>
      <c r="E447" s="204">
        <f>IFERROR(INDEX(Lookup!$BF$9:$BF$2151,MATCH($A447,Lookup!$A$9:$A$2151,0)),0)</f>
        <v>0</v>
      </c>
      <c r="F447" s="204">
        <f>IFERROR(INDEX(Lookup!$BE$9:$BE$2151,MATCH($A447,Lookup!$A$9:$A$2151,0)),0)</f>
        <v>0</v>
      </c>
      <c r="G447" s="205"/>
      <c r="H447" s="205"/>
      <c r="I447" s="204">
        <f>IFERROR(INDEX(Lookup!$BJ$9:$BJ$2151,MATCH($A447,Lookup!$A$9:$A$2151,0)),0)</f>
        <v>0</v>
      </c>
      <c r="J447" s="204">
        <f>IFERROR(INDEX(Lookup!$BI$9:$BI$2151,MATCH($A447,Lookup!$A$9:$A$2151,0)),0)</f>
        <v>0</v>
      </c>
      <c r="K447" s="204">
        <f>IFERROR(INDEX(Lookup!$BH$9:$BH$2151,MATCH($A447,Lookup!$A$9:$A$2151,0)),0)</f>
        <v>0</v>
      </c>
      <c r="L447" s="204">
        <f t="shared" si="43"/>
        <v>0</v>
      </c>
      <c r="O447" s="182">
        <f t="shared" si="44"/>
        <v>0</v>
      </c>
    </row>
    <row r="448" spans="1:15" hidden="1" x14ac:dyDescent="0.2">
      <c r="A448" s="182">
        <f>+'09'!A255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IFERROR(INDEX(Lookup!$BG$9:$BG$2151,MATCH($A448,Lookup!$A$9:$A$2151,0)),0)</f>
        <v>0</v>
      </c>
      <c r="E448" s="204">
        <f>IFERROR(INDEX(Lookup!$BF$9:$BF$2151,MATCH($A448,Lookup!$A$9:$A$2151,0)),0)</f>
        <v>0</v>
      </c>
      <c r="F448" s="204">
        <f>IFERROR(INDEX(Lookup!$BE$9:$BE$2151,MATCH($A448,Lookup!$A$9:$A$2151,0)),0)</f>
        <v>0</v>
      </c>
      <c r="G448" s="205"/>
      <c r="H448" s="205"/>
      <c r="I448" s="204">
        <f>IFERROR(INDEX(Lookup!$BJ$9:$BJ$2151,MATCH($A448,Lookup!$A$9:$A$2151,0)),0)</f>
        <v>0</v>
      </c>
      <c r="J448" s="204">
        <f>IFERROR(INDEX(Lookup!$BI$9:$BI$2151,MATCH($A448,Lookup!$A$9:$A$2151,0)),0)</f>
        <v>0</v>
      </c>
      <c r="K448" s="204">
        <f>IFERROR(INDEX(Lookup!$BH$9:$BH$2151,MATCH($A448,Lookup!$A$9:$A$2151,0)),0)</f>
        <v>0</v>
      </c>
      <c r="L448" s="204">
        <f t="shared" si="43"/>
        <v>0</v>
      </c>
      <c r="O448" s="182">
        <f t="shared" si="44"/>
        <v>0</v>
      </c>
    </row>
    <row r="449" spans="1:15" hidden="1" x14ac:dyDescent="0.2">
      <c r="A449" s="182">
        <f>+'09'!A256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IFERROR(INDEX(Lookup!$BG$9:$BG$2151,MATCH($A449,Lookup!$A$9:$A$2151,0)),0)</f>
        <v>0</v>
      </c>
      <c r="E449" s="204">
        <f>IFERROR(INDEX(Lookup!$BF$9:$BF$2151,MATCH($A449,Lookup!$A$9:$A$2151,0)),0)</f>
        <v>0</v>
      </c>
      <c r="F449" s="204">
        <f>IFERROR(INDEX(Lookup!$BE$9:$BE$2151,MATCH($A449,Lookup!$A$9:$A$2151,0)),0)</f>
        <v>0</v>
      </c>
      <c r="G449" s="205"/>
      <c r="H449" s="205"/>
      <c r="I449" s="204">
        <f>IFERROR(INDEX(Lookup!$BJ$9:$BJ$2151,MATCH($A449,Lookup!$A$9:$A$2151,0)),0)</f>
        <v>0</v>
      </c>
      <c r="J449" s="204">
        <f>IFERROR(INDEX(Lookup!$BI$9:$BI$2151,MATCH($A449,Lookup!$A$9:$A$2151,0)),0)</f>
        <v>0</v>
      </c>
      <c r="K449" s="204">
        <f>IFERROR(INDEX(Lookup!$BH$9:$BH$2151,MATCH($A449,Lookup!$A$9:$A$2151,0)),0)</f>
        <v>0</v>
      </c>
      <c r="L449" s="204">
        <f t="shared" si="43"/>
        <v>0</v>
      </c>
      <c r="O449" s="182">
        <f t="shared" si="44"/>
        <v>0</v>
      </c>
    </row>
    <row r="450" spans="1:15" hidden="1" x14ac:dyDescent="0.2">
      <c r="A450" s="182">
        <f>+'09'!A257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IFERROR(INDEX(Lookup!$BG$9:$BG$2151,MATCH($A450,Lookup!$A$9:$A$2151,0)),0)</f>
        <v>0</v>
      </c>
      <c r="E450" s="204">
        <f>IFERROR(INDEX(Lookup!$BF$9:$BF$2151,MATCH($A450,Lookup!$A$9:$A$2151,0)),0)</f>
        <v>0</v>
      </c>
      <c r="F450" s="204">
        <f>IFERROR(INDEX(Lookup!$BE$9:$BE$2151,MATCH($A450,Lookup!$A$9:$A$2151,0)),0)</f>
        <v>0</v>
      </c>
      <c r="G450" s="205"/>
      <c r="H450" s="205"/>
      <c r="I450" s="204">
        <f>IFERROR(INDEX(Lookup!$BJ$9:$BJ$2151,MATCH($A450,Lookup!$A$9:$A$2151,0)),0)</f>
        <v>0</v>
      </c>
      <c r="J450" s="204">
        <f>IFERROR(INDEX(Lookup!$BI$9:$BI$2151,MATCH($A450,Lookup!$A$9:$A$2151,0)),0)</f>
        <v>0</v>
      </c>
      <c r="K450" s="204">
        <f>IFERROR(INDEX(Lookup!$BH$9:$BH$2151,MATCH($A450,Lookup!$A$9:$A$2151,0)),0)</f>
        <v>0</v>
      </c>
      <c r="L450" s="204">
        <f t="shared" si="43"/>
        <v>0</v>
      </c>
      <c r="O450" s="182">
        <f t="shared" si="44"/>
        <v>0</v>
      </c>
    </row>
    <row r="451" spans="1:15" hidden="1" x14ac:dyDescent="0.2">
      <c r="A451" s="182">
        <f>+'09'!A258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IFERROR(INDEX(Lookup!$BG$9:$BG$2151,MATCH($A451,Lookup!$A$9:$A$2151,0)),0)</f>
        <v>0</v>
      </c>
      <c r="E451" s="204">
        <f>IFERROR(INDEX(Lookup!$BF$9:$BF$2151,MATCH($A451,Lookup!$A$9:$A$2151,0)),0)</f>
        <v>0</v>
      </c>
      <c r="F451" s="204">
        <f>IFERROR(INDEX(Lookup!$BE$9:$BE$2151,MATCH($A451,Lookup!$A$9:$A$2151,0)),0)</f>
        <v>0</v>
      </c>
      <c r="G451" s="205"/>
      <c r="H451" s="205"/>
      <c r="I451" s="204">
        <f>IFERROR(INDEX(Lookup!$BJ$9:$BJ$2151,MATCH($A451,Lookup!$A$9:$A$2151,0)),0)</f>
        <v>0</v>
      </c>
      <c r="J451" s="204">
        <f>IFERROR(INDEX(Lookup!$BI$9:$BI$2151,MATCH($A451,Lookup!$A$9:$A$2151,0)),0)</f>
        <v>0</v>
      </c>
      <c r="K451" s="204">
        <f>IFERROR(INDEX(Lookup!$BH$9:$BH$2151,MATCH($A451,Lookup!$A$9:$A$2151,0)),0)</f>
        <v>0</v>
      </c>
      <c r="L451" s="204">
        <f t="shared" ref="L451:L514" si="45">K451-J451</f>
        <v>0</v>
      </c>
      <c r="O451" s="182">
        <f t="shared" ref="O451:O514" si="46">+IF(A451&gt;0,1,0)</f>
        <v>0</v>
      </c>
    </row>
    <row r="452" spans="1:15" hidden="1" x14ac:dyDescent="0.2">
      <c r="A452" s="182">
        <f>+'09'!A259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IFERROR(INDEX(Lookup!$BG$9:$BG$2151,MATCH($A452,Lookup!$A$9:$A$2151,0)),0)</f>
        <v>0</v>
      </c>
      <c r="E452" s="204">
        <f>IFERROR(INDEX(Lookup!$BF$9:$BF$2151,MATCH($A452,Lookup!$A$9:$A$2151,0)),0)</f>
        <v>0</v>
      </c>
      <c r="F452" s="204">
        <f>IFERROR(INDEX(Lookup!$BE$9:$BE$2151,MATCH($A452,Lookup!$A$9:$A$2151,0)),0)</f>
        <v>0</v>
      </c>
      <c r="G452" s="205"/>
      <c r="H452" s="205"/>
      <c r="I452" s="204">
        <f>IFERROR(INDEX(Lookup!$BJ$9:$BJ$2151,MATCH($A452,Lookup!$A$9:$A$2151,0)),0)</f>
        <v>0</v>
      </c>
      <c r="J452" s="204">
        <f>IFERROR(INDEX(Lookup!$BI$9:$BI$2151,MATCH($A452,Lookup!$A$9:$A$2151,0)),0)</f>
        <v>0</v>
      </c>
      <c r="K452" s="204">
        <f>IFERROR(INDEX(Lookup!$BH$9:$BH$2151,MATCH($A452,Lookup!$A$9:$A$2151,0)),0)</f>
        <v>0</v>
      </c>
      <c r="L452" s="204">
        <f t="shared" si="45"/>
        <v>0</v>
      </c>
      <c r="O452" s="182">
        <f t="shared" si="46"/>
        <v>0</v>
      </c>
    </row>
    <row r="453" spans="1:15" hidden="1" x14ac:dyDescent="0.2">
      <c r="A453" s="182">
        <f>+'09'!A260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IFERROR(INDEX(Lookup!$BG$9:$BG$2151,MATCH($A453,Lookup!$A$9:$A$2151,0)),0)</f>
        <v>0</v>
      </c>
      <c r="E453" s="204">
        <f>IFERROR(INDEX(Lookup!$BF$9:$BF$2151,MATCH($A453,Lookup!$A$9:$A$2151,0)),0)</f>
        <v>0</v>
      </c>
      <c r="F453" s="204">
        <f>IFERROR(INDEX(Lookup!$BE$9:$BE$2151,MATCH($A453,Lookup!$A$9:$A$2151,0)),0)</f>
        <v>0</v>
      </c>
      <c r="G453" s="205"/>
      <c r="H453" s="205"/>
      <c r="I453" s="204">
        <f>IFERROR(INDEX(Lookup!$BJ$9:$BJ$2151,MATCH($A453,Lookup!$A$9:$A$2151,0)),0)</f>
        <v>0</v>
      </c>
      <c r="J453" s="204">
        <f>IFERROR(INDEX(Lookup!$BI$9:$BI$2151,MATCH($A453,Lookup!$A$9:$A$2151,0)),0)</f>
        <v>0</v>
      </c>
      <c r="K453" s="204">
        <f>IFERROR(INDEX(Lookup!$BH$9:$BH$2151,MATCH($A453,Lookup!$A$9:$A$2151,0)),0)</f>
        <v>0</v>
      </c>
      <c r="L453" s="204">
        <f t="shared" si="45"/>
        <v>0</v>
      </c>
      <c r="O453" s="182">
        <f t="shared" si="46"/>
        <v>0</v>
      </c>
    </row>
    <row r="454" spans="1:15" hidden="1" x14ac:dyDescent="0.2">
      <c r="A454" s="182">
        <f>+'09'!A261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IFERROR(INDEX(Lookup!$BG$9:$BG$2151,MATCH($A454,Lookup!$A$9:$A$2151,0)),0)</f>
        <v>0</v>
      </c>
      <c r="E454" s="204">
        <f>IFERROR(INDEX(Lookup!$BF$9:$BF$2151,MATCH($A454,Lookup!$A$9:$A$2151,0)),0)</f>
        <v>0</v>
      </c>
      <c r="F454" s="204">
        <f>IFERROR(INDEX(Lookup!$BE$9:$BE$2151,MATCH($A454,Lookup!$A$9:$A$2151,0)),0)</f>
        <v>0</v>
      </c>
      <c r="G454" s="205"/>
      <c r="H454" s="205"/>
      <c r="I454" s="204">
        <f>IFERROR(INDEX(Lookup!$BJ$9:$BJ$2151,MATCH($A454,Lookup!$A$9:$A$2151,0)),0)</f>
        <v>0</v>
      </c>
      <c r="J454" s="204">
        <f>IFERROR(INDEX(Lookup!$BI$9:$BI$2151,MATCH($A454,Lookup!$A$9:$A$2151,0)),0)</f>
        <v>0</v>
      </c>
      <c r="K454" s="204">
        <f>IFERROR(INDEX(Lookup!$BH$9:$BH$2151,MATCH($A454,Lookup!$A$9:$A$2151,0)),0)</f>
        <v>0</v>
      </c>
      <c r="L454" s="204">
        <f t="shared" si="45"/>
        <v>0</v>
      </c>
      <c r="O454" s="182">
        <f t="shared" si="46"/>
        <v>0</v>
      </c>
    </row>
    <row r="455" spans="1:15" hidden="1" x14ac:dyDescent="0.2">
      <c r="A455" s="182">
        <f>+'09'!A262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IFERROR(INDEX(Lookup!$BG$9:$BG$2151,MATCH($A455,Lookup!$A$9:$A$2151,0)),0)</f>
        <v>0</v>
      </c>
      <c r="E455" s="204">
        <f>IFERROR(INDEX(Lookup!$BF$9:$BF$2151,MATCH($A455,Lookup!$A$9:$A$2151,0)),0)</f>
        <v>0</v>
      </c>
      <c r="F455" s="204">
        <f>IFERROR(INDEX(Lookup!$BE$9:$BE$2151,MATCH($A455,Lookup!$A$9:$A$2151,0)),0)</f>
        <v>0</v>
      </c>
      <c r="G455" s="205"/>
      <c r="H455" s="205"/>
      <c r="I455" s="204">
        <f>IFERROR(INDEX(Lookup!$BJ$9:$BJ$2151,MATCH($A455,Lookup!$A$9:$A$2151,0)),0)</f>
        <v>0</v>
      </c>
      <c r="J455" s="204">
        <f>IFERROR(INDEX(Lookup!$BI$9:$BI$2151,MATCH($A455,Lookup!$A$9:$A$2151,0)),0)</f>
        <v>0</v>
      </c>
      <c r="K455" s="204">
        <f>IFERROR(INDEX(Lookup!$BH$9:$BH$2151,MATCH($A455,Lookup!$A$9:$A$2151,0)),0)</f>
        <v>0</v>
      </c>
      <c r="L455" s="204">
        <f t="shared" si="45"/>
        <v>0</v>
      </c>
      <c r="O455" s="182">
        <f t="shared" si="46"/>
        <v>0</v>
      </c>
    </row>
    <row r="456" spans="1:15" hidden="1" x14ac:dyDescent="0.2">
      <c r="A456" s="182">
        <f>+'09'!A263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IFERROR(INDEX(Lookup!$BG$9:$BG$2151,MATCH($A456,Lookup!$A$9:$A$2151,0)),0)</f>
        <v>0</v>
      </c>
      <c r="E456" s="204">
        <f>IFERROR(INDEX(Lookup!$BF$9:$BF$2151,MATCH($A456,Lookup!$A$9:$A$2151,0)),0)</f>
        <v>0</v>
      </c>
      <c r="F456" s="204">
        <f>IFERROR(INDEX(Lookup!$BE$9:$BE$2151,MATCH($A456,Lookup!$A$9:$A$2151,0)),0)</f>
        <v>0</v>
      </c>
      <c r="G456" s="205"/>
      <c r="H456" s="205"/>
      <c r="I456" s="204">
        <f>IFERROR(INDEX(Lookup!$BJ$9:$BJ$2151,MATCH($A456,Lookup!$A$9:$A$2151,0)),0)</f>
        <v>0</v>
      </c>
      <c r="J456" s="204">
        <f>IFERROR(INDEX(Lookup!$BI$9:$BI$2151,MATCH($A456,Lookup!$A$9:$A$2151,0)),0)</f>
        <v>0</v>
      </c>
      <c r="K456" s="204">
        <f>IFERROR(INDEX(Lookup!$BH$9:$BH$2151,MATCH($A456,Lookup!$A$9:$A$2151,0)),0)</f>
        <v>0</v>
      </c>
      <c r="L456" s="204">
        <f t="shared" si="45"/>
        <v>0</v>
      </c>
      <c r="O456" s="182">
        <f t="shared" si="46"/>
        <v>0</v>
      </c>
    </row>
    <row r="457" spans="1:15" hidden="1" x14ac:dyDescent="0.2">
      <c r="A457" s="182">
        <f>+'09'!A264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IFERROR(INDEX(Lookup!$BG$9:$BG$2151,MATCH($A457,Lookup!$A$9:$A$2151,0)),0)</f>
        <v>0</v>
      </c>
      <c r="E457" s="204">
        <f>IFERROR(INDEX(Lookup!$BF$9:$BF$2151,MATCH($A457,Lookup!$A$9:$A$2151,0)),0)</f>
        <v>0</v>
      </c>
      <c r="F457" s="204">
        <f>IFERROR(INDEX(Lookup!$BE$9:$BE$2151,MATCH($A457,Lookup!$A$9:$A$2151,0)),0)</f>
        <v>0</v>
      </c>
      <c r="G457" s="205"/>
      <c r="H457" s="205"/>
      <c r="I457" s="204">
        <f>IFERROR(INDEX(Lookup!$BJ$9:$BJ$2151,MATCH($A457,Lookup!$A$9:$A$2151,0)),0)</f>
        <v>0</v>
      </c>
      <c r="J457" s="204">
        <f>IFERROR(INDEX(Lookup!$BI$9:$BI$2151,MATCH($A457,Lookup!$A$9:$A$2151,0)),0)</f>
        <v>0</v>
      </c>
      <c r="K457" s="204">
        <f>IFERROR(INDEX(Lookup!$BH$9:$BH$2151,MATCH($A457,Lookup!$A$9:$A$2151,0)),0)</f>
        <v>0</v>
      </c>
      <c r="L457" s="204">
        <f t="shared" si="45"/>
        <v>0</v>
      </c>
      <c r="O457" s="182">
        <f t="shared" si="46"/>
        <v>0</v>
      </c>
    </row>
    <row r="458" spans="1:15" hidden="1" x14ac:dyDescent="0.2">
      <c r="A458" s="182">
        <f>+'09'!A265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IFERROR(INDEX(Lookup!$BG$9:$BG$2151,MATCH($A458,Lookup!$A$9:$A$2151,0)),0)</f>
        <v>0</v>
      </c>
      <c r="E458" s="204">
        <f>IFERROR(INDEX(Lookup!$BF$9:$BF$2151,MATCH($A458,Lookup!$A$9:$A$2151,0)),0)</f>
        <v>0</v>
      </c>
      <c r="F458" s="204">
        <f>IFERROR(INDEX(Lookup!$BE$9:$BE$2151,MATCH($A458,Lookup!$A$9:$A$2151,0)),0)</f>
        <v>0</v>
      </c>
      <c r="G458" s="205"/>
      <c r="H458" s="205"/>
      <c r="I458" s="204">
        <f>IFERROR(INDEX(Lookup!$BJ$9:$BJ$2151,MATCH($A458,Lookup!$A$9:$A$2151,0)),0)</f>
        <v>0</v>
      </c>
      <c r="J458" s="204">
        <f>IFERROR(INDEX(Lookup!$BI$9:$BI$2151,MATCH($A458,Lookup!$A$9:$A$2151,0)),0)</f>
        <v>0</v>
      </c>
      <c r="K458" s="204">
        <f>IFERROR(INDEX(Lookup!$BH$9:$BH$2151,MATCH($A458,Lookup!$A$9:$A$2151,0)),0)</f>
        <v>0</v>
      </c>
      <c r="L458" s="204">
        <f t="shared" si="45"/>
        <v>0</v>
      </c>
      <c r="O458" s="182">
        <f t="shared" si="46"/>
        <v>0</v>
      </c>
    </row>
    <row r="459" spans="1:15" hidden="1" x14ac:dyDescent="0.2">
      <c r="A459" s="182">
        <f>+'09'!A266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IFERROR(INDEX(Lookup!$BG$9:$BG$2151,MATCH($A459,Lookup!$A$9:$A$2151,0)),0)</f>
        <v>0</v>
      </c>
      <c r="E459" s="204">
        <f>IFERROR(INDEX(Lookup!$BF$9:$BF$2151,MATCH($A459,Lookup!$A$9:$A$2151,0)),0)</f>
        <v>0</v>
      </c>
      <c r="F459" s="204">
        <f>IFERROR(INDEX(Lookup!$BE$9:$BE$2151,MATCH($A459,Lookup!$A$9:$A$2151,0)),0)</f>
        <v>0</v>
      </c>
      <c r="G459" s="205"/>
      <c r="H459" s="205"/>
      <c r="I459" s="204">
        <f>IFERROR(INDEX(Lookup!$BJ$9:$BJ$2151,MATCH($A459,Lookup!$A$9:$A$2151,0)),0)</f>
        <v>0</v>
      </c>
      <c r="J459" s="204">
        <f>IFERROR(INDEX(Lookup!$BI$9:$BI$2151,MATCH($A459,Lookup!$A$9:$A$2151,0)),0)</f>
        <v>0</v>
      </c>
      <c r="K459" s="204">
        <f>IFERROR(INDEX(Lookup!$BH$9:$BH$2151,MATCH($A459,Lookup!$A$9:$A$2151,0)),0)</f>
        <v>0</v>
      </c>
      <c r="L459" s="204">
        <f t="shared" si="45"/>
        <v>0</v>
      </c>
      <c r="O459" s="182">
        <f t="shared" si="46"/>
        <v>0</v>
      </c>
    </row>
    <row r="460" spans="1:15" hidden="1" x14ac:dyDescent="0.2">
      <c r="A460" s="182">
        <f>+'09'!A267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IFERROR(INDEX(Lookup!$BG$9:$BG$2151,MATCH($A460,Lookup!$A$9:$A$2151,0)),0)</f>
        <v>0</v>
      </c>
      <c r="E460" s="204">
        <f>IFERROR(INDEX(Lookup!$BF$9:$BF$2151,MATCH($A460,Lookup!$A$9:$A$2151,0)),0)</f>
        <v>0</v>
      </c>
      <c r="F460" s="204">
        <f>IFERROR(INDEX(Lookup!$BE$9:$BE$2151,MATCH($A460,Lookup!$A$9:$A$2151,0)),0)</f>
        <v>0</v>
      </c>
      <c r="G460" s="205"/>
      <c r="H460" s="205"/>
      <c r="I460" s="204">
        <f>IFERROR(INDEX(Lookup!$BJ$9:$BJ$2151,MATCH($A460,Lookup!$A$9:$A$2151,0)),0)</f>
        <v>0</v>
      </c>
      <c r="J460" s="204">
        <f>IFERROR(INDEX(Lookup!$BI$9:$BI$2151,MATCH($A460,Lookup!$A$9:$A$2151,0)),0)</f>
        <v>0</v>
      </c>
      <c r="K460" s="204">
        <f>IFERROR(INDEX(Lookup!$BH$9:$BH$2151,MATCH($A460,Lookup!$A$9:$A$2151,0)),0)</f>
        <v>0</v>
      </c>
      <c r="L460" s="204">
        <f t="shared" si="45"/>
        <v>0</v>
      </c>
      <c r="O460" s="182">
        <f t="shared" si="46"/>
        <v>0</v>
      </c>
    </row>
    <row r="461" spans="1:15" hidden="1" x14ac:dyDescent="0.2">
      <c r="A461" s="182">
        <f>+'09'!A268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IFERROR(INDEX(Lookup!$BG$9:$BG$2151,MATCH($A461,Lookup!$A$9:$A$2151,0)),0)</f>
        <v>0</v>
      </c>
      <c r="E461" s="204">
        <f>IFERROR(INDEX(Lookup!$BF$9:$BF$2151,MATCH($A461,Lookup!$A$9:$A$2151,0)),0)</f>
        <v>0</v>
      </c>
      <c r="F461" s="204">
        <f>IFERROR(INDEX(Lookup!$BE$9:$BE$2151,MATCH($A461,Lookup!$A$9:$A$2151,0)),0)</f>
        <v>0</v>
      </c>
      <c r="G461" s="205"/>
      <c r="H461" s="205"/>
      <c r="I461" s="204">
        <f>IFERROR(INDEX(Lookup!$BJ$9:$BJ$2151,MATCH($A461,Lookup!$A$9:$A$2151,0)),0)</f>
        <v>0</v>
      </c>
      <c r="J461" s="204">
        <f>IFERROR(INDEX(Lookup!$BI$9:$BI$2151,MATCH($A461,Lookup!$A$9:$A$2151,0)),0)</f>
        <v>0</v>
      </c>
      <c r="K461" s="204">
        <f>IFERROR(INDEX(Lookup!$BH$9:$BH$2151,MATCH($A461,Lookup!$A$9:$A$2151,0)),0)</f>
        <v>0</v>
      </c>
      <c r="L461" s="204">
        <f t="shared" si="45"/>
        <v>0</v>
      </c>
      <c r="O461" s="182">
        <f t="shared" si="46"/>
        <v>0</v>
      </c>
    </row>
    <row r="462" spans="1:15" hidden="1" x14ac:dyDescent="0.2">
      <c r="A462" s="182">
        <f>+'09'!A269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IFERROR(INDEX(Lookup!$BG$9:$BG$2151,MATCH($A462,Lookup!$A$9:$A$2151,0)),0)</f>
        <v>0</v>
      </c>
      <c r="E462" s="204">
        <f>IFERROR(INDEX(Lookup!$BF$9:$BF$2151,MATCH($A462,Lookup!$A$9:$A$2151,0)),0)</f>
        <v>0</v>
      </c>
      <c r="F462" s="204">
        <f>IFERROR(INDEX(Lookup!$BE$9:$BE$2151,MATCH($A462,Lookup!$A$9:$A$2151,0)),0)</f>
        <v>0</v>
      </c>
      <c r="G462" s="205"/>
      <c r="H462" s="205"/>
      <c r="I462" s="204">
        <f>IFERROR(INDEX(Lookup!$BJ$9:$BJ$2151,MATCH($A462,Lookup!$A$9:$A$2151,0)),0)</f>
        <v>0</v>
      </c>
      <c r="J462" s="204">
        <f>IFERROR(INDEX(Lookup!$BI$9:$BI$2151,MATCH($A462,Lookup!$A$9:$A$2151,0)),0)</f>
        <v>0</v>
      </c>
      <c r="K462" s="204">
        <f>IFERROR(INDEX(Lookup!$BH$9:$BH$2151,MATCH($A462,Lookup!$A$9:$A$2151,0)),0)</f>
        <v>0</v>
      </c>
      <c r="L462" s="204">
        <f t="shared" si="45"/>
        <v>0</v>
      </c>
      <c r="O462" s="182">
        <f t="shared" si="46"/>
        <v>0</v>
      </c>
    </row>
    <row r="463" spans="1:15" hidden="1" x14ac:dyDescent="0.2">
      <c r="A463" s="182">
        <f>+'09'!A270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IFERROR(INDEX(Lookup!$BG$9:$BG$2151,MATCH($A463,Lookup!$A$9:$A$2151,0)),0)</f>
        <v>0</v>
      </c>
      <c r="E463" s="204">
        <f>IFERROR(INDEX(Lookup!$BF$9:$BF$2151,MATCH($A463,Lookup!$A$9:$A$2151,0)),0)</f>
        <v>0</v>
      </c>
      <c r="F463" s="204">
        <f>IFERROR(INDEX(Lookup!$BE$9:$BE$2151,MATCH($A463,Lookup!$A$9:$A$2151,0)),0)</f>
        <v>0</v>
      </c>
      <c r="G463" s="205"/>
      <c r="H463" s="205"/>
      <c r="I463" s="204">
        <f>IFERROR(INDEX(Lookup!$BJ$9:$BJ$2151,MATCH($A463,Lookup!$A$9:$A$2151,0)),0)</f>
        <v>0</v>
      </c>
      <c r="J463" s="204">
        <f>IFERROR(INDEX(Lookup!$BI$9:$BI$2151,MATCH($A463,Lookup!$A$9:$A$2151,0)),0)</f>
        <v>0</v>
      </c>
      <c r="K463" s="204">
        <f>IFERROR(INDEX(Lookup!$BH$9:$BH$2151,MATCH($A463,Lookup!$A$9:$A$2151,0)),0)</f>
        <v>0</v>
      </c>
      <c r="L463" s="204">
        <f t="shared" si="45"/>
        <v>0</v>
      </c>
      <c r="O463" s="182">
        <f t="shared" si="46"/>
        <v>0</v>
      </c>
    </row>
    <row r="464" spans="1:15" hidden="1" x14ac:dyDescent="0.2">
      <c r="A464" s="182">
        <f>+'09'!A271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IFERROR(INDEX(Lookup!$BG$9:$BG$2151,MATCH($A464,Lookup!$A$9:$A$2151,0)),0)</f>
        <v>0</v>
      </c>
      <c r="E464" s="204">
        <f>IFERROR(INDEX(Lookup!$BF$9:$BF$2151,MATCH($A464,Lookup!$A$9:$A$2151,0)),0)</f>
        <v>0</v>
      </c>
      <c r="F464" s="204">
        <f>IFERROR(INDEX(Lookup!$BE$9:$BE$2151,MATCH($A464,Lookup!$A$9:$A$2151,0)),0)</f>
        <v>0</v>
      </c>
      <c r="G464" s="205"/>
      <c r="H464" s="205"/>
      <c r="I464" s="204">
        <f>IFERROR(INDEX(Lookup!$BJ$9:$BJ$2151,MATCH($A464,Lookup!$A$9:$A$2151,0)),0)</f>
        <v>0</v>
      </c>
      <c r="J464" s="204">
        <f>IFERROR(INDEX(Lookup!$BI$9:$BI$2151,MATCH($A464,Lookup!$A$9:$A$2151,0)),0)</f>
        <v>0</v>
      </c>
      <c r="K464" s="204">
        <f>IFERROR(INDEX(Lookup!$BH$9:$BH$2151,MATCH($A464,Lookup!$A$9:$A$2151,0)),0)</f>
        <v>0</v>
      </c>
      <c r="L464" s="204">
        <f t="shared" si="45"/>
        <v>0</v>
      </c>
      <c r="O464" s="182">
        <f t="shared" si="46"/>
        <v>0</v>
      </c>
    </row>
    <row r="465" spans="1:15" hidden="1" x14ac:dyDescent="0.2">
      <c r="A465" s="182">
        <f>+'09'!A272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IFERROR(INDEX(Lookup!$BG$9:$BG$2151,MATCH($A465,Lookup!$A$9:$A$2151,0)),0)</f>
        <v>0</v>
      </c>
      <c r="E465" s="204">
        <f>IFERROR(INDEX(Lookup!$BF$9:$BF$2151,MATCH($A465,Lookup!$A$9:$A$2151,0)),0)</f>
        <v>0</v>
      </c>
      <c r="F465" s="204">
        <f>IFERROR(INDEX(Lookup!$BE$9:$BE$2151,MATCH($A465,Lookup!$A$9:$A$2151,0)),0)</f>
        <v>0</v>
      </c>
      <c r="G465" s="205"/>
      <c r="H465" s="205"/>
      <c r="I465" s="204">
        <f>IFERROR(INDEX(Lookup!$BJ$9:$BJ$2151,MATCH($A465,Lookup!$A$9:$A$2151,0)),0)</f>
        <v>0</v>
      </c>
      <c r="J465" s="204">
        <f>IFERROR(INDEX(Lookup!$BI$9:$BI$2151,MATCH($A465,Lookup!$A$9:$A$2151,0)),0)</f>
        <v>0</v>
      </c>
      <c r="K465" s="204">
        <f>IFERROR(INDEX(Lookup!$BH$9:$BH$2151,MATCH($A465,Lookup!$A$9:$A$2151,0)),0)</f>
        <v>0</v>
      </c>
      <c r="L465" s="204">
        <f t="shared" si="45"/>
        <v>0</v>
      </c>
      <c r="O465" s="182">
        <f t="shared" si="46"/>
        <v>0</v>
      </c>
    </row>
    <row r="466" spans="1:15" hidden="1" x14ac:dyDescent="0.2">
      <c r="A466" s="182">
        <f>+'09'!A273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IFERROR(INDEX(Lookup!$BG$9:$BG$2151,MATCH($A466,Lookup!$A$9:$A$2151,0)),0)</f>
        <v>0</v>
      </c>
      <c r="E466" s="204">
        <f>IFERROR(INDEX(Lookup!$BF$9:$BF$2151,MATCH($A466,Lookup!$A$9:$A$2151,0)),0)</f>
        <v>0</v>
      </c>
      <c r="F466" s="204">
        <f>IFERROR(INDEX(Lookup!$BE$9:$BE$2151,MATCH($A466,Lookup!$A$9:$A$2151,0)),0)</f>
        <v>0</v>
      </c>
      <c r="G466" s="205"/>
      <c r="H466" s="205"/>
      <c r="I466" s="204">
        <f>IFERROR(INDEX(Lookup!$BJ$9:$BJ$2151,MATCH($A466,Lookup!$A$9:$A$2151,0)),0)</f>
        <v>0</v>
      </c>
      <c r="J466" s="204">
        <f>IFERROR(INDEX(Lookup!$BI$9:$BI$2151,MATCH($A466,Lookup!$A$9:$A$2151,0)),0)</f>
        <v>0</v>
      </c>
      <c r="K466" s="204">
        <f>IFERROR(INDEX(Lookup!$BH$9:$BH$2151,MATCH($A466,Lookup!$A$9:$A$2151,0)),0)</f>
        <v>0</v>
      </c>
      <c r="L466" s="204">
        <f t="shared" si="45"/>
        <v>0</v>
      </c>
      <c r="O466" s="182">
        <f t="shared" si="46"/>
        <v>0</v>
      </c>
    </row>
    <row r="467" spans="1:15" hidden="1" x14ac:dyDescent="0.2">
      <c r="A467" s="182">
        <f>+'09'!A274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IFERROR(INDEX(Lookup!$BG$9:$BG$2151,MATCH($A467,Lookup!$A$9:$A$2151,0)),0)</f>
        <v>0</v>
      </c>
      <c r="E467" s="204">
        <f>IFERROR(INDEX(Lookup!$BF$9:$BF$2151,MATCH($A467,Lookup!$A$9:$A$2151,0)),0)</f>
        <v>0</v>
      </c>
      <c r="F467" s="204">
        <f>IFERROR(INDEX(Lookup!$BE$9:$BE$2151,MATCH($A467,Lookup!$A$9:$A$2151,0)),0)</f>
        <v>0</v>
      </c>
      <c r="G467" s="205"/>
      <c r="H467" s="205"/>
      <c r="I467" s="204">
        <f>IFERROR(INDEX(Lookup!$BJ$9:$BJ$2151,MATCH($A467,Lookup!$A$9:$A$2151,0)),0)</f>
        <v>0</v>
      </c>
      <c r="J467" s="204">
        <f>IFERROR(INDEX(Lookup!$BI$9:$BI$2151,MATCH($A467,Lookup!$A$9:$A$2151,0)),0)</f>
        <v>0</v>
      </c>
      <c r="K467" s="204">
        <f>IFERROR(INDEX(Lookup!$BH$9:$BH$2151,MATCH($A467,Lookup!$A$9:$A$2151,0)),0)</f>
        <v>0</v>
      </c>
      <c r="L467" s="204">
        <f t="shared" si="45"/>
        <v>0</v>
      </c>
      <c r="O467" s="182">
        <f t="shared" si="46"/>
        <v>0</v>
      </c>
    </row>
    <row r="468" spans="1:15" hidden="1" x14ac:dyDescent="0.2">
      <c r="A468" s="182">
        <f>+'09'!A275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IFERROR(INDEX(Lookup!$BG$9:$BG$2151,MATCH($A468,Lookup!$A$9:$A$2151,0)),0)</f>
        <v>0</v>
      </c>
      <c r="E468" s="204">
        <f>IFERROR(INDEX(Lookup!$BF$9:$BF$2151,MATCH($A468,Lookup!$A$9:$A$2151,0)),0)</f>
        <v>0</v>
      </c>
      <c r="F468" s="204">
        <f>IFERROR(INDEX(Lookup!$BE$9:$BE$2151,MATCH($A468,Lookup!$A$9:$A$2151,0)),0)</f>
        <v>0</v>
      </c>
      <c r="G468" s="205"/>
      <c r="H468" s="205"/>
      <c r="I468" s="204">
        <f>IFERROR(INDEX(Lookup!$BJ$9:$BJ$2151,MATCH($A468,Lookup!$A$9:$A$2151,0)),0)</f>
        <v>0</v>
      </c>
      <c r="J468" s="204">
        <f>IFERROR(INDEX(Lookup!$BI$9:$BI$2151,MATCH($A468,Lookup!$A$9:$A$2151,0)),0)</f>
        <v>0</v>
      </c>
      <c r="K468" s="204">
        <f>IFERROR(INDEX(Lookup!$BH$9:$BH$2151,MATCH($A468,Lookup!$A$9:$A$2151,0)),0)</f>
        <v>0</v>
      </c>
      <c r="L468" s="204">
        <f t="shared" si="45"/>
        <v>0</v>
      </c>
      <c r="O468" s="182">
        <f t="shared" si="46"/>
        <v>0</v>
      </c>
    </row>
    <row r="469" spans="1:15" hidden="1" x14ac:dyDescent="0.2">
      <c r="A469" s="182">
        <f>+'09'!A276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IFERROR(INDEX(Lookup!$BG$9:$BG$2151,MATCH($A469,Lookup!$A$9:$A$2151,0)),0)</f>
        <v>0</v>
      </c>
      <c r="E469" s="204">
        <f>IFERROR(INDEX(Lookup!$BF$9:$BF$2151,MATCH($A469,Lookup!$A$9:$A$2151,0)),0)</f>
        <v>0</v>
      </c>
      <c r="F469" s="204">
        <f>IFERROR(INDEX(Lookup!$BE$9:$BE$2151,MATCH($A469,Lookup!$A$9:$A$2151,0)),0)</f>
        <v>0</v>
      </c>
      <c r="G469" s="205"/>
      <c r="H469" s="205"/>
      <c r="I469" s="204">
        <f>IFERROR(INDEX(Lookup!$BJ$9:$BJ$2151,MATCH($A469,Lookup!$A$9:$A$2151,0)),0)</f>
        <v>0</v>
      </c>
      <c r="J469" s="204">
        <f>IFERROR(INDEX(Lookup!$BI$9:$BI$2151,MATCH($A469,Lookup!$A$9:$A$2151,0)),0)</f>
        <v>0</v>
      </c>
      <c r="K469" s="204">
        <f>IFERROR(INDEX(Lookup!$BH$9:$BH$2151,MATCH($A469,Lookup!$A$9:$A$2151,0)),0)</f>
        <v>0</v>
      </c>
      <c r="L469" s="204">
        <f t="shared" si="45"/>
        <v>0</v>
      </c>
      <c r="O469" s="182">
        <f t="shared" si="46"/>
        <v>0</v>
      </c>
    </row>
    <row r="470" spans="1:15" hidden="1" x14ac:dyDescent="0.2">
      <c r="A470" s="182">
        <f>+'09'!A277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IFERROR(INDEX(Lookup!$BG$9:$BG$2151,MATCH($A470,Lookup!$A$9:$A$2151,0)),0)</f>
        <v>0</v>
      </c>
      <c r="E470" s="204">
        <f>IFERROR(INDEX(Lookup!$BF$9:$BF$2151,MATCH($A470,Lookup!$A$9:$A$2151,0)),0)</f>
        <v>0</v>
      </c>
      <c r="F470" s="204">
        <f>IFERROR(INDEX(Lookup!$BE$9:$BE$2151,MATCH($A470,Lookup!$A$9:$A$2151,0)),0)</f>
        <v>0</v>
      </c>
      <c r="G470" s="205"/>
      <c r="H470" s="205"/>
      <c r="I470" s="204">
        <f>IFERROR(INDEX(Lookup!$BJ$9:$BJ$2151,MATCH($A470,Lookup!$A$9:$A$2151,0)),0)</f>
        <v>0</v>
      </c>
      <c r="J470" s="204">
        <f>IFERROR(INDEX(Lookup!$BI$9:$BI$2151,MATCH($A470,Lookup!$A$9:$A$2151,0)),0)</f>
        <v>0</v>
      </c>
      <c r="K470" s="204">
        <f>IFERROR(INDEX(Lookup!$BH$9:$BH$2151,MATCH($A470,Lookup!$A$9:$A$2151,0)),0)</f>
        <v>0</v>
      </c>
      <c r="L470" s="204">
        <f t="shared" si="45"/>
        <v>0</v>
      </c>
      <c r="O470" s="182">
        <f t="shared" si="46"/>
        <v>0</v>
      </c>
    </row>
    <row r="471" spans="1:15" hidden="1" x14ac:dyDescent="0.2">
      <c r="A471" s="182">
        <f>+'09'!A278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IFERROR(INDEX(Lookup!$BG$9:$BG$2151,MATCH($A471,Lookup!$A$9:$A$2151,0)),0)</f>
        <v>0</v>
      </c>
      <c r="E471" s="204">
        <f>IFERROR(INDEX(Lookup!$BF$9:$BF$2151,MATCH($A471,Lookup!$A$9:$A$2151,0)),0)</f>
        <v>0</v>
      </c>
      <c r="F471" s="204">
        <f>IFERROR(INDEX(Lookup!$BE$9:$BE$2151,MATCH($A471,Lookup!$A$9:$A$2151,0)),0)</f>
        <v>0</v>
      </c>
      <c r="G471" s="205"/>
      <c r="H471" s="205"/>
      <c r="I471" s="204">
        <f>IFERROR(INDEX(Lookup!$BJ$9:$BJ$2151,MATCH($A471,Lookup!$A$9:$A$2151,0)),0)</f>
        <v>0</v>
      </c>
      <c r="J471" s="204">
        <f>IFERROR(INDEX(Lookup!$BI$9:$BI$2151,MATCH($A471,Lookup!$A$9:$A$2151,0)),0)</f>
        <v>0</v>
      </c>
      <c r="K471" s="204">
        <f>IFERROR(INDEX(Lookup!$BH$9:$BH$2151,MATCH($A471,Lookup!$A$9:$A$2151,0)),0)</f>
        <v>0</v>
      </c>
      <c r="L471" s="204">
        <f t="shared" si="45"/>
        <v>0</v>
      </c>
      <c r="O471" s="182">
        <f t="shared" si="46"/>
        <v>0</v>
      </c>
    </row>
    <row r="472" spans="1:15" hidden="1" x14ac:dyDescent="0.2">
      <c r="A472" s="182">
        <f>+'09'!A279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IFERROR(INDEX(Lookup!$BG$9:$BG$2151,MATCH($A472,Lookup!$A$9:$A$2151,0)),0)</f>
        <v>0</v>
      </c>
      <c r="E472" s="204">
        <f>IFERROR(INDEX(Lookup!$BF$9:$BF$2151,MATCH($A472,Lookup!$A$9:$A$2151,0)),0)</f>
        <v>0</v>
      </c>
      <c r="F472" s="204">
        <f>IFERROR(INDEX(Lookup!$BE$9:$BE$2151,MATCH($A472,Lookup!$A$9:$A$2151,0)),0)</f>
        <v>0</v>
      </c>
      <c r="G472" s="205"/>
      <c r="H472" s="205"/>
      <c r="I472" s="204">
        <f>IFERROR(INDEX(Lookup!$BJ$9:$BJ$2151,MATCH($A472,Lookup!$A$9:$A$2151,0)),0)</f>
        <v>0</v>
      </c>
      <c r="J472" s="204">
        <f>IFERROR(INDEX(Lookup!$BI$9:$BI$2151,MATCH($A472,Lookup!$A$9:$A$2151,0)),0)</f>
        <v>0</v>
      </c>
      <c r="K472" s="204">
        <f>IFERROR(INDEX(Lookup!$BH$9:$BH$2151,MATCH($A472,Lookup!$A$9:$A$2151,0)),0)</f>
        <v>0</v>
      </c>
      <c r="L472" s="204">
        <f t="shared" si="45"/>
        <v>0</v>
      </c>
      <c r="O472" s="182">
        <f t="shared" si="46"/>
        <v>0</v>
      </c>
    </row>
    <row r="473" spans="1:15" hidden="1" x14ac:dyDescent="0.2">
      <c r="A473" s="182">
        <f>+'09'!A280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IFERROR(INDEX(Lookup!$BG$9:$BG$2151,MATCH($A473,Lookup!$A$9:$A$2151,0)),0)</f>
        <v>0</v>
      </c>
      <c r="E473" s="204">
        <f>IFERROR(INDEX(Lookup!$BF$9:$BF$2151,MATCH($A473,Lookup!$A$9:$A$2151,0)),0)</f>
        <v>0</v>
      </c>
      <c r="F473" s="204">
        <f>IFERROR(INDEX(Lookup!$BE$9:$BE$2151,MATCH($A473,Lookup!$A$9:$A$2151,0)),0)</f>
        <v>0</v>
      </c>
      <c r="G473" s="205"/>
      <c r="H473" s="205"/>
      <c r="I473" s="204">
        <f>IFERROR(INDEX(Lookup!$BJ$9:$BJ$2151,MATCH($A473,Lookup!$A$9:$A$2151,0)),0)</f>
        <v>0</v>
      </c>
      <c r="J473" s="204">
        <f>IFERROR(INDEX(Lookup!$BI$9:$BI$2151,MATCH($A473,Lookup!$A$9:$A$2151,0)),0)</f>
        <v>0</v>
      </c>
      <c r="K473" s="204">
        <f>IFERROR(INDEX(Lookup!$BH$9:$BH$2151,MATCH($A473,Lookup!$A$9:$A$2151,0)),0)</f>
        <v>0</v>
      </c>
      <c r="L473" s="204">
        <f t="shared" si="45"/>
        <v>0</v>
      </c>
      <c r="O473" s="182">
        <f t="shared" si="46"/>
        <v>0</v>
      </c>
    </row>
    <row r="474" spans="1:15" hidden="1" x14ac:dyDescent="0.2">
      <c r="A474" s="182">
        <f>+'09'!A281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IFERROR(INDEX(Lookup!$BG$9:$BG$2151,MATCH($A474,Lookup!$A$9:$A$2151,0)),0)</f>
        <v>0</v>
      </c>
      <c r="E474" s="204">
        <f>IFERROR(INDEX(Lookup!$BF$9:$BF$2151,MATCH($A474,Lookup!$A$9:$A$2151,0)),0)</f>
        <v>0</v>
      </c>
      <c r="F474" s="204">
        <f>IFERROR(INDEX(Lookup!$BE$9:$BE$2151,MATCH($A474,Lookup!$A$9:$A$2151,0)),0)</f>
        <v>0</v>
      </c>
      <c r="G474" s="205"/>
      <c r="H474" s="205"/>
      <c r="I474" s="204">
        <f>IFERROR(INDEX(Lookup!$BJ$9:$BJ$2151,MATCH($A474,Lookup!$A$9:$A$2151,0)),0)</f>
        <v>0</v>
      </c>
      <c r="J474" s="204">
        <f>IFERROR(INDEX(Lookup!$BI$9:$BI$2151,MATCH($A474,Lookup!$A$9:$A$2151,0)),0)</f>
        <v>0</v>
      </c>
      <c r="K474" s="204">
        <f>IFERROR(INDEX(Lookup!$BH$9:$BH$2151,MATCH($A474,Lookup!$A$9:$A$2151,0)),0)</f>
        <v>0</v>
      </c>
      <c r="L474" s="204">
        <f t="shared" si="45"/>
        <v>0</v>
      </c>
      <c r="O474" s="182">
        <f t="shared" si="46"/>
        <v>0</v>
      </c>
    </row>
    <row r="475" spans="1:15" hidden="1" x14ac:dyDescent="0.2">
      <c r="A475" s="182">
        <f>+'09'!A282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IFERROR(INDEX(Lookup!$BG$9:$BG$2151,MATCH($A475,Lookup!$A$9:$A$2151,0)),0)</f>
        <v>0</v>
      </c>
      <c r="E475" s="204">
        <f>IFERROR(INDEX(Lookup!$BF$9:$BF$2151,MATCH($A475,Lookup!$A$9:$A$2151,0)),0)</f>
        <v>0</v>
      </c>
      <c r="F475" s="204">
        <f>IFERROR(INDEX(Lookup!$BE$9:$BE$2151,MATCH($A475,Lookup!$A$9:$A$2151,0)),0)</f>
        <v>0</v>
      </c>
      <c r="G475" s="205"/>
      <c r="H475" s="205"/>
      <c r="I475" s="204">
        <f>IFERROR(INDEX(Lookup!$BJ$9:$BJ$2151,MATCH($A475,Lookup!$A$9:$A$2151,0)),0)</f>
        <v>0</v>
      </c>
      <c r="J475" s="204">
        <f>IFERROR(INDEX(Lookup!$BI$9:$BI$2151,MATCH($A475,Lookup!$A$9:$A$2151,0)),0)</f>
        <v>0</v>
      </c>
      <c r="K475" s="204">
        <f>IFERROR(INDEX(Lookup!$BH$9:$BH$2151,MATCH($A475,Lookup!$A$9:$A$2151,0)),0)</f>
        <v>0</v>
      </c>
      <c r="L475" s="204">
        <f t="shared" si="45"/>
        <v>0</v>
      </c>
      <c r="O475" s="182">
        <f t="shared" si="46"/>
        <v>0</v>
      </c>
    </row>
    <row r="476" spans="1:15" hidden="1" x14ac:dyDescent="0.2">
      <c r="A476" s="182">
        <f>+'09'!A283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IFERROR(INDEX(Lookup!$BG$9:$BG$2151,MATCH($A476,Lookup!$A$9:$A$2151,0)),0)</f>
        <v>0</v>
      </c>
      <c r="E476" s="204">
        <f>IFERROR(INDEX(Lookup!$BF$9:$BF$2151,MATCH($A476,Lookup!$A$9:$A$2151,0)),0)</f>
        <v>0</v>
      </c>
      <c r="F476" s="204">
        <f>IFERROR(INDEX(Lookup!$BE$9:$BE$2151,MATCH($A476,Lookup!$A$9:$A$2151,0)),0)</f>
        <v>0</v>
      </c>
      <c r="G476" s="205"/>
      <c r="H476" s="205"/>
      <c r="I476" s="204">
        <f>IFERROR(INDEX(Lookup!$BJ$9:$BJ$2151,MATCH($A476,Lookup!$A$9:$A$2151,0)),0)</f>
        <v>0</v>
      </c>
      <c r="J476" s="204">
        <f>IFERROR(INDEX(Lookup!$BI$9:$BI$2151,MATCH($A476,Lookup!$A$9:$A$2151,0)),0)</f>
        <v>0</v>
      </c>
      <c r="K476" s="204">
        <f>IFERROR(INDEX(Lookup!$BH$9:$BH$2151,MATCH($A476,Lookup!$A$9:$A$2151,0)),0)</f>
        <v>0</v>
      </c>
      <c r="L476" s="204">
        <f t="shared" si="45"/>
        <v>0</v>
      </c>
      <c r="O476" s="182">
        <f t="shared" si="46"/>
        <v>0</v>
      </c>
    </row>
    <row r="477" spans="1:15" hidden="1" x14ac:dyDescent="0.2">
      <c r="A477" s="182">
        <f>+'09'!A284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IFERROR(INDEX(Lookup!$BG$9:$BG$2151,MATCH($A477,Lookup!$A$9:$A$2151,0)),0)</f>
        <v>0</v>
      </c>
      <c r="E477" s="204">
        <f>IFERROR(INDEX(Lookup!$BF$9:$BF$2151,MATCH($A477,Lookup!$A$9:$A$2151,0)),0)</f>
        <v>0</v>
      </c>
      <c r="F477" s="204">
        <f>IFERROR(INDEX(Lookup!$BE$9:$BE$2151,MATCH($A477,Lookup!$A$9:$A$2151,0)),0)</f>
        <v>0</v>
      </c>
      <c r="G477" s="205"/>
      <c r="H477" s="205"/>
      <c r="I477" s="204">
        <f>IFERROR(INDEX(Lookup!$BJ$9:$BJ$2151,MATCH($A477,Lookup!$A$9:$A$2151,0)),0)</f>
        <v>0</v>
      </c>
      <c r="J477" s="204">
        <f>IFERROR(INDEX(Lookup!$BI$9:$BI$2151,MATCH($A477,Lookup!$A$9:$A$2151,0)),0)</f>
        <v>0</v>
      </c>
      <c r="K477" s="204">
        <f>IFERROR(INDEX(Lookup!$BH$9:$BH$2151,MATCH($A477,Lookup!$A$9:$A$2151,0)),0)</f>
        <v>0</v>
      </c>
      <c r="L477" s="204">
        <f t="shared" si="45"/>
        <v>0</v>
      </c>
      <c r="O477" s="182">
        <f t="shared" si="46"/>
        <v>0</v>
      </c>
    </row>
    <row r="478" spans="1:15" hidden="1" x14ac:dyDescent="0.2">
      <c r="A478" s="182">
        <f>+'09'!A285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IFERROR(INDEX(Lookup!$BG$9:$BG$2151,MATCH($A478,Lookup!$A$9:$A$2151,0)),0)</f>
        <v>0</v>
      </c>
      <c r="E478" s="204">
        <f>IFERROR(INDEX(Lookup!$BF$9:$BF$2151,MATCH($A478,Lookup!$A$9:$A$2151,0)),0)</f>
        <v>0</v>
      </c>
      <c r="F478" s="204">
        <f>IFERROR(INDEX(Lookup!$BE$9:$BE$2151,MATCH($A478,Lookup!$A$9:$A$2151,0)),0)</f>
        <v>0</v>
      </c>
      <c r="G478" s="205"/>
      <c r="H478" s="205"/>
      <c r="I478" s="204">
        <f>IFERROR(INDEX(Lookup!$BJ$9:$BJ$2151,MATCH($A478,Lookup!$A$9:$A$2151,0)),0)</f>
        <v>0</v>
      </c>
      <c r="J478" s="204">
        <f>IFERROR(INDEX(Lookup!$BI$9:$BI$2151,MATCH($A478,Lookup!$A$9:$A$2151,0)),0)</f>
        <v>0</v>
      </c>
      <c r="K478" s="204">
        <f>IFERROR(INDEX(Lookup!$BH$9:$BH$2151,MATCH($A478,Lookup!$A$9:$A$2151,0)),0)</f>
        <v>0</v>
      </c>
      <c r="L478" s="204">
        <f t="shared" si="45"/>
        <v>0</v>
      </c>
      <c r="O478" s="182">
        <f t="shared" si="46"/>
        <v>0</v>
      </c>
    </row>
    <row r="479" spans="1:15" hidden="1" x14ac:dyDescent="0.2">
      <c r="A479" s="182">
        <f>+'09'!A286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IFERROR(INDEX(Lookup!$BG$9:$BG$2151,MATCH($A479,Lookup!$A$9:$A$2151,0)),0)</f>
        <v>0</v>
      </c>
      <c r="E479" s="204">
        <f>IFERROR(INDEX(Lookup!$BF$9:$BF$2151,MATCH($A479,Lookup!$A$9:$A$2151,0)),0)</f>
        <v>0</v>
      </c>
      <c r="F479" s="204">
        <f>IFERROR(INDEX(Lookup!$BE$9:$BE$2151,MATCH($A479,Lookup!$A$9:$A$2151,0)),0)</f>
        <v>0</v>
      </c>
      <c r="G479" s="205"/>
      <c r="H479" s="205"/>
      <c r="I479" s="204">
        <f>IFERROR(INDEX(Lookup!$BJ$9:$BJ$2151,MATCH($A479,Lookup!$A$9:$A$2151,0)),0)</f>
        <v>0</v>
      </c>
      <c r="J479" s="204">
        <f>IFERROR(INDEX(Lookup!$BI$9:$BI$2151,MATCH($A479,Lookup!$A$9:$A$2151,0)),0)</f>
        <v>0</v>
      </c>
      <c r="K479" s="204">
        <f>IFERROR(INDEX(Lookup!$BH$9:$BH$2151,MATCH($A479,Lookup!$A$9:$A$2151,0)),0)</f>
        <v>0</v>
      </c>
      <c r="L479" s="204">
        <f t="shared" si="45"/>
        <v>0</v>
      </c>
      <c r="O479" s="182">
        <f t="shared" si="46"/>
        <v>0</v>
      </c>
    </row>
    <row r="480" spans="1:15" hidden="1" x14ac:dyDescent="0.2">
      <c r="A480" s="182">
        <f>+'09'!A287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IFERROR(INDEX(Lookup!$BG$9:$BG$2151,MATCH($A480,Lookup!$A$9:$A$2151,0)),0)</f>
        <v>0</v>
      </c>
      <c r="E480" s="204">
        <f>IFERROR(INDEX(Lookup!$BF$9:$BF$2151,MATCH($A480,Lookup!$A$9:$A$2151,0)),0)</f>
        <v>0</v>
      </c>
      <c r="F480" s="204">
        <f>IFERROR(INDEX(Lookup!$BE$9:$BE$2151,MATCH($A480,Lookup!$A$9:$A$2151,0)),0)</f>
        <v>0</v>
      </c>
      <c r="G480" s="205"/>
      <c r="H480" s="205"/>
      <c r="I480" s="204">
        <f>IFERROR(INDEX(Lookup!$BJ$9:$BJ$2151,MATCH($A480,Lookup!$A$9:$A$2151,0)),0)</f>
        <v>0</v>
      </c>
      <c r="J480" s="204">
        <f>IFERROR(INDEX(Lookup!$BI$9:$BI$2151,MATCH($A480,Lookup!$A$9:$A$2151,0)),0)</f>
        <v>0</v>
      </c>
      <c r="K480" s="204">
        <f>IFERROR(INDEX(Lookup!$BH$9:$BH$2151,MATCH($A480,Lookup!$A$9:$A$2151,0)),0)</f>
        <v>0</v>
      </c>
      <c r="L480" s="204">
        <f t="shared" si="45"/>
        <v>0</v>
      </c>
      <c r="O480" s="182">
        <f t="shared" si="46"/>
        <v>0</v>
      </c>
    </row>
    <row r="481" spans="1:15" hidden="1" x14ac:dyDescent="0.2">
      <c r="A481" s="182">
        <f>+'09'!A288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IFERROR(INDEX(Lookup!$BG$9:$BG$2151,MATCH($A481,Lookup!$A$9:$A$2151,0)),0)</f>
        <v>0</v>
      </c>
      <c r="E481" s="204">
        <f>IFERROR(INDEX(Lookup!$BF$9:$BF$2151,MATCH($A481,Lookup!$A$9:$A$2151,0)),0)</f>
        <v>0</v>
      </c>
      <c r="F481" s="204">
        <f>IFERROR(INDEX(Lookup!$BE$9:$BE$2151,MATCH($A481,Lookup!$A$9:$A$2151,0)),0)</f>
        <v>0</v>
      </c>
      <c r="G481" s="205"/>
      <c r="H481" s="205"/>
      <c r="I481" s="204">
        <f>IFERROR(INDEX(Lookup!$BJ$9:$BJ$2151,MATCH($A481,Lookup!$A$9:$A$2151,0)),0)</f>
        <v>0</v>
      </c>
      <c r="J481" s="204">
        <f>IFERROR(INDEX(Lookup!$BI$9:$BI$2151,MATCH($A481,Lookup!$A$9:$A$2151,0)),0)</f>
        <v>0</v>
      </c>
      <c r="K481" s="204">
        <f>IFERROR(INDEX(Lookup!$BH$9:$BH$2151,MATCH($A481,Lookup!$A$9:$A$2151,0)),0)</f>
        <v>0</v>
      </c>
      <c r="L481" s="204">
        <f t="shared" si="45"/>
        <v>0</v>
      </c>
      <c r="O481" s="182">
        <f t="shared" si="46"/>
        <v>0</v>
      </c>
    </row>
    <row r="482" spans="1:15" hidden="1" x14ac:dyDescent="0.2">
      <c r="A482" s="182">
        <f>+'09'!A289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IFERROR(INDEX(Lookup!$BG$9:$BG$2151,MATCH($A482,Lookup!$A$9:$A$2151,0)),0)</f>
        <v>0</v>
      </c>
      <c r="E482" s="204">
        <f>IFERROR(INDEX(Lookup!$BF$9:$BF$2151,MATCH($A482,Lookup!$A$9:$A$2151,0)),0)</f>
        <v>0</v>
      </c>
      <c r="F482" s="204">
        <f>IFERROR(INDEX(Lookup!$BE$9:$BE$2151,MATCH($A482,Lookup!$A$9:$A$2151,0)),0)</f>
        <v>0</v>
      </c>
      <c r="G482" s="205"/>
      <c r="H482" s="205"/>
      <c r="I482" s="204">
        <f>IFERROR(INDEX(Lookup!$BJ$9:$BJ$2151,MATCH($A482,Lookup!$A$9:$A$2151,0)),0)</f>
        <v>0</v>
      </c>
      <c r="J482" s="204">
        <f>IFERROR(INDEX(Lookup!$BI$9:$BI$2151,MATCH($A482,Lookup!$A$9:$A$2151,0)),0)</f>
        <v>0</v>
      </c>
      <c r="K482" s="204">
        <f>IFERROR(INDEX(Lookup!$BH$9:$BH$2151,MATCH($A482,Lookup!$A$9:$A$2151,0)),0)</f>
        <v>0</v>
      </c>
      <c r="L482" s="204">
        <f t="shared" si="45"/>
        <v>0</v>
      </c>
      <c r="O482" s="182">
        <f t="shared" si="46"/>
        <v>0</v>
      </c>
    </row>
    <row r="483" spans="1:15" hidden="1" x14ac:dyDescent="0.2">
      <c r="A483" s="182">
        <f>+'09'!A290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IFERROR(INDEX(Lookup!$BG$9:$BG$2151,MATCH($A483,Lookup!$A$9:$A$2151,0)),0)</f>
        <v>0</v>
      </c>
      <c r="E483" s="204">
        <f>IFERROR(INDEX(Lookup!$BF$9:$BF$2151,MATCH($A483,Lookup!$A$9:$A$2151,0)),0)</f>
        <v>0</v>
      </c>
      <c r="F483" s="204">
        <f>IFERROR(INDEX(Lookup!$BE$9:$BE$2151,MATCH($A483,Lookup!$A$9:$A$2151,0)),0)</f>
        <v>0</v>
      </c>
      <c r="G483" s="205"/>
      <c r="H483" s="205"/>
      <c r="I483" s="204">
        <f>IFERROR(INDEX(Lookup!$BJ$9:$BJ$2151,MATCH($A483,Lookup!$A$9:$A$2151,0)),0)</f>
        <v>0</v>
      </c>
      <c r="J483" s="204">
        <f>IFERROR(INDEX(Lookup!$BI$9:$BI$2151,MATCH($A483,Lookup!$A$9:$A$2151,0)),0)</f>
        <v>0</v>
      </c>
      <c r="K483" s="204">
        <f>IFERROR(INDEX(Lookup!$BH$9:$BH$2151,MATCH($A483,Lookup!$A$9:$A$2151,0)),0)</f>
        <v>0</v>
      </c>
      <c r="L483" s="204">
        <f t="shared" si="45"/>
        <v>0</v>
      </c>
      <c r="O483" s="182">
        <f t="shared" si="46"/>
        <v>0</v>
      </c>
    </row>
    <row r="484" spans="1:15" hidden="1" x14ac:dyDescent="0.2">
      <c r="A484" s="182">
        <f>+'09'!A291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IFERROR(INDEX(Lookup!$BG$9:$BG$2151,MATCH($A484,Lookup!$A$9:$A$2151,0)),0)</f>
        <v>0</v>
      </c>
      <c r="E484" s="204">
        <f>IFERROR(INDEX(Lookup!$BF$9:$BF$2151,MATCH($A484,Lookup!$A$9:$A$2151,0)),0)</f>
        <v>0</v>
      </c>
      <c r="F484" s="204">
        <f>IFERROR(INDEX(Lookup!$BE$9:$BE$2151,MATCH($A484,Lookup!$A$9:$A$2151,0)),0)</f>
        <v>0</v>
      </c>
      <c r="G484" s="205"/>
      <c r="H484" s="205"/>
      <c r="I484" s="204">
        <f>IFERROR(INDEX(Lookup!$BJ$9:$BJ$2151,MATCH($A484,Lookup!$A$9:$A$2151,0)),0)</f>
        <v>0</v>
      </c>
      <c r="J484" s="204">
        <f>IFERROR(INDEX(Lookup!$BI$9:$BI$2151,MATCH($A484,Lookup!$A$9:$A$2151,0)),0)</f>
        <v>0</v>
      </c>
      <c r="K484" s="204">
        <f>IFERROR(INDEX(Lookup!$BH$9:$BH$2151,MATCH($A484,Lookup!$A$9:$A$2151,0)),0)</f>
        <v>0</v>
      </c>
      <c r="L484" s="204">
        <f t="shared" si="45"/>
        <v>0</v>
      </c>
      <c r="O484" s="182">
        <f t="shared" si="46"/>
        <v>0</v>
      </c>
    </row>
    <row r="485" spans="1:15" hidden="1" x14ac:dyDescent="0.2">
      <c r="A485" s="182">
        <f>+'09'!A292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IFERROR(INDEX(Lookup!$BG$9:$BG$2151,MATCH($A485,Lookup!$A$9:$A$2151,0)),0)</f>
        <v>0</v>
      </c>
      <c r="E485" s="204">
        <f>IFERROR(INDEX(Lookup!$BF$9:$BF$2151,MATCH($A485,Lookup!$A$9:$A$2151,0)),0)</f>
        <v>0</v>
      </c>
      <c r="F485" s="204">
        <f>IFERROR(INDEX(Lookup!$BE$9:$BE$2151,MATCH($A485,Lookup!$A$9:$A$2151,0)),0)</f>
        <v>0</v>
      </c>
      <c r="G485" s="205"/>
      <c r="H485" s="205"/>
      <c r="I485" s="204">
        <f>IFERROR(INDEX(Lookup!$BJ$9:$BJ$2151,MATCH($A485,Lookup!$A$9:$A$2151,0)),0)</f>
        <v>0</v>
      </c>
      <c r="J485" s="204">
        <f>IFERROR(INDEX(Lookup!$BI$9:$BI$2151,MATCH($A485,Lookup!$A$9:$A$2151,0)),0)</f>
        <v>0</v>
      </c>
      <c r="K485" s="204">
        <f>IFERROR(INDEX(Lookup!$BH$9:$BH$2151,MATCH($A485,Lookup!$A$9:$A$2151,0)),0)</f>
        <v>0</v>
      </c>
      <c r="L485" s="204">
        <f t="shared" si="45"/>
        <v>0</v>
      </c>
      <c r="O485" s="182">
        <f t="shared" si="46"/>
        <v>0</v>
      </c>
    </row>
    <row r="486" spans="1:15" hidden="1" x14ac:dyDescent="0.2">
      <c r="A486" s="182">
        <f>+'09'!A293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IFERROR(INDEX(Lookup!$BG$9:$BG$2151,MATCH($A486,Lookup!$A$9:$A$2151,0)),0)</f>
        <v>0</v>
      </c>
      <c r="E486" s="204">
        <f>IFERROR(INDEX(Lookup!$BF$9:$BF$2151,MATCH($A486,Lookup!$A$9:$A$2151,0)),0)</f>
        <v>0</v>
      </c>
      <c r="F486" s="204">
        <f>IFERROR(INDEX(Lookup!$BE$9:$BE$2151,MATCH($A486,Lookup!$A$9:$A$2151,0)),0)</f>
        <v>0</v>
      </c>
      <c r="G486" s="205"/>
      <c r="H486" s="205"/>
      <c r="I486" s="204">
        <f>IFERROR(INDEX(Lookup!$BJ$9:$BJ$2151,MATCH($A486,Lookup!$A$9:$A$2151,0)),0)</f>
        <v>0</v>
      </c>
      <c r="J486" s="204">
        <f>IFERROR(INDEX(Lookup!$BI$9:$BI$2151,MATCH($A486,Lookup!$A$9:$A$2151,0)),0)</f>
        <v>0</v>
      </c>
      <c r="K486" s="204">
        <f>IFERROR(INDEX(Lookup!$BH$9:$BH$2151,MATCH($A486,Lookup!$A$9:$A$2151,0)),0)</f>
        <v>0</v>
      </c>
      <c r="L486" s="204">
        <f t="shared" si="45"/>
        <v>0</v>
      </c>
      <c r="O486" s="182">
        <f t="shared" si="46"/>
        <v>0</v>
      </c>
    </row>
    <row r="487" spans="1:15" hidden="1" x14ac:dyDescent="0.2">
      <c r="A487" s="182">
        <f>+'09'!A294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IFERROR(INDEX(Lookup!$BG$9:$BG$2151,MATCH($A487,Lookup!$A$9:$A$2151,0)),0)</f>
        <v>0</v>
      </c>
      <c r="E487" s="204">
        <f>IFERROR(INDEX(Lookup!$BF$9:$BF$2151,MATCH($A487,Lookup!$A$9:$A$2151,0)),0)</f>
        <v>0</v>
      </c>
      <c r="F487" s="204">
        <f>IFERROR(INDEX(Lookup!$BE$9:$BE$2151,MATCH($A487,Lookup!$A$9:$A$2151,0)),0)</f>
        <v>0</v>
      </c>
      <c r="G487" s="205"/>
      <c r="H487" s="205"/>
      <c r="I487" s="204">
        <f>IFERROR(INDEX(Lookup!$BJ$9:$BJ$2151,MATCH($A487,Lookup!$A$9:$A$2151,0)),0)</f>
        <v>0</v>
      </c>
      <c r="J487" s="204">
        <f>IFERROR(INDEX(Lookup!$BI$9:$BI$2151,MATCH($A487,Lookup!$A$9:$A$2151,0)),0)</f>
        <v>0</v>
      </c>
      <c r="K487" s="204">
        <f>IFERROR(INDEX(Lookup!$BH$9:$BH$2151,MATCH($A487,Lookup!$A$9:$A$2151,0)),0)</f>
        <v>0</v>
      </c>
      <c r="L487" s="204">
        <f t="shared" si="45"/>
        <v>0</v>
      </c>
      <c r="O487" s="182">
        <f t="shared" si="46"/>
        <v>0</v>
      </c>
    </row>
    <row r="488" spans="1:15" hidden="1" x14ac:dyDescent="0.2">
      <c r="A488" s="182">
        <f>+'09'!A295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IFERROR(INDEX(Lookup!$BG$9:$BG$2151,MATCH($A488,Lookup!$A$9:$A$2151,0)),0)</f>
        <v>0</v>
      </c>
      <c r="E488" s="204">
        <f>IFERROR(INDEX(Lookup!$BF$9:$BF$2151,MATCH($A488,Lookup!$A$9:$A$2151,0)),0)</f>
        <v>0</v>
      </c>
      <c r="F488" s="204">
        <f>IFERROR(INDEX(Lookup!$BE$9:$BE$2151,MATCH($A488,Lookup!$A$9:$A$2151,0)),0)</f>
        <v>0</v>
      </c>
      <c r="G488" s="205"/>
      <c r="H488" s="205"/>
      <c r="I488" s="204">
        <f>IFERROR(INDEX(Lookup!$BJ$9:$BJ$2151,MATCH($A488,Lookup!$A$9:$A$2151,0)),0)</f>
        <v>0</v>
      </c>
      <c r="J488" s="204">
        <f>IFERROR(INDEX(Lookup!$BI$9:$BI$2151,MATCH($A488,Lookup!$A$9:$A$2151,0)),0)</f>
        <v>0</v>
      </c>
      <c r="K488" s="204">
        <f>IFERROR(INDEX(Lookup!$BH$9:$BH$2151,MATCH($A488,Lookup!$A$9:$A$2151,0)),0)</f>
        <v>0</v>
      </c>
      <c r="L488" s="204">
        <f t="shared" si="45"/>
        <v>0</v>
      </c>
      <c r="O488" s="182">
        <f t="shared" si="46"/>
        <v>0</v>
      </c>
    </row>
    <row r="489" spans="1:15" hidden="1" x14ac:dyDescent="0.2">
      <c r="A489" s="182">
        <f>+'09'!A296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IFERROR(INDEX(Lookup!$BG$9:$BG$2151,MATCH($A489,Lookup!$A$9:$A$2151,0)),0)</f>
        <v>0</v>
      </c>
      <c r="E489" s="204">
        <f>IFERROR(INDEX(Lookup!$BF$9:$BF$2151,MATCH($A489,Lookup!$A$9:$A$2151,0)),0)</f>
        <v>0</v>
      </c>
      <c r="F489" s="204">
        <f>IFERROR(INDEX(Lookup!$BE$9:$BE$2151,MATCH($A489,Lookup!$A$9:$A$2151,0)),0)</f>
        <v>0</v>
      </c>
      <c r="G489" s="205"/>
      <c r="H489" s="205"/>
      <c r="I489" s="204">
        <f>IFERROR(INDEX(Lookup!$BJ$9:$BJ$2151,MATCH($A489,Lookup!$A$9:$A$2151,0)),0)</f>
        <v>0</v>
      </c>
      <c r="J489" s="204">
        <f>IFERROR(INDEX(Lookup!$BI$9:$BI$2151,MATCH($A489,Lookup!$A$9:$A$2151,0)),0)</f>
        <v>0</v>
      </c>
      <c r="K489" s="204">
        <f>IFERROR(INDEX(Lookup!$BH$9:$BH$2151,MATCH($A489,Lookup!$A$9:$A$2151,0)),0)</f>
        <v>0</v>
      </c>
      <c r="L489" s="204">
        <f t="shared" si="45"/>
        <v>0</v>
      </c>
      <c r="O489" s="182">
        <f t="shared" si="46"/>
        <v>0</v>
      </c>
    </row>
    <row r="490" spans="1:15" hidden="1" x14ac:dyDescent="0.2">
      <c r="A490" s="182">
        <f>+'09'!A297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IFERROR(INDEX(Lookup!$BG$9:$BG$2151,MATCH($A490,Lookup!$A$9:$A$2151,0)),0)</f>
        <v>0</v>
      </c>
      <c r="E490" s="204">
        <f>IFERROR(INDEX(Lookup!$BF$9:$BF$2151,MATCH($A490,Lookup!$A$9:$A$2151,0)),0)</f>
        <v>0</v>
      </c>
      <c r="F490" s="204">
        <f>IFERROR(INDEX(Lookup!$BE$9:$BE$2151,MATCH($A490,Lookup!$A$9:$A$2151,0)),0)</f>
        <v>0</v>
      </c>
      <c r="G490" s="205"/>
      <c r="H490" s="205"/>
      <c r="I490" s="204">
        <f>IFERROR(INDEX(Lookup!$BJ$9:$BJ$2151,MATCH($A490,Lookup!$A$9:$A$2151,0)),0)</f>
        <v>0</v>
      </c>
      <c r="J490" s="204">
        <f>IFERROR(INDEX(Lookup!$BI$9:$BI$2151,MATCH($A490,Lookup!$A$9:$A$2151,0)),0)</f>
        <v>0</v>
      </c>
      <c r="K490" s="204">
        <f>IFERROR(INDEX(Lookup!$BH$9:$BH$2151,MATCH($A490,Lookup!$A$9:$A$2151,0)),0)</f>
        <v>0</v>
      </c>
      <c r="L490" s="204">
        <f t="shared" si="45"/>
        <v>0</v>
      </c>
      <c r="O490" s="182">
        <f t="shared" si="46"/>
        <v>0</v>
      </c>
    </row>
    <row r="491" spans="1:15" hidden="1" x14ac:dyDescent="0.2">
      <c r="A491" s="182">
        <f>+'09'!A298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IFERROR(INDEX(Lookup!$BG$9:$BG$2151,MATCH($A491,Lookup!$A$9:$A$2151,0)),0)</f>
        <v>0</v>
      </c>
      <c r="E491" s="204">
        <f>IFERROR(INDEX(Lookup!$BF$9:$BF$2151,MATCH($A491,Lookup!$A$9:$A$2151,0)),0)</f>
        <v>0</v>
      </c>
      <c r="F491" s="204">
        <f>IFERROR(INDEX(Lookup!$BE$9:$BE$2151,MATCH($A491,Lookup!$A$9:$A$2151,0)),0)</f>
        <v>0</v>
      </c>
      <c r="G491" s="205"/>
      <c r="H491" s="205"/>
      <c r="I491" s="204">
        <f>IFERROR(INDEX(Lookup!$BJ$9:$BJ$2151,MATCH($A491,Lookup!$A$9:$A$2151,0)),0)</f>
        <v>0</v>
      </c>
      <c r="J491" s="204">
        <f>IFERROR(INDEX(Lookup!$BI$9:$BI$2151,MATCH($A491,Lookup!$A$9:$A$2151,0)),0)</f>
        <v>0</v>
      </c>
      <c r="K491" s="204">
        <f>IFERROR(INDEX(Lookup!$BH$9:$BH$2151,MATCH($A491,Lookup!$A$9:$A$2151,0)),0)</f>
        <v>0</v>
      </c>
      <c r="L491" s="204">
        <f t="shared" si="45"/>
        <v>0</v>
      </c>
      <c r="O491" s="182">
        <f t="shared" si="46"/>
        <v>0</v>
      </c>
    </row>
    <row r="492" spans="1:15" hidden="1" x14ac:dyDescent="0.2">
      <c r="A492" s="182">
        <f>+'09'!A299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IFERROR(INDEX(Lookup!$BG$9:$BG$2151,MATCH($A492,Lookup!$A$9:$A$2151,0)),0)</f>
        <v>0</v>
      </c>
      <c r="E492" s="204">
        <f>IFERROR(INDEX(Lookup!$BF$9:$BF$2151,MATCH($A492,Lookup!$A$9:$A$2151,0)),0)</f>
        <v>0</v>
      </c>
      <c r="F492" s="204">
        <f>IFERROR(INDEX(Lookup!$BE$9:$BE$2151,MATCH($A492,Lookup!$A$9:$A$2151,0)),0)</f>
        <v>0</v>
      </c>
      <c r="G492" s="205"/>
      <c r="H492" s="205"/>
      <c r="I492" s="204">
        <f>IFERROR(INDEX(Lookup!$BJ$9:$BJ$2151,MATCH($A492,Lookup!$A$9:$A$2151,0)),0)</f>
        <v>0</v>
      </c>
      <c r="J492" s="204">
        <f>IFERROR(INDEX(Lookup!$BI$9:$BI$2151,MATCH($A492,Lookup!$A$9:$A$2151,0)),0)</f>
        <v>0</v>
      </c>
      <c r="K492" s="204">
        <f>IFERROR(INDEX(Lookup!$BH$9:$BH$2151,MATCH($A492,Lookup!$A$9:$A$2151,0)),0)</f>
        <v>0</v>
      </c>
      <c r="L492" s="204">
        <f t="shared" si="45"/>
        <v>0</v>
      </c>
      <c r="O492" s="182">
        <f t="shared" si="46"/>
        <v>0</v>
      </c>
    </row>
    <row r="493" spans="1:15" hidden="1" x14ac:dyDescent="0.2">
      <c r="A493" s="182">
        <f>+'09'!A300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IFERROR(INDEX(Lookup!$BG$9:$BG$2151,MATCH($A493,Lookup!$A$9:$A$2151,0)),0)</f>
        <v>0</v>
      </c>
      <c r="E493" s="204">
        <f>IFERROR(INDEX(Lookup!$BF$9:$BF$2151,MATCH($A493,Lookup!$A$9:$A$2151,0)),0)</f>
        <v>0</v>
      </c>
      <c r="F493" s="204">
        <f>IFERROR(INDEX(Lookup!$BE$9:$BE$2151,MATCH($A493,Lookup!$A$9:$A$2151,0)),0)</f>
        <v>0</v>
      </c>
      <c r="G493" s="205"/>
      <c r="H493" s="205"/>
      <c r="I493" s="204">
        <f>IFERROR(INDEX(Lookup!$BJ$9:$BJ$2151,MATCH($A493,Lookup!$A$9:$A$2151,0)),0)</f>
        <v>0</v>
      </c>
      <c r="J493" s="204">
        <f>IFERROR(INDEX(Lookup!$BI$9:$BI$2151,MATCH($A493,Lookup!$A$9:$A$2151,0)),0)</f>
        <v>0</v>
      </c>
      <c r="K493" s="204">
        <f>IFERROR(INDEX(Lookup!$BH$9:$BH$2151,MATCH($A493,Lookup!$A$9:$A$2151,0)),0)</f>
        <v>0</v>
      </c>
      <c r="L493" s="204">
        <f t="shared" si="45"/>
        <v>0</v>
      </c>
      <c r="O493" s="182">
        <f t="shared" si="46"/>
        <v>0</v>
      </c>
    </row>
    <row r="494" spans="1:15" hidden="1" x14ac:dyDescent="0.2">
      <c r="A494" s="182">
        <f>+'09'!A301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IFERROR(INDEX(Lookup!$BG$9:$BG$2151,MATCH($A494,Lookup!$A$9:$A$2151,0)),0)</f>
        <v>0</v>
      </c>
      <c r="E494" s="204">
        <f>IFERROR(INDEX(Lookup!$BF$9:$BF$2151,MATCH($A494,Lookup!$A$9:$A$2151,0)),0)</f>
        <v>0</v>
      </c>
      <c r="F494" s="204">
        <f>IFERROR(INDEX(Lookup!$BE$9:$BE$2151,MATCH($A494,Lookup!$A$9:$A$2151,0)),0)</f>
        <v>0</v>
      </c>
      <c r="G494" s="205"/>
      <c r="H494" s="205"/>
      <c r="I494" s="204">
        <f>IFERROR(INDEX(Lookup!$BJ$9:$BJ$2151,MATCH($A494,Lookup!$A$9:$A$2151,0)),0)</f>
        <v>0</v>
      </c>
      <c r="J494" s="204">
        <f>IFERROR(INDEX(Lookup!$BI$9:$BI$2151,MATCH($A494,Lookup!$A$9:$A$2151,0)),0)</f>
        <v>0</v>
      </c>
      <c r="K494" s="204">
        <f>IFERROR(INDEX(Lookup!$BH$9:$BH$2151,MATCH($A494,Lookup!$A$9:$A$2151,0)),0)</f>
        <v>0</v>
      </c>
      <c r="L494" s="204">
        <f t="shared" si="45"/>
        <v>0</v>
      </c>
      <c r="O494" s="182">
        <f t="shared" si="46"/>
        <v>0</v>
      </c>
    </row>
    <row r="495" spans="1:15" hidden="1" x14ac:dyDescent="0.2">
      <c r="A495" s="182">
        <f>+'09'!A302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IFERROR(INDEX(Lookup!$BG$9:$BG$2151,MATCH($A495,Lookup!$A$9:$A$2151,0)),0)</f>
        <v>0</v>
      </c>
      <c r="E495" s="204">
        <f>IFERROR(INDEX(Lookup!$BF$9:$BF$2151,MATCH($A495,Lookup!$A$9:$A$2151,0)),0)</f>
        <v>0</v>
      </c>
      <c r="F495" s="204">
        <f>IFERROR(INDEX(Lookup!$BE$9:$BE$2151,MATCH($A495,Lookup!$A$9:$A$2151,0)),0)</f>
        <v>0</v>
      </c>
      <c r="G495" s="205"/>
      <c r="H495" s="205"/>
      <c r="I495" s="204">
        <f>IFERROR(INDEX(Lookup!$BJ$9:$BJ$2151,MATCH($A495,Lookup!$A$9:$A$2151,0)),0)</f>
        <v>0</v>
      </c>
      <c r="J495" s="204">
        <f>IFERROR(INDEX(Lookup!$BI$9:$BI$2151,MATCH($A495,Lookup!$A$9:$A$2151,0)),0)</f>
        <v>0</v>
      </c>
      <c r="K495" s="204">
        <f>IFERROR(INDEX(Lookup!$BH$9:$BH$2151,MATCH($A495,Lookup!$A$9:$A$2151,0)),0)</f>
        <v>0</v>
      </c>
      <c r="L495" s="204">
        <f t="shared" si="45"/>
        <v>0</v>
      </c>
      <c r="O495" s="182">
        <f t="shared" si="46"/>
        <v>0</v>
      </c>
    </row>
    <row r="496" spans="1:15" hidden="1" x14ac:dyDescent="0.2">
      <c r="A496" s="182">
        <f>+'09'!A303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IFERROR(INDEX(Lookup!$BG$9:$BG$2151,MATCH($A496,Lookup!$A$9:$A$2151,0)),0)</f>
        <v>0</v>
      </c>
      <c r="E496" s="204">
        <f>IFERROR(INDEX(Lookup!$BF$9:$BF$2151,MATCH($A496,Lookup!$A$9:$A$2151,0)),0)</f>
        <v>0</v>
      </c>
      <c r="F496" s="204">
        <f>IFERROR(INDEX(Lookup!$BE$9:$BE$2151,MATCH($A496,Lookup!$A$9:$A$2151,0)),0)</f>
        <v>0</v>
      </c>
      <c r="G496" s="205"/>
      <c r="H496" s="205"/>
      <c r="I496" s="204">
        <f>IFERROR(INDEX(Lookup!$BJ$9:$BJ$2151,MATCH($A496,Lookup!$A$9:$A$2151,0)),0)</f>
        <v>0</v>
      </c>
      <c r="J496" s="204">
        <f>IFERROR(INDEX(Lookup!$BI$9:$BI$2151,MATCH($A496,Lookup!$A$9:$A$2151,0)),0)</f>
        <v>0</v>
      </c>
      <c r="K496" s="204">
        <f>IFERROR(INDEX(Lookup!$BH$9:$BH$2151,MATCH($A496,Lookup!$A$9:$A$2151,0)),0)</f>
        <v>0</v>
      </c>
      <c r="L496" s="204">
        <f t="shared" si="45"/>
        <v>0</v>
      </c>
      <c r="O496" s="182">
        <f t="shared" si="46"/>
        <v>0</v>
      </c>
    </row>
    <row r="497" spans="1:15" hidden="1" x14ac:dyDescent="0.2">
      <c r="A497" s="182">
        <f>+'09'!A304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IFERROR(INDEX(Lookup!$BG$9:$BG$2151,MATCH($A497,Lookup!$A$9:$A$2151,0)),0)</f>
        <v>0</v>
      </c>
      <c r="E497" s="204">
        <f>IFERROR(INDEX(Lookup!$BF$9:$BF$2151,MATCH($A497,Lookup!$A$9:$A$2151,0)),0)</f>
        <v>0</v>
      </c>
      <c r="F497" s="204">
        <f>IFERROR(INDEX(Lookup!$BE$9:$BE$2151,MATCH($A497,Lookup!$A$9:$A$2151,0)),0)</f>
        <v>0</v>
      </c>
      <c r="G497" s="205"/>
      <c r="H497" s="205"/>
      <c r="I497" s="204">
        <f>IFERROR(INDEX(Lookup!$BJ$9:$BJ$2151,MATCH($A497,Lookup!$A$9:$A$2151,0)),0)</f>
        <v>0</v>
      </c>
      <c r="J497" s="204">
        <f>IFERROR(INDEX(Lookup!$BI$9:$BI$2151,MATCH($A497,Lookup!$A$9:$A$2151,0)),0)</f>
        <v>0</v>
      </c>
      <c r="K497" s="204">
        <f>IFERROR(INDEX(Lookup!$BH$9:$BH$2151,MATCH($A497,Lookup!$A$9:$A$2151,0)),0)</f>
        <v>0</v>
      </c>
      <c r="L497" s="204">
        <f t="shared" si="45"/>
        <v>0</v>
      </c>
      <c r="O497" s="182">
        <f t="shared" si="46"/>
        <v>0</v>
      </c>
    </row>
    <row r="498" spans="1:15" hidden="1" x14ac:dyDescent="0.2">
      <c r="A498" s="182">
        <f>+'09'!A305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IFERROR(INDEX(Lookup!$BG$9:$BG$2151,MATCH($A498,Lookup!$A$9:$A$2151,0)),0)</f>
        <v>0</v>
      </c>
      <c r="E498" s="204">
        <f>IFERROR(INDEX(Lookup!$BF$9:$BF$2151,MATCH($A498,Lookup!$A$9:$A$2151,0)),0)</f>
        <v>0</v>
      </c>
      <c r="F498" s="204">
        <f>IFERROR(INDEX(Lookup!$BE$9:$BE$2151,MATCH($A498,Lookup!$A$9:$A$2151,0)),0)</f>
        <v>0</v>
      </c>
      <c r="G498" s="205"/>
      <c r="H498" s="205"/>
      <c r="I498" s="204">
        <f>IFERROR(INDEX(Lookup!$BJ$9:$BJ$2151,MATCH($A498,Lookup!$A$9:$A$2151,0)),0)</f>
        <v>0</v>
      </c>
      <c r="J498" s="204">
        <f>IFERROR(INDEX(Lookup!$BI$9:$BI$2151,MATCH($A498,Lookup!$A$9:$A$2151,0)),0)</f>
        <v>0</v>
      </c>
      <c r="K498" s="204">
        <f>IFERROR(INDEX(Lookup!$BH$9:$BH$2151,MATCH($A498,Lookup!$A$9:$A$2151,0)),0)</f>
        <v>0</v>
      </c>
      <c r="L498" s="204">
        <f t="shared" si="45"/>
        <v>0</v>
      </c>
      <c r="O498" s="182">
        <f t="shared" si="46"/>
        <v>0</v>
      </c>
    </row>
    <row r="499" spans="1:15" hidden="1" x14ac:dyDescent="0.2">
      <c r="A499" s="182">
        <f>+'09'!A306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IFERROR(INDEX(Lookup!$BG$9:$BG$2151,MATCH($A499,Lookup!$A$9:$A$2151,0)),0)</f>
        <v>0</v>
      </c>
      <c r="E499" s="204">
        <f>IFERROR(INDEX(Lookup!$BF$9:$BF$2151,MATCH($A499,Lookup!$A$9:$A$2151,0)),0)</f>
        <v>0</v>
      </c>
      <c r="F499" s="204">
        <f>IFERROR(INDEX(Lookup!$BE$9:$BE$2151,MATCH($A499,Lookup!$A$9:$A$2151,0)),0)</f>
        <v>0</v>
      </c>
      <c r="G499" s="205"/>
      <c r="H499" s="205"/>
      <c r="I499" s="204">
        <f>IFERROR(INDEX(Lookup!$BJ$9:$BJ$2151,MATCH($A499,Lookup!$A$9:$A$2151,0)),0)</f>
        <v>0</v>
      </c>
      <c r="J499" s="204">
        <f>IFERROR(INDEX(Lookup!$BI$9:$BI$2151,MATCH($A499,Lookup!$A$9:$A$2151,0)),0)</f>
        <v>0</v>
      </c>
      <c r="K499" s="204">
        <f>IFERROR(INDEX(Lookup!$BH$9:$BH$2151,MATCH($A499,Lookup!$A$9:$A$2151,0)),0)</f>
        <v>0</v>
      </c>
      <c r="L499" s="204">
        <f t="shared" si="45"/>
        <v>0</v>
      </c>
      <c r="O499" s="182">
        <f t="shared" si="46"/>
        <v>0</v>
      </c>
    </row>
    <row r="500" spans="1:15" hidden="1" x14ac:dyDescent="0.2">
      <c r="A500" s="182">
        <f>+'09'!A307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IFERROR(INDEX(Lookup!$BG$9:$BG$2151,MATCH($A500,Lookup!$A$9:$A$2151,0)),0)</f>
        <v>0</v>
      </c>
      <c r="E500" s="204">
        <f>IFERROR(INDEX(Lookup!$BF$9:$BF$2151,MATCH($A500,Lookup!$A$9:$A$2151,0)),0)</f>
        <v>0</v>
      </c>
      <c r="F500" s="204">
        <f>IFERROR(INDEX(Lookup!$BE$9:$BE$2151,MATCH($A500,Lookup!$A$9:$A$2151,0)),0)</f>
        <v>0</v>
      </c>
      <c r="G500" s="205"/>
      <c r="H500" s="205"/>
      <c r="I500" s="204">
        <f>IFERROR(INDEX(Lookup!$BJ$9:$BJ$2151,MATCH($A500,Lookup!$A$9:$A$2151,0)),0)</f>
        <v>0</v>
      </c>
      <c r="J500" s="204">
        <f>IFERROR(INDEX(Lookup!$BI$9:$BI$2151,MATCH($A500,Lookup!$A$9:$A$2151,0)),0)</f>
        <v>0</v>
      </c>
      <c r="K500" s="204">
        <f>IFERROR(INDEX(Lookup!$BH$9:$BH$2151,MATCH($A500,Lookup!$A$9:$A$2151,0)),0)</f>
        <v>0</v>
      </c>
      <c r="L500" s="204">
        <f t="shared" si="45"/>
        <v>0</v>
      </c>
      <c r="O500" s="182">
        <f t="shared" si="46"/>
        <v>0</v>
      </c>
    </row>
    <row r="501" spans="1:15" hidden="1" x14ac:dyDescent="0.2">
      <c r="A501" s="182">
        <f>+'09'!A308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IFERROR(INDEX(Lookup!$BG$9:$BG$2151,MATCH($A501,Lookup!$A$9:$A$2151,0)),0)</f>
        <v>0</v>
      </c>
      <c r="E501" s="204">
        <f>IFERROR(INDEX(Lookup!$BF$9:$BF$2151,MATCH($A501,Lookup!$A$9:$A$2151,0)),0)</f>
        <v>0</v>
      </c>
      <c r="F501" s="204">
        <f>IFERROR(INDEX(Lookup!$BE$9:$BE$2151,MATCH($A501,Lookup!$A$9:$A$2151,0)),0)</f>
        <v>0</v>
      </c>
      <c r="G501" s="205"/>
      <c r="H501" s="205"/>
      <c r="I501" s="204">
        <f>IFERROR(INDEX(Lookup!$BJ$9:$BJ$2151,MATCH($A501,Lookup!$A$9:$A$2151,0)),0)</f>
        <v>0</v>
      </c>
      <c r="J501" s="204">
        <f>IFERROR(INDEX(Lookup!$BI$9:$BI$2151,MATCH($A501,Lookup!$A$9:$A$2151,0)),0)</f>
        <v>0</v>
      </c>
      <c r="K501" s="204">
        <f>IFERROR(INDEX(Lookup!$BH$9:$BH$2151,MATCH($A501,Lookup!$A$9:$A$2151,0)),0)</f>
        <v>0</v>
      </c>
      <c r="L501" s="204">
        <f t="shared" si="45"/>
        <v>0</v>
      </c>
      <c r="O501" s="182">
        <f t="shared" si="46"/>
        <v>0</v>
      </c>
    </row>
    <row r="502" spans="1:15" hidden="1" x14ac:dyDescent="0.2">
      <c r="A502" s="182">
        <f>+'09'!A309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IFERROR(INDEX(Lookup!$BG$9:$BG$2151,MATCH($A502,Lookup!$A$9:$A$2151,0)),0)</f>
        <v>0</v>
      </c>
      <c r="E502" s="204">
        <f>IFERROR(INDEX(Lookup!$BF$9:$BF$2151,MATCH($A502,Lookup!$A$9:$A$2151,0)),0)</f>
        <v>0</v>
      </c>
      <c r="F502" s="204">
        <f>IFERROR(INDEX(Lookup!$BE$9:$BE$2151,MATCH($A502,Lookup!$A$9:$A$2151,0)),0)</f>
        <v>0</v>
      </c>
      <c r="G502" s="205"/>
      <c r="H502" s="205"/>
      <c r="I502" s="204">
        <f>IFERROR(INDEX(Lookup!$BJ$9:$BJ$2151,MATCH($A502,Lookup!$A$9:$A$2151,0)),0)</f>
        <v>0</v>
      </c>
      <c r="J502" s="204">
        <f>IFERROR(INDEX(Lookup!$BI$9:$BI$2151,MATCH($A502,Lookup!$A$9:$A$2151,0)),0)</f>
        <v>0</v>
      </c>
      <c r="K502" s="204">
        <f>IFERROR(INDEX(Lookup!$BH$9:$BH$2151,MATCH($A502,Lookup!$A$9:$A$2151,0)),0)</f>
        <v>0</v>
      </c>
      <c r="L502" s="204">
        <f t="shared" si="45"/>
        <v>0</v>
      </c>
      <c r="O502" s="182">
        <f t="shared" si="46"/>
        <v>0</v>
      </c>
    </row>
    <row r="503" spans="1:15" hidden="1" x14ac:dyDescent="0.2">
      <c r="A503" s="182">
        <f>+'09'!A310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IFERROR(INDEX(Lookup!$BG$9:$BG$2151,MATCH($A503,Lookup!$A$9:$A$2151,0)),0)</f>
        <v>0</v>
      </c>
      <c r="E503" s="204">
        <f>IFERROR(INDEX(Lookup!$BF$9:$BF$2151,MATCH($A503,Lookup!$A$9:$A$2151,0)),0)</f>
        <v>0</v>
      </c>
      <c r="F503" s="204">
        <f>IFERROR(INDEX(Lookup!$BE$9:$BE$2151,MATCH($A503,Lookup!$A$9:$A$2151,0)),0)</f>
        <v>0</v>
      </c>
      <c r="G503" s="205"/>
      <c r="H503" s="205"/>
      <c r="I503" s="204">
        <f>IFERROR(INDEX(Lookup!$BJ$9:$BJ$2151,MATCH($A503,Lookup!$A$9:$A$2151,0)),0)</f>
        <v>0</v>
      </c>
      <c r="J503" s="204">
        <f>IFERROR(INDEX(Lookup!$BI$9:$BI$2151,MATCH($A503,Lookup!$A$9:$A$2151,0)),0)</f>
        <v>0</v>
      </c>
      <c r="K503" s="204">
        <f>IFERROR(INDEX(Lookup!$BH$9:$BH$2151,MATCH($A503,Lookup!$A$9:$A$2151,0)),0)</f>
        <v>0</v>
      </c>
      <c r="L503" s="204">
        <f t="shared" si="45"/>
        <v>0</v>
      </c>
      <c r="O503" s="182">
        <f t="shared" si="46"/>
        <v>0</v>
      </c>
    </row>
    <row r="504" spans="1:15" hidden="1" x14ac:dyDescent="0.2">
      <c r="A504" s="182">
        <f>+'09'!A311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IFERROR(INDEX(Lookup!$BG$9:$BG$2151,MATCH($A504,Lookup!$A$9:$A$2151,0)),0)</f>
        <v>0</v>
      </c>
      <c r="E504" s="204">
        <f>IFERROR(INDEX(Lookup!$BF$9:$BF$2151,MATCH($A504,Lookup!$A$9:$A$2151,0)),0)</f>
        <v>0</v>
      </c>
      <c r="F504" s="204">
        <f>IFERROR(INDEX(Lookup!$BE$9:$BE$2151,MATCH($A504,Lookup!$A$9:$A$2151,0)),0)</f>
        <v>0</v>
      </c>
      <c r="G504" s="205"/>
      <c r="H504" s="205"/>
      <c r="I504" s="204">
        <f>IFERROR(INDEX(Lookup!$BJ$9:$BJ$2151,MATCH($A504,Lookup!$A$9:$A$2151,0)),0)</f>
        <v>0</v>
      </c>
      <c r="J504" s="204">
        <f>IFERROR(INDEX(Lookup!$BI$9:$BI$2151,MATCH($A504,Lookup!$A$9:$A$2151,0)),0)</f>
        <v>0</v>
      </c>
      <c r="K504" s="204">
        <f>IFERROR(INDEX(Lookup!$BH$9:$BH$2151,MATCH($A504,Lookup!$A$9:$A$2151,0)),0)</f>
        <v>0</v>
      </c>
      <c r="L504" s="204">
        <f t="shared" si="45"/>
        <v>0</v>
      </c>
      <c r="O504" s="182">
        <f t="shared" si="46"/>
        <v>0</v>
      </c>
    </row>
    <row r="505" spans="1:15" hidden="1" x14ac:dyDescent="0.2">
      <c r="A505" s="182">
        <f>+'09'!A312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IFERROR(INDEX(Lookup!$BG$9:$BG$2151,MATCH($A505,Lookup!$A$9:$A$2151,0)),0)</f>
        <v>0</v>
      </c>
      <c r="E505" s="204">
        <f>IFERROR(INDEX(Lookup!$BF$9:$BF$2151,MATCH($A505,Lookup!$A$9:$A$2151,0)),0)</f>
        <v>0</v>
      </c>
      <c r="F505" s="204">
        <f>IFERROR(INDEX(Lookup!$BE$9:$BE$2151,MATCH($A505,Lookup!$A$9:$A$2151,0)),0)</f>
        <v>0</v>
      </c>
      <c r="G505" s="205"/>
      <c r="H505" s="205"/>
      <c r="I505" s="204">
        <f>IFERROR(INDEX(Lookup!$BJ$9:$BJ$2151,MATCH($A505,Lookup!$A$9:$A$2151,0)),0)</f>
        <v>0</v>
      </c>
      <c r="J505" s="204">
        <f>IFERROR(INDEX(Lookup!$BI$9:$BI$2151,MATCH($A505,Lookup!$A$9:$A$2151,0)),0)</f>
        <v>0</v>
      </c>
      <c r="K505" s="204">
        <f>IFERROR(INDEX(Lookup!$BH$9:$BH$2151,MATCH($A505,Lookup!$A$9:$A$2151,0)),0)</f>
        <v>0</v>
      </c>
      <c r="L505" s="204">
        <f t="shared" si="45"/>
        <v>0</v>
      </c>
      <c r="O505" s="182">
        <f t="shared" si="46"/>
        <v>0</v>
      </c>
    </row>
    <row r="506" spans="1:15" hidden="1" x14ac:dyDescent="0.2">
      <c r="A506" s="182">
        <f>+'09'!A313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IFERROR(INDEX(Lookup!$BG$9:$BG$2151,MATCH($A506,Lookup!$A$9:$A$2151,0)),0)</f>
        <v>0</v>
      </c>
      <c r="E506" s="204">
        <f>IFERROR(INDEX(Lookup!$BF$9:$BF$2151,MATCH($A506,Lookup!$A$9:$A$2151,0)),0)</f>
        <v>0</v>
      </c>
      <c r="F506" s="204">
        <f>IFERROR(INDEX(Lookup!$BE$9:$BE$2151,MATCH($A506,Lookup!$A$9:$A$2151,0)),0)</f>
        <v>0</v>
      </c>
      <c r="G506" s="205"/>
      <c r="H506" s="205"/>
      <c r="I506" s="204">
        <f>IFERROR(INDEX(Lookup!$BJ$9:$BJ$2151,MATCH($A506,Lookup!$A$9:$A$2151,0)),0)</f>
        <v>0</v>
      </c>
      <c r="J506" s="204">
        <f>IFERROR(INDEX(Lookup!$BI$9:$BI$2151,MATCH($A506,Lookup!$A$9:$A$2151,0)),0)</f>
        <v>0</v>
      </c>
      <c r="K506" s="204">
        <f>IFERROR(INDEX(Lookup!$BH$9:$BH$2151,MATCH($A506,Lookup!$A$9:$A$2151,0)),0)</f>
        <v>0</v>
      </c>
      <c r="L506" s="204">
        <f t="shared" si="45"/>
        <v>0</v>
      </c>
      <c r="O506" s="182">
        <f t="shared" si="46"/>
        <v>0</v>
      </c>
    </row>
    <row r="507" spans="1:15" hidden="1" x14ac:dyDescent="0.2">
      <c r="A507" s="182">
        <f>+'09'!A314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IFERROR(INDEX(Lookup!$BG$9:$BG$2151,MATCH($A507,Lookup!$A$9:$A$2151,0)),0)</f>
        <v>0</v>
      </c>
      <c r="E507" s="204">
        <f>IFERROR(INDEX(Lookup!$BF$9:$BF$2151,MATCH($A507,Lookup!$A$9:$A$2151,0)),0)</f>
        <v>0</v>
      </c>
      <c r="F507" s="204">
        <f>IFERROR(INDEX(Lookup!$BE$9:$BE$2151,MATCH($A507,Lookup!$A$9:$A$2151,0)),0)</f>
        <v>0</v>
      </c>
      <c r="G507" s="205"/>
      <c r="H507" s="205"/>
      <c r="I507" s="204">
        <f>IFERROR(INDEX(Lookup!$BJ$9:$BJ$2151,MATCH($A507,Lookup!$A$9:$A$2151,0)),0)</f>
        <v>0</v>
      </c>
      <c r="J507" s="204">
        <f>IFERROR(INDEX(Lookup!$BI$9:$BI$2151,MATCH($A507,Lookup!$A$9:$A$2151,0)),0)</f>
        <v>0</v>
      </c>
      <c r="K507" s="204">
        <f>IFERROR(INDEX(Lookup!$BH$9:$BH$2151,MATCH($A507,Lookup!$A$9:$A$2151,0)),0)</f>
        <v>0</v>
      </c>
      <c r="L507" s="204">
        <f t="shared" si="45"/>
        <v>0</v>
      </c>
      <c r="O507" s="182">
        <f t="shared" si="46"/>
        <v>0</v>
      </c>
    </row>
    <row r="508" spans="1:15" hidden="1" x14ac:dyDescent="0.2">
      <c r="A508" s="182">
        <f>+'09'!A315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IFERROR(INDEX(Lookup!$BG$9:$BG$2151,MATCH($A508,Lookup!$A$9:$A$2151,0)),0)</f>
        <v>0</v>
      </c>
      <c r="E508" s="204">
        <f>IFERROR(INDEX(Lookup!$BF$9:$BF$2151,MATCH($A508,Lookup!$A$9:$A$2151,0)),0)</f>
        <v>0</v>
      </c>
      <c r="F508" s="204">
        <f>IFERROR(INDEX(Lookup!$BE$9:$BE$2151,MATCH($A508,Lookup!$A$9:$A$2151,0)),0)</f>
        <v>0</v>
      </c>
      <c r="G508" s="205"/>
      <c r="H508" s="205"/>
      <c r="I508" s="204">
        <f>IFERROR(INDEX(Lookup!$BJ$9:$BJ$2151,MATCH($A508,Lookup!$A$9:$A$2151,0)),0)</f>
        <v>0</v>
      </c>
      <c r="J508" s="204">
        <f>IFERROR(INDEX(Lookup!$BI$9:$BI$2151,MATCH($A508,Lookup!$A$9:$A$2151,0)),0)</f>
        <v>0</v>
      </c>
      <c r="K508" s="204">
        <f>IFERROR(INDEX(Lookup!$BH$9:$BH$2151,MATCH($A508,Lookup!$A$9:$A$2151,0)),0)</f>
        <v>0</v>
      </c>
      <c r="L508" s="204">
        <f t="shared" si="45"/>
        <v>0</v>
      </c>
      <c r="O508" s="182">
        <f t="shared" si="46"/>
        <v>0</v>
      </c>
    </row>
    <row r="509" spans="1:15" hidden="1" x14ac:dyDescent="0.2">
      <c r="A509" s="182">
        <f>+'09'!A316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IFERROR(INDEX(Lookup!$BG$9:$BG$2151,MATCH($A509,Lookup!$A$9:$A$2151,0)),0)</f>
        <v>0</v>
      </c>
      <c r="E509" s="204">
        <f>IFERROR(INDEX(Lookup!$BF$9:$BF$2151,MATCH($A509,Lookup!$A$9:$A$2151,0)),0)</f>
        <v>0</v>
      </c>
      <c r="F509" s="204">
        <f>IFERROR(INDEX(Lookup!$BE$9:$BE$2151,MATCH($A509,Lookup!$A$9:$A$2151,0)),0)</f>
        <v>0</v>
      </c>
      <c r="G509" s="205"/>
      <c r="H509" s="205"/>
      <c r="I509" s="204">
        <f>IFERROR(INDEX(Lookup!$BJ$9:$BJ$2151,MATCH($A509,Lookup!$A$9:$A$2151,0)),0)</f>
        <v>0</v>
      </c>
      <c r="J509" s="204">
        <f>IFERROR(INDEX(Lookup!$BI$9:$BI$2151,MATCH($A509,Lookup!$A$9:$A$2151,0)),0)</f>
        <v>0</v>
      </c>
      <c r="K509" s="204">
        <f>IFERROR(INDEX(Lookup!$BH$9:$BH$2151,MATCH($A509,Lookup!$A$9:$A$2151,0)),0)</f>
        <v>0</v>
      </c>
      <c r="L509" s="204">
        <f t="shared" si="45"/>
        <v>0</v>
      </c>
      <c r="O509" s="182">
        <f t="shared" si="46"/>
        <v>0</v>
      </c>
    </row>
    <row r="510" spans="1:15" hidden="1" x14ac:dyDescent="0.2">
      <c r="A510" s="182">
        <f>+'09'!A317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IFERROR(INDEX(Lookup!$BG$9:$BG$2151,MATCH($A510,Lookup!$A$9:$A$2151,0)),0)</f>
        <v>0</v>
      </c>
      <c r="E510" s="204">
        <f>IFERROR(INDEX(Lookup!$BF$9:$BF$2151,MATCH($A510,Lookup!$A$9:$A$2151,0)),0)</f>
        <v>0</v>
      </c>
      <c r="F510" s="204">
        <f>IFERROR(INDEX(Lookup!$BE$9:$BE$2151,MATCH($A510,Lookup!$A$9:$A$2151,0)),0)</f>
        <v>0</v>
      </c>
      <c r="G510" s="205"/>
      <c r="H510" s="205"/>
      <c r="I510" s="204">
        <f>IFERROR(INDEX(Lookup!$BJ$9:$BJ$2151,MATCH($A510,Lookup!$A$9:$A$2151,0)),0)</f>
        <v>0</v>
      </c>
      <c r="J510" s="204">
        <f>IFERROR(INDEX(Lookup!$BI$9:$BI$2151,MATCH($A510,Lookup!$A$9:$A$2151,0)),0)</f>
        <v>0</v>
      </c>
      <c r="K510" s="204">
        <f>IFERROR(INDEX(Lookup!$BH$9:$BH$2151,MATCH($A510,Lookup!$A$9:$A$2151,0)),0)</f>
        <v>0</v>
      </c>
      <c r="L510" s="204">
        <f t="shared" si="45"/>
        <v>0</v>
      </c>
      <c r="O510" s="182">
        <f t="shared" si="46"/>
        <v>0</v>
      </c>
    </row>
    <row r="511" spans="1:15" hidden="1" x14ac:dyDescent="0.2">
      <c r="A511" s="182">
        <f>+'09'!A318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IFERROR(INDEX(Lookup!$BG$9:$BG$2151,MATCH($A511,Lookup!$A$9:$A$2151,0)),0)</f>
        <v>0</v>
      </c>
      <c r="E511" s="204">
        <f>IFERROR(INDEX(Lookup!$BF$9:$BF$2151,MATCH($A511,Lookup!$A$9:$A$2151,0)),0)</f>
        <v>0</v>
      </c>
      <c r="F511" s="204">
        <f>IFERROR(INDEX(Lookup!$BE$9:$BE$2151,MATCH($A511,Lookup!$A$9:$A$2151,0)),0)</f>
        <v>0</v>
      </c>
      <c r="G511" s="205"/>
      <c r="H511" s="205"/>
      <c r="I511" s="204">
        <f>IFERROR(INDEX(Lookup!$BJ$9:$BJ$2151,MATCH($A511,Lookup!$A$9:$A$2151,0)),0)</f>
        <v>0</v>
      </c>
      <c r="J511" s="204">
        <f>IFERROR(INDEX(Lookup!$BI$9:$BI$2151,MATCH($A511,Lookup!$A$9:$A$2151,0)),0)</f>
        <v>0</v>
      </c>
      <c r="K511" s="204">
        <f>IFERROR(INDEX(Lookup!$BH$9:$BH$2151,MATCH($A511,Lookup!$A$9:$A$2151,0)),0)</f>
        <v>0</v>
      </c>
      <c r="L511" s="204">
        <f t="shared" si="45"/>
        <v>0</v>
      </c>
      <c r="O511" s="182">
        <f t="shared" si="46"/>
        <v>0</v>
      </c>
    </row>
    <row r="512" spans="1:15" hidden="1" x14ac:dyDescent="0.2">
      <c r="A512" s="182">
        <f>+'09'!A319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IFERROR(INDEX(Lookup!$BG$9:$BG$2151,MATCH($A512,Lookup!$A$9:$A$2151,0)),0)</f>
        <v>0</v>
      </c>
      <c r="E512" s="204">
        <f>IFERROR(INDEX(Lookup!$BF$9:$BF$2151,MATCH($A512,Lookup!$A$9:$A$2151,0)),0)</f>
        <v>0</v>
      </c>
      <c r="F512" s="204">
        <f>IFERROR(INDEX(Lookup!$BE$9:$BE$2151,MATCH($A512,Lookup!$A$9:$A$2151,0)),0)</f>
        <v>0</v>
      </c>
      <c r="G512" s="205"/>
      <c r="H512" s="205"/>
      <c r="I512" s="204">
        <f>IFERROR(INDEX(Lookup!$BJ$9:$BJ$2151,MATCH($A512,Lookup!$A$9:$A$2151,0)),0)</f>
        <v>0</v>
      </c>
      <c r="J512" s="204">
        <f>IFERROR(INDEX(Lookup!$BI$9:$BI$2151,MATCH($A512,Lookup!$A$9:$A$2151,0)),0)</f>
        <v>0</v>
      </c>
      <c r="K512" s="204">
        <f>IFERROR(INDEX(Lookup!$BH$9:$BH$2151,MATCH($A512,Lookup!$A$9:$A$2151,0)),0)</f>
        <v>0</v>
      </c>
      <c r="L512" s="204">
        <f t="shared" si="45"/>
        <v>0</v>
      </c>
      <c r="O512" s="182">
        <f t="shared" si="46"/>
        <v>0</v>
      </c>
    </row>
    <row r="513" spans="1:15" hidden="1" x14ac:dyDescent="0.2">
      <c r="A513" s="182">
        <f>+'09'!A320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IFERROR(INDEX(Lookup!$BG$9:$BG$2151,MATCH($A513,Lookup!$A$9:$A$2151,0)),0)</f>
        <v>0</v>
      </c>
      <c r="E513" s="204">
        <f>IFERROR(INDEX(Lookup!$BF$9:$BF$2151,MATCH($A513,Lookup!$A$9:$A$2151,0)),0)</f>
        <v>0</v>
      </c>
      <c r="F513" s="204">
        <f>IFERROR(INDEX(Lookup!$BE$9:$BE$2151,MATCH($A513,Lookup!$A$9:$A$2151,0)),0)</f>
        <v>0</v>
      </c>
      <c r="G513" s="205"/>
      <c r="H513" s="205"/>
      <c r="I513" s="204">
        <f>IFERROR(INDEX(Lookup!$BJ$9:$BJ$2151,MATCH($A513,Lookup!$A$9:$A$2151,0)),0)</f>
        <v>0</v>
      </c>
      <c r="J513" s="204">
        <f>IFERROR(INDEX(Lookup!$BI$9:$BI$2151,MATCH($A513,Lookup!$A$9:$A$2151,0)),0)</f>
        <v>0</v>
      </c>
      <c r="K513" s="204">
        <f>IFERROR(INDEX(Lookup!$BH$9:$BH$2151,MATCH($A513,Lookup!$A$9:$A$2151,0)),0)</f>
        <v>0</v>
      </c>
      <c r="L513" s="204">
        <f t="shared" si="45"/>
        <v>0</v>
      </c>
      <c r="O513" s="182">
        <f t="shared" si="46"/>
        <v>0</v>
      </c>
    </row>
    <row r="514" spans="1:15" hidden="1" x14ac:dyDescent="0.2">
      <c r="A514" s="182">
        <f>+'09'!A321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IFERROR(INDEX(Lookup!$BG$9:$BG$2151,MATCH($A514,Lookup!$A$9:$A$2151,0)),0)</f>
        <v>0</v>
      </c>
      <c r="E514" s="204">
        <f>IFERROR(INDEX(Lookup!$BF$9:$BF$2151,MATCH($A514,Lookup!$A$9:$A$2151,0)),0)</f>
        <v>0</v>
      </c>
      <c r="F514" s="204">
        <f>IFERROR(INDEX(Lookup!$BE$9:$BE$2151,MATCH($A514,Lookup!$A$9:$A$2151,0)),0)</f>
        <v>0</v>
      </c>
      <c r="G514" s="205"/>
      <c r="H514" s="205"/>
      <c r="I514" s="204">
        <f>IFERROR(INDEX(Lookup!$BJ$9:$BJ$2151,MATCH($A514,Lookup!$A$9:$A$2151,0)),0)</f>
        <v>0</v>
      </c>
      <c r="J514" s="204">
        <f>IFERROR(INDEX(Lookup!$BI$9:$BI$2151,MATCH($A514,Lookup!$A$9:$A$2151,0)),0)</f>
        <v>0</v>
      </c>
      <c r="K514" s="204">
        <f>IFERROR(INDEX(Lookup!$BH$9:$BH$2151,MATCH($A514,Lookup!$A$9:$A$2151,0)),0)</f>
        <v>0</v>
      </c>
      <c r="L514" s="204">
        <f t="shared" si="45"/>
        <v>0</v>
      </c>
      <c r="O514" s="182">
        <f t="shared" si="46"/>
        <v>0</v>
      </c>
    </row>
    <row r="515" spans="1:15" hidden="1" x14ac:dyDescent="0.2">
      <c r="A515" s="182">
        <f>+'09'!A322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IFERROR(INDEX(Lookup!$BG$9:$BG$2151,MATCH($A515,Lookup!$A$9:$A$2151,0)),0)</f>
        <v>0</v>
      </c>
      <c r="E515" s="204">
        <f>IFERROR(INDEX(Lookup!$BF$9:$BF$2151,MATCH($A515,Lookup!$A$9:$A$2151,0)),0)</f>
        <v>0</v>
      </c>
      <c r="F515" s="204">
        <f>IFERROR(INDEX(Lookup!$BE$9:$BE$2151,MATCH($A515,Lookup!$A$9:$A$2151,0)),0)</f>
        <v>0</v>
      </c>
      <c r="G515" s="205"/>
      <c r="H515" s="205"/>
      <c r="I515" s="204">
        <f>IFERROR(INDEX(Lookup!$BJ$9:$BJ$2151,MATCH($A515,Lookup!$A$9:$A$2151,0)),0)</f>
        <v>0</v>
      </c>
      <c r="J515" s="204">
        <f>IFERROR(INDEX(Lookup!$BI$9:$BI$2151,MATCH($A515,Lookup!$A$9:$A$2151,0)),0)</f>
        <v>0</v>
      </c>
      <c r="K515" s="204">
        <f>IFERROR(INDEX(Lookup!$BH$9:$BH$2151,MATCH($A515,Lookup!$A$9:$A$2151,0)),0)</f>
        <v>0</v>
      </c>
      <c r="L515" s="204">
        <f t="shared" ref="L515:L525" si="47">K515-J515</f>
        <v>0</v>
      </c>
      <c r="O515" s="182">
        <f t="shared" ref="O515:O525" si="48">+IF(A515&gt;0,1,0)</f>
        <v>0</v>
      </c>
    </row>
    <row r="516" spans="1:15" hidden="1" x14ac:dyDescent="0.2">
      <c r="A516" s="182">
        <f>+'09'!A323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IFERROR(INDEX(Lookup!$BG$9:$BG$2151,MATCH($A516,Lookup!$A$9:$A$2151,0)),0)</f>
        <v>0</v>
      </c>
      <c r="E516" s="204">
        <f>IFERROR(INDEX(Lookup!$BF$9:$BF$2151,MATCH($A516,Lookup!$A$9:$A$2151,0)),0)</f>
        <v>0</v>
      </c>
      <c r="F516" s="204">
        <f>IFERROR(INDEX(Lookup!$BE$9:$BE$2151,MATCH($A516,Lookup!$A$9:$A$2151,0)),0)</f>
        <v>0</v>
      </c>
      <c r="G516" s="205"/>
      <c r="H516" s="205"/>
      <c r="I516" s="204">
        <f>IFERROR(INDEX(Lookup!$BJ$9:$BJ$2151,MATCH($A516,Lookup!$A$9:$A$2151,0)),0)</f>
        <v>0</v>
      </c>
      <c r="J516" s="204">
        <f>IFERROR(INDEX(Lookup!$BI$9:$BI$2151,MATCH($A516,Lookup!$A$9:$A$2151,0)),0)</f>
        <v>0</v>
      </c>
      <c r="K516" s="204">
        <f>IFERROR(INDEX(Lookup!$BH$9:$BH$2151,MATCH($A516,Lookup!$A$9:$A$2151,0)),0)</f>
        <v>0</v>
      </c>
      <c r="L516" s="204">
        <f t="shared" si="47"/>
        <v>0</v>
      </c>
      <c r="O516" s="182">
        <f t="shared" si="48"/>
        <v>0</v>
      </c>
    </row>
    <row r="517" spans="1:15" hidden="1" x14ac:dyDescent="0.2">
      <c r="A517" s="182">
        <f>+'09'!A324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IFERROR(INDEX(Lookup!$BG$9:$BG$2151,MATCH($A517,Lookup!$A$9:$A$2151,0)),0)</f>
        <v>0</v>
      </c>
      <c r="E517" s="204">
        <f>IFERROR(INDEX(Lookup!$BF$9:$BF$2151,MATCH($A517,Lookup!$A$9:$A$2151,0)),0)</f>
        <v>0</v>
      </c>
      <c r="F517" s="204">
        <f>IFERROR(INDEX(Lookup!$BE$9:$BE$2151,MATCH($A517,Lookup!$A$9:$A$2151,0)),0)</f>
        <v>0</v>
      </c>
      <c r="G517" s="205"/>
      <c r="H517" s="205"/>
      <c r="I517" s="204">
        <f>IFERROR(INDEX(Lookup!$BJ$9:$BJ$2151,MATCH($A517,Lookup!$A$9:$A$2151,0)),0)</f>
        <v>0</v>
      </c>
      <c r="J517" s="204">
        <f>IFERROR(INDEX(Lookup!$BI$9:$BI$2151,MATCH($A517,Lookup!$A$9:$A$2151,0)),0)</f>
        <v>0</v>
      </c>
      <c r="K517" s="204">
        <f>IFERROR(INDEX(Lookup!$BH$9:$BH$2151,MATCH($A517,Lookup!$A$9:$A$2151,0)),0)</f>
        <v>0</v>
      </c>
      <c r="L517" s="204">
        <f t="shared" si="47"/>
        <v>0</v>
      </c>
      <c r="O517" s="182">
        <f t="shared" si="48"/>
        <v>0</v>
      </c>
    </row>
    <row r="518" spans="1:15" hidden="1" x14ac:dyDescent="0.2">
      <c r="A518" s="182">
        <f>+'09'!A325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IFERROR(INDEX(Lookup!$BG$9:$BG$2151,MATCH($A518,Lookup!$A$9:$A$2151,0)),0)</f>
        <v>0</v>
      </c>
      <c r="E518" s="204">
        <f>IFERROR(INDEX(Lookup!$BF$9:$BF$2151,MATCH($A518,Lookup!$A$9:$A$2151,0)),0)</f>
        <v>0</v>
      </c>
      <c r="F518" s="204">
        <f>IFERROR(INDEX(Lookup!$BE$9:$BE$2151,MATCH($A518,Lookup!$A$9:$A$2151,0)),0)</f>
        <v>0</v>
      </c>
      <c r="G518" s="205"/>
      <c r="H518" s="205"/>
      <c r="I518" s="204">
        <f>IFERROR(INDEX(Lookup!$BJ$9:$BJ$2151,MATCH($A518,Lookup!$A$9:$A$2151,0)),0)</f>
        <v>0</v>
      </c>
      <c r="J518" s="204">
        <f>IFERROR(INDEX(Lookup!$BI$9:$BI$2151,MATCH($A518,Lookup!$A$9:$A$2151,0)),0)</f>
        <v>0</v>
      </c>
      <c r="K518" s="204">
        <f>IFERROR(INDEX(Lookup!$BH$9:$BH$2151,MATCH($A518,Lookup!$A$9:$A$2151,0)),0)</f>
        <v>0</v>
      </c>
      <c r="L518" s="204">
        <f t="shared" si="47"/>
        <v>0</v>
      </c>
      <c r="O518" s="182">
        <f t="shared" si="48"/>
        <v>0</v>
      </c>
    </row>
    <row r="519" spans="1:15" hidden="1" x14ac:dyDescent="0.2">
      <c r="A519" s="182">
        <f>+'09'!A326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IFERROR(INDEX(Lookup!$BG$9:$BG$2151,MATCH($A519,Lookup!$A$9:$A$2151,0)),0)</f>
        <v>0</v>
      </c>
      <c r="E519" s="204">
        <f>IFERROR(INDEX(Lookup!$BF$9:$BF$2151,MATCH($A519,Lookup!$A$9:$A$2151,0)),0)</f>
        <v>0</v>
      </c>
      <c r="F519" s="204">
        <f>IFERROR(INDEX(Lookup!$BE$9:$BE$2151,MATCH($A519,Lookup!$A$9:$A$2151,0)),0)</f>
        <v>0</v>
      </c>
      <c r="G519" s="205"/>
      <c r="H519" s="205"/>
      <c r="I519" s="204">
        <f>IFERROR(INDEX(Lookup!$BJ$9:$BJ$2151,MATCH($A519,Lookup!$A$9:$A$2151,0)),0)</f>
        <v>0</v>
      </c>
      <c r="J519" s="204">
        <f>IFERROR(INDEX(Lookup!$BI$9:$BI$2151,MATCH($A519,Lookup!$A$9:$A$2151,0)),0)</f>
        <v>0</v>
      </c>
      <c r="K519" s="204">
        <f>IFERROR(INDEX(Lookup!$BH$9:$BH$2151,MATCH($A519,Lookup!$A$9:$A$2151,0)),0)</f>
        <v>0</v>
      </c>
      <c r="L519" s="204">
        <f t="shared" si="47"/>
        <v>0</v>
      </c>
      <c r="O519" s="182">
        <f t="shared" si="48"/>
        <v>0</v>
      </c>
    </row>
    <row r="520" spans="1:15" hidden="1" x14ac:dyDescent="0.2">
      <c r="A520" s="182">
        <f>+'09'!A327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IFERROR(INDEX(Lookup!$BG$9:$BG$2151,MATCH($A520,Lookup!$A$9:$A$2151,0)),0)</f>
        <v>0</v>
      </c>
      <c r="E520" s="204">
        <f>IFERROR(INDEX(Lookup!$BF$9:$BF$2151,MATCH($A520,Lookup!$A$9:$A$2151,0)),0)</f>
        <v>0</v>
      </c>
      <c r="F520" s="204">
        <f>IFERROR(INDEX(Lookup!$BE$9:$BE$2151,MATCH($A520,Lookup!$A$9:$A$2151,0)),0)</f>
        <v>0</v>
      </c>
      <c r="G520" s="205"/>
      <c r="H520" s="205"/>
      <c r="I520" s="204">
        <f>IFERROR(INDEX(Lookup!$BJ$9:$BJ$2151,MATCH($A520,Lookup!$A$9:$A$2151,0)),0)</f>
        <v>0</v>
      </c>
      <c r="J520" s="204">
        <f>IFERROR(INDEX(Lookup!$BI$9:$BI$2151,MATCH($A520,Lookup!$A$9:$A$2151,0)),0)</f>
        <v>0</v>
      </c>
      <c r="K520" s="204">
        <f>IFERROR(INDEX(Lookup!$BH$9:$BH$2151,MATCH($A520,Lookup!$A$9:$A$2151,0)),0)</f>
        <v>0</v>
      </c>
      <c r="L520" s="204">
        <f t="shared" si="47"/>
        <v>0</v>
      </c>
      <c r="O520" s="182">
        <f t="shared" si="48"/>
        <v>0</v>
      </c>
    </row>
    <row r="521" spans="1:15" hidden="1" x14ac:dyDescent="0.2">
      <c r="A521" s="182">
        <f>+'09'!A328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IFERROR(INDEX(Lookup!$BG$9:$BG$2151,MATCH($A521,Lookup!$A$9:$A$2151,0)),0)</f>
        <v>0</v>
      </c>
      <c r="E521" s="204">
        <f>IFERROR(INDEX(Lookup!$BF$9:$BF$2151,MATCH($A521,Lookup!$A$9:$A$2151,0)),0)</f>
        <v>0</v>
      </c>
      <c r="F521" s="204">
        <f>IFERROR(INDEX(Lookup!$BE$9:$BE$2151,MATCH($A521,Lookup!$A$9:$A$2151,0)),0)</f>
        <v>0</v>
      </c>
      <c r="G521" s="205"/>
      <c r="H521" s="205"/>
      <c r="I521" s="204">
        <f>IFERROR(INDEX(Lookup!$BJ$9:$BJ$2151,MATCH($A521,Lookup!$A$9:$A$2151,0)),0)</f>
        <v>0</v>
      </c>
      <c r="J521" s="204">
        <f>IFERROR(INDEX(Lookup!$BI$9:$BI$2151,MATCH($A521,Lookup!$A$9:$A$2151,0)),0)</f>
        <v>0</v>
      </c>
      <c r="K521" s="204">
        <f>IFERROR(INDEX(Lookup!$BH$9:$BH$2151,MATCH($A521,Lookup!$A$9:$A$2151,0)),0)</f>
        <v>0</v>
      </c>
      <c r="L521" s="204">
        <f t="shared" si="47"/>
        <v>0</v>
      </c>
      <c r="O521" s="182">
        <f t="shared" si="48"/>
        <v>0</v>
      </c>
    </row>
    <row r="522" spans="1:15" hidden="1" x14ac:dyDescent="0.2">
      <c r="A522" s="182">
        <f>+'09'!A329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IFERROR(INDEX(Lookup!$BG$9:$BG$2151,MATCH($A522,Lookup!$A$9:$A$2151,0)),0)</f>
        <v>0</v>
      </c>
      <c r="E522" s="204">
        <f>IFERROR(INDEX(Lookup!$BF$9:$BF$2151,MATCH($A522,Lookup!$A$9:$A$2151,0)),0)</f>
        <v>0</v>
      </c>
      <c r="F522" s="204">
        <f>IFERROR(INDEX(Lookup!$BE$9:$BE$2151,MATCH($A522,Lookup!$A$9:$A$2151,0)),0)</f>
        <v>0</v>
      </c>
      <c r="G522" s="205"/>
      <c r="H522" s="205"/>
      <c r="I522" s="204">
        <f>IFERROR(INDEX(Lookup!$BJ$9:$BJ$2151,MATCH($A522,Lookup!$A$9:$A$2151,0)),0)</f>
        <v>0</v>
      </c>
      <c r="J522" s="204">
        <f>IFERROR(INDEX(Lookup!$BI$9:$BI$2151,MATCH($A522,Lookup!$A$9:$A$2151,0)),0)</f>
        <v>0</v>
      </c>
      <c r="K522" s="204">
        <f>IFERROR(INDEX(Lookup!$BH$9:$BH$2151,MATCH($A522,Lookup!$A$9:$A$2151,0)),0)</f>
        <v>0</v>
      </c>
      <c r="L522" s="204">
        <f t="shared" si="47"/>
        <v>0</v>
      </c>
      <c r="O522" s="182">
        <f t="shared" si="48"/>
        <v>0</v>
      </c>
    </row>
    <row r="523" spans="1:15" hidden="1" x14ac:dyDescent="0.2">
      <c r="A523" s="182">
        <f>+'09'!A330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IFERROR(INDEX(Lookup!$BG$9:$BG$2151,MATCH($A523,Lookup!$A$9:$A$2151,0)),0)</f>
        <v>0</v>
      </c>
      <c r="E523" s="204">
        <f>IFERROR(INDEX(Lookup!$BF$9:$BF$2151,MATCH($A523,Lookup!$A$9:$A$2151,0)),0)</f>
        <v>0</v>
      </c>
      <c r="F523" s="204">
        <f>IFERROR(INDEX(Lookup!$BE$9:$BE$2151,MATCH($A523,Lookup!$A$9:$A$2151,0)),0)</f>
        <v>0</v>
      </c>
      <c r="G523" s="205"/>
      <c r="H523" s="205"/>
      <c r="I523" s="204">
        <f>IFERROR(INDEX(Lookup!$BJ$9:$BJ$2151,MATCH($A523,Lookup!$A$9:$A$2151,0)),0)</f>
        <v>0</v>
      </c>
      <c r="J523" s="204">
        <f>IFERROR(INDEX(Lookup!$BI$9:$BI$2151,MATCH($A523,Lookup!$A$9:$A$2151,0)),0)</f>
        <v>0</v>
      </c>
      <c r="K523" s="204">
        <f>IFERROR(INDEX(Lookup!$BH$9:$BH$2151,MATCH($A523,Lookup!$A$9:$A$2151,0)),0)</f>
        <v>0</v>
      </c>
      <c r="L523" s="204">
        <f t="shared" si="47"/>
        <v>0</v>
      </c>
      <c r="O523" s="182">
        <f t="shared" si="48"/>
        <v>0</v>
      </c>
    </row>
    <row r="524" spans="1:15" hidden="1" x14ac:dyDescent="0.2">
      <c r="A524" s="182">
        <f>+'09'!A331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IFERROR(INDEX(Lookup!$BG$9:$BG$2151,MATCH($A524,Lookup!$A$9:$A$2151,0)),0)</f>
        <v>0</v>
      </c>
      <c r="E524" s="204">
        <f>IFERROR(INDEX(Lookup!$BF$9:$BF$2151,MATCH($A524,Lookup!$A$9:$A$2151,0)),0)</f>
        <v>0</v>
      </c>
      <c r="F524" s="204">
        <f>IFERROR(INDEX(Lookup!$BE$9:$BE$2151,MATCH($A524,Lookup!$A$9:$A$2151,0)),0)</f>
        <v>0</v>
      </c>
      <c r="G524" s="205"/>
      <c r="H524" s="205"/>
      <c r="I524" s="204">
        <f>IFERROR(INDEX(Lookup!$BJ$9:$BJ$2151,MATCH($A524,Lookup!$A$9:$A$2151,0)),0)</f>
        <v>0</v>
      </c>
      <c r="J524" s="204">
        <f>IFERROR(INDEX(Lookup!$BI$9:$BI$2151,MATCH($A524,Lookup!$A$9:$A$2151,0)),0)</f>
        <v>0</v>
      </c>
      <c r="K524" s="204">
        <f>IFERROR(INDEX(Lookup!$BH$9:$BH$2151,MATCH($A524,Lookup!$A$9:$A$2151,0)),0)</f>
        <v>0</v>
      </c>
      <c r="L524" s="204">
        <f t="shared" si="47"/>
        <v>0</v>
      </c>
      <c r="O524" s="182">
        <f t="shared" si="48"/>
        <v>0</v>
      </c>
    </row>
    <row r="525" spans="1:15" hidden="1" x14ac:dyDescent="0.2">
      <c r="A525" s="182">
        <f>+'09'!A332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IFERROR(INDEX(Lookup!$BG$9:$BG$2151,MATCH($A525,Lookup!$A$9:$A$2151,0)),0)</f>
        <v>0</v>
      </c>
      <c r="E525" s="204">
        <f>IFERROR(INDEX(Lookup!$BF$9:$BF$2151,MATCH($A525,Lookup!$A$9:$A$2151,0)),0)</f>
        <v>0</v>
      </c>
      <c r="F525" s="204">
        <f>IFERROR(INDEX(Lookup!$BE$9:$BE$2151,MATCH($A525,Lookup!$A$9:$A$2151,0)),0)</f>
        <v>0</v>
      </c>
      <c r="G525" s="205"/>
      <c r="H525" s="205"/>
      <c r="I525" s="204">
        <f>IFERROR(INDEX(Lookup!$BJ$9:$BJ$2151,MATCH($A525,Lookup!$A$9:$A$2151,0)),0)</f>
        <v>0</v>
      </c>
      <c r="J525" s="204">
        <f>IFERROR(INDEX(Lookup!$BI$9:$BI$2151,MATCH($A525,Lookup!$A$9:$A$2151,0)),0)</f>
        <v>0</v>
      </c>
      <c r="K525" s="204">
        <f>IFERROR(INDEX(Lookup!$BH$9:$BH$2151,MATCH($A525,Lookup!$A$9:$A$2151,0)),0)</f>
        <v>0</v>
      </c>
      <c r="L525" s="204">
        <f t="shared" si="47"/>
        <v>0</v>
      </c>
      <c r="O525" s="182">
        <f t="shared" si="48"/>
        <v>0</v>
      </c>
    </row>
    <row r="526" spans="1:15" x14ac:dyDescent="0.2">
      <c r="A526" s="212"/>
      <c r="B526" s="212"/>
      <c r="C526" s="212" t="s">
        <v>731</v>
      </c>
      <c r="D526" s="210">
        <f>SUM(D195:D525)</f>
        <v>0</v>
      </c>
      <c r="E526" s="210">
        <f>SUM(E195:E525)</f>
        <v>0</v>
      </c>
      <c r="F526" s="210">
        <f>SUM(F195:F525)</f>
        <v>0</v>
      </c>
      <c r="G526" s="211"/>
      <c r="H526" s="211"/>
      <c r="I526" s="210">
        <f>SUM(I195:I525)</f>
        <v>19613.330000000002</v>
      </c>
      <c r="J526" s="210">
        <f>SUM(J195:J525)</f>
        <v>0</v>
      </c>
      <c r="K526" s="210">
        <f>SUM(K195:K525)</f>
        <v>0</v>
      </c>
      <c r="L526" s="210">
        <f>SUM(L195:L525)</f>
        <v>0</v>
      </c>
      <c r="O526" s="182">
        <v>1</v>
      </c>
    </row>
    <row r="527" spans="1:15" x14ac:dyDescent="0.2">
      <c r="C527" s="206" t="s">
        <v>459</v>
      </c>
      <c r="L527" s="204"/>
      <c r="O527" s="182">
        <v>1</v>
      </c>
    </row>
    <row r="528" spans="1:15" x14ac:dyDescent="0.2">
      <c r="A528" s="182" t="str">
        <f>'08'!A2</f>
        <v>21100-G08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 xml:space="preserve">Management Fee - Gobal Intertrade-RIUP                      </v>
      </c>
      <c r="D528" s="204">
        <f>IFERROR(INDEX(Lookup!$BG$9:$BG$2151,MATCH($A528,Lookup!$A$9:$A$2151,0)),0)</f>
        <v>0</v>
      </c>
      <c r="E528" s="204">
        <f>IFERROR(INDEX(Lookup!$BF$9:$BF$2151,MATCH($A528,Lookup!$A$9:$A$2151,0)),0)</f>
        <v>0</v>
      </c>
      <c r="F528" s="204">
        <f>IFERROR(INDEX(Lookup!$BE$9:$BE$2151,MATCH($A528,Lookup!$A$9:$A$2151,0)),0)</f>
        <v>0</v>
      </c>
      <c r="G528" s="205"/>
      <c r="H528" s="205"/>
      <c r="I528" s="204">
        <f>IFERROR(INDEX(Lookup!$BJ$9:$BJ$2151,MATCH($A528,Lookup!$A$9:$A$2151,0)),0)</f>
        <v>0</v>
      </c>
      <c r="J528" s="204">
        <f>IFERROR(INDEX(Lookup!$BI$9:$BI$2151,MATCH($A528,Lookup!$A$9:$A$2151,0)),0)</f>
        <v>0</v>
      </c>
      <c r="K528" s="204">
        <f>IFERROR(INDEX(Lookup!$BH$9:$BH$2151,MATCH($A528,Lookup!$A$9:$A$2151,0)),0)</f>
        <v>0</v>
      </c>
      <c r="L528" s="204">
        <f t="shared" ref="L528:L536" si="49">K528-J528</f>
        <v>0</v>
      </c>
      <c r="O528" s="182">
        <f t="shared" ref="O528:O536" si="50">+IF(A528&gt;0,1,0)</f>
        <v>1</v>
      </c>
    </row>
    <row r="529" spans="1:15" x14ac:dyDescent="0.2">
      <c r="A529" s="182" t="str">
        <f>'08'!A3</f>
        <v>21140-G08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 xml:space="preserve">Management Fee - Budich Publishing-RIUP                     </v>
      </c>
      <c r="D529" s="204">
        <f>IFERROR(INDEX(Lookup!$BG$9:$BG$2151,MATCH($A529,Lookup!$A$9:$A$2151,0)),0)</f>
        <v>0</v>
      </c>
      <c r="E529" s="204">
        <f>IFERROR(INDEX(Lookup!$BF$9:$BF$2151,MATCH($A529,Lookup!$A$9:$A$2151,0)),0)</f>
        <v>0</v>
      </c>
      <c r="F529" s="204">
        <f>IFERROR(INDEX(Lookup!$BE$9:$BE$2151,MATCH($A529,Lookup!$A$9:$A$2151,0)),0)</f>
        <v>0</v>
      </c>
      <c r="G529" s="205"/>
      <c r="H529" s="205"/>
      <c r="I529" s="204">
        <f>IFERROR(INDEX(Lookup!$BJ$9:$BJ$2151,MATCH($A529,Lookup!$A$9:$A$2151,0)),0)</f>
        <v>0</v>
      </c>
      <c r="J529" s="204">
        <f>IFERROR(INDEX(Lookup!$BI$9:$BI$2151,MATCH($A529,Lookup!$A$9:$A$2151,0)),0)</f>
        <v>0</v>
      </c>
      <c r="K529" s="204">
        <f>IFERROR(INDEX(Lookup!$BH$9:$BH$2151,MATCH($A529,Lookup!$A$9:$A$2151,0)),0)</f>
        <v>0</v>
      </c>
      <c r="L529" s="204">
        <f t="shared" si="49"/>
        <v>0</v>
      </c>
      <c r="O529" s="182">
        <f t="shared" si="50"/>
        <v>1</v>
      </c>
    </row>
    <row r="530" spans="1:15" hidden="1" x14ac:dyDescent="0.2">
      <c r="A530" s="182">
        <f>'08'!A4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IFERROR(INDEX(Lookup!$BG$9:$BG$2151,MATCH($A530,Lookup!$A$9:$A$2151,0)),0)</f>
        <v>0</v>
      </c>
      <c r="E530" s="204">
        <f>IFERROR(INDEX(Lookup!$BF$9:$BF$2151,MATCH($A530,Lookup!$A$9:$A$2151,0)),0)</f>
        <v>0</v>
      </c>
      <c r="F530" s="204">
        <f>IFERROR(INDEX(Lookup!$BE$9:$BE$2151,MATCH($A530,Lookup!$A$9:$A$2151,0)),0)</f>
        <v>0</v>
      </c>
      <c r="G530" s="205"/>
      <c r="H530" s="205"/>
      <c r="I530" s="204">
        <f>IFERROR(INDEX(Lookup!$BJ$9:$BJ$2151,MATCH($A530,Lookup!$A$9:$A$2151,0)),0)</f>
        <v>0</v>
      </c>
      <c r="J530" s="204">
        <f>IFERROR(INDEX(Lookup!$BI$9:$BI$2151,MATCH($A530,Lookup!$A$9:$A$2151,0)),0)</f>
        <v>0</v>
      </c>
      <c r="K530" s="204">
        <f>IFERROR(INDEX(Lookup!$BH$9:$BH$2151,MATCH($A530,Lookup!$A$9:$A$2151,0)),0)</f>
        <v>0</v>
      </c>
      <c r="L530" s="204">
        <f t="shared" si="49"/>
        <v>0</v>
      </c>
      <c r="O530" s="182">
        <f t="shared" si="50"/>
        <v>0</v>
      </c>
    </row>
    <row r="531" spans="1:15" hidden="1" x14ac:dyDescent="0.2">
      <c r="A531" s="182">
        <f>'08'!A5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IFERROR(INDEX(Lookup!$BG$9:$BG$2151,MATCH($A531,Lookup!$A$9:$A$2151,0)),0)</f>
        <v>0</v>
      </c>
      <c r="E531" s="204">
        <f>IFERROR(INDEX(Lookup!$BF$9:$BF$2151,MATCH($A531,Lookup!$A$9:$A$2151,0)),0)</f>
        <v>0</v>
      </c>
      <c r="F531" s="204">
        <f>IFERROR(INDEX(Lookup!$BE$9:$BE$2151,MATCH($A531,Lookup!$A$9:$A$2151,0)),0)</f>
        <v>0</v>
      </c>
      <c r="G531" s="205"/>
      <c r="H531" s="205"/>
      <c r="I531" s="204">
        <f>IFERROR(INDEX(Lookup!$BJ$9:$BJ$2151,MATCH($A531,Lookup!$A$9:$A$2151,0)),0)</f>
        <v>0</v>
      </c>
      <c r="J531" s="204">
        <f>IFERROR(INDEX(Lookup!$BI$9:$BI$2151,MATCH($A531,Lookup!$A$9:$A$2151,0)),0)</f>
        <v>0</v>
      </c>
      <c r="K531" s="204">
        <f>IFERROR(INDEX(Lookup!$BH$9:$BH$2151,MATCH($A531,Lookup!$A$9:$A$2151,0)),0)</f>
        <v>0</v>
      </c>
      <c r="L531" s="204">
        <f t="shared" si="49"/>
        <v>0</v>
      </c>
      <c r="O531" s="182">
        <f t="shared" si="50"/>
        <v>0</v>
      </c>
    </row>
    <row r="532" spans="1:15" hidden="1" x14ac:dyDescent="0.2">
      <c r="A532" s="182">
        <f>'08'!A6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IFERROR(INDEX(Lookup!$BG$9:$BG$2151,MATCH($A532,Lookup!$A$9:$A$2151,0)),0)</f>
        <v>0</v>
      </c>
      <c r="E532" s="204">
        <f>IFERROR(INDEX(Lookup!$BF$9:$BF$2151,MATCH($A532,Lookup!$A$9:$A$2151,0)),0)</f>
        <v>0</v>
      </c>
      <c r="F532" s="204">
        <f>IFERROR(INDEX(Lookup!$BE$9:$BE$2151,MATCH($A532,Lookup!$A$9:$A$2151,0)),0)</f>
        <v>0</v>
      </c>
      <c r="G532" s="205"/>
      <c r="H532" s="205"/>
      <c r="I532" s="204">
        <f>IFERROR(INDEX(Lookup!$BJ$9:$BJ$2151,MATCH($A532,Lookup!$A$9:$A$2151,0)),0)</f>
        <v>0</v>
      </c>
      <c r="J532" s="204">
        <f>IFERROR(INDEX(Lookup!$BI$9:$BI$2151,MATCH($A532,Lookup!$A$9:$A$2151,0)),0)</f>
        <v>0</v>
      </c>
      <c r="K532" s="204">
        <f>IFERROR(INDEX(Lookup!$BH$9:$BH$2151,MATCH($A532,Lookup!$A$9:$A$2151,0)),0)</f>
        <v>0</v>
      </c>
      <c r="L532" s="204">
        <f t="shared" si="49"/>
        <v>0</v>
      </c>
      <c r="O532" s="182">
        <f t="shared" si="50"/>
        <v>0</v>
      </c>
    </row>
    <row r="533" spans="1:15" hidden="1" x14ac:dyDescent="0.2">
      <c r="A533" s="182">
        <f>'08'!A7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IFERROR(INDEX(Lookup!$BG$9:$BG$2151,MATCH($A533,Lookup!$A$9:$A$2151,0)),0)</f>
        <v>0</v>
      </c>
      <c r="E533" s="204">
        <f>IFERROR(INDEX(Lookup!$BF$9:$BF$2151,MATCH($A533,Lookup!$A$9:$A$2151,0)),0)</f>
        <v>0</v>
      </c>
      <c r="F533" s="204">
        <f>IFERROR(INDEX(Lookup!$BE$9:$BE$2151,MATCH($A533,Lookup!$A$9:$A$2151,0)),0)</f>
        <v>0</v>
      </c>
      <c r="G533" s="205"/>
      <c r="H533" s="205"/>
      <c r="I533" s="204">
        <f>IFERROR(INDEX(Lookup!$BJ$9:$BJ$2151,MATCH($A533,Lookup!$A$9:$A$2151,0)),0)</f>
        <v>0</v>
      </c>
      <c r="J533" s="204">
        <f>IFERROR(INDEX(Lookup!$BI$9:$BI$2151,MATCH($A533,Lookup!$A$9:$A$2151,0)),0)</f>
        <v>0</v>
      </c>
      <c r="K533" s="204">
        <f>IFERROR(INDEX(Lookup!$BH$9:$BH$2151,MATCH($A533,Lookup!$A$9:$A$2151,0)),0)</f>
        <v>0</v>
      </c>
      <c r="L533" s="204">
        <f t="shared" si="49"/>
        <v>0</v>
      </c>
      <c r="O533" s="182">
        <f t="shared" si="50"/>
        <v>0</v>
      </c>
    </row>
    <row r="534" spans="1:15" hidden="1" x14ac:dyDescent="0.2">
      <c r="A534" s="182">
        <f>'08'!A8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IFERROR(INDEX(Lookup!$BG$9:$BG$2151,MATCH($A534,Lookup!$A$9:$A$2151,0)),0)</f>
        <v>0</v>
      </c>
      <c r="E534" s="204">
        <f>IFERROR(INDEX(Lookup!$BF$9:$BF$2151,MATCH($A534,Lookup!$A$9:$A$2151,0)),0)</f>
        <v>0</v>
      </c>
      <c r="F534" s="204">
        <f>IFERROR(INDEX(Lookup!$BE$9:$BE$2151,MATCH($A534,Lookup!$A$9:$A$2151,0)),0)</f>
        <v>0</v>
      </c>
      <c r="G534" s="205"/>
      <c r="H534" s="205"/>
      <c r="I534" s="204">
        <f>IFERROR(INDEX(Lookup!$BJ$9:$BJ$2151,MATCH($A534,Lookup!$A$9:$A$2151,0)),0)</f>
        <v>0</v>
      </c>
      <c r="J534" s="204">
        <f>IFERROR(INDEX(Lookup!$BI$9:$BI$2151,MATCH($A534,Lookup!$A$9:$A$2151,0)),0)</f>
        <v>0</v>
      </c>
      <c r="K534" s="204">
        <f>IFERROR(INDEX(Lookup!$BH$9:$BH$2151,MATCH($A534,Lookup!$A$9:$A$2151,0)),0)</f>
        <v>0</v>
      </c>
      <c r="L534" s="204">
        <f t="shared" si="49"/>
        <v>0</v>
      </c>
      <c r="O534" s="182">
        <f t="shared" si="50"/>
        <v>0</v>
      </c>
    </row>
    <row r="535" spans="1:15" hidden="1" x14ac:dyDescent="0.2">
      <c r="A535" s="182">
        <f>'08'!A9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IFERROR(INDEX(Lookup!$BG$9:$BG$2151,MATCH($A535,Lookup!$A$9:$A$2151,0)),0)</f>
        <v>0</v>
      </c>
      <c r="E535" s="204">
        <f>IFERROR(INDEX(Lookup!$BF$9:$BF$2151,MATCH($A535,Lookup!$A$9:$A$2151,0)),0)</f>
        <v>0</v>
      </c>
      <c r="F535" s="204">
        <f>IFERROR(INDEX(Lookup!$BE$9:$BE$2151,MATCH($A535,Lookup!$A$9:$A$2151,0)),0)</f>
        <v>0</v>
      </c>
      <c r="G535" s="205"/>
      <c r="H535" s="205"/>
      <c r="I535" s="204">
        <f>IFERROR(INDEX(Lookup!$BJ$9:$BJ$2151,MATCH($A535,Lookup!$A$9:$A$2151,0)),0)</f>
        <v>0</v>
      </c>
      <c r="J535" s="204">
        <f>IFERROR(INDEX(Lookup!$BI$9:$BI$2151,MATCH($A535,Lookup!$A$9:$A$2151,0)),0)</f>
        <v>0</v>
      </c>
      <c r="K535" s="204">
        <f>IFERROR(INDEX(Lookup!$BH$9:$BH$2151,MATCH($A535,Lookup!$A$9:$A$2151,0)),0)</f>
        <v>0</v>
      </c>
      <c r="L535" s="204">
        <f t="shared" si="49"/>
        <v>0</v>
      </c>
      <c r="O535" s="182">
        <f t="shared" si="50"/>
        <v>0</v>
      </c>
    </row>
    <row r="536" spans="1:15" hidden="1" x14ac:dyDescent="0.2">
      <c r="A536" s="182">
        <f>'08'!A10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IFERROR(INDEX(Lookup!$BG$9:$BG$2151,MATCH($A536,Lookup!$A$9:$A$2151,0)),0)</f>
        <v>0</v>
      </c>
      <c r="E536" s="204">
        <f>IFERROR(INDEX(Lookup!$BF$9:$BF$2151,MATCH($A536,Lookup!$A$9:$A$2151,0)),0)</f>
        <v>0</v>
      </c>
      <c r="F536" s="204">
        <f>IFERROR(INDEX(Lookup!$BE$9:$BE$2151,MATCH($A536,Lookup!$A$9:$A$2151,0)),0)</f>
        <v>0</v>
      </c>
      <c r="G536" s="205"/>
      <c r="H536" s="205"/>
      <c r="I536" s="204">
        <f>IFERROR(INDEX(Lookup!$BJ$9:$BJ$2151,MATCH($A536,Lookup!$A$9:$A$2151,0)),0)</f>
        <v>0</v>
      </c>
      <c r="J536" s="204">
        <f>IFERROR(INDEX(Lookup!$BI$9:$BI$2151,MATCH($A536,Lookup!$A$9:$A$2151,0)),0)</f>
        <v>0</v>
      </c>
      <c r="K536" s="204">
        <f>IFERROR(INDEX(Lookup!$BH$9:$BH$2151,MATCH($A536,Lookup!$A$9:$A$2151,0)),0)</f>
        <v>0</v>
      </c>
      <c r="L536" s="204">
        <f t="shared" si="49"/>
        <v>0</v>
      </c>
      <c r="O536" s="182">
        <f t="shared" si="50"/>
        <v>0</v>
      </c>
    </row>
    <row r="537" spans="1:15" hidden="1" x14ac:dyDescent="0.2">
      <c r="G537" s="205"/>
      <c r="H537" s="205"/>
      <c r="L537" s="204"/>
      <c r="O537" s="182">
        <f t="shared" ref="O537" si="51">+IF(A537&gt;0,1,0)</f>
        <v>0</v>
      </c>
    </row>
    <row r="538" spans="1:15" x14ac:dyDescent="0.2">
      <c r="A538" s="212"/>
      <c r="B538" s="212"/>
      <c r="C538" s="212" t="s">
        <v>466</v>
      </c>
      <c r="D538" s="210">
        <f>SUM(D528:D536)</f>
        <v>0</v>
      </c>
      <c r="E538" s="210">
        <f>SUM(E528:E536)</f>
        <v>0</v>
      </c>
      <c r="F538" s="210">
        <f>SUM(F528:F536)</f>
        <v>0</v>
      </c>
      <c r="G538" s="211"/>
      <c r="H538" s="211"/>
      <c r="I538" s="210">
        <f>SUM(I528:I536)</f>
        <v>0</v>
      </c>
      <c r="J538" s="210">
        <f>SUM(J528:J536)</f>
        <v>0</v>
      </c>
      <c r="K538" s="210">
        <f>SUM(K528:K536)</f>
        <v>0</v>
      </c>
      <c r="L538" s="210">
        <f>SUM(L528:L536)</f>
        <v>0</v>
      </c>
      <c r="O538" s="182">
        <v>1</v>
      </c>
    </row>
    <row r="539" spans="1:15" x14ac:dyDescent="0.2">
      <c r="C539" s="206" t="s">
        <v>726</v>
      </c>
      <c r="L539" s="204"/>
      <c r="O539" s="182">
        <v>1</v>
      </c>
    </row>
    <row r="540" spans="1:15" x14ac:dyDescent="0.2">
      <c r="A540" s="182" t="str">
        <f>'09'!A2</f>
        <v>22100-G08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 xml:space="preserve">Accountancy - Corporate-RIUP                                </v>
      </c>
      <c r="D540" s="204">
        <f>IFERROR(INDEX(Lookup!$BG$9:$BG$2151,MATCH($A540,Lookup!$A$9:$A$2151,0)),0)</f>
        <v>0</v>
      </c>
      <c r="E540" s="204">
        <f>IFERROR(INDEX(Lookup!$BF$9:$BF$2151,MATCH($A540,Lookup!$A$9:$A$2151,0)),0)</f>
        <v>0</v>
      </c>
      <c r="F540" s="204">
        <f>IFERROR(INDEX(Lookup!$BE$9:$BE$2151,MATCH($A540,Lookup!$A$9:$A$2151,0)),0)</f>
        <v>0</v>
      </c>
      <c r="G540" s="205"/>
      <c r="H540" s="205"/>
      <c r="I540" s="204">
        <f>IFERROR(INDEX(Lookup!$BJ$9:$BJ$2151,MATCH($A540,Lookup!$A$9:$A$2151,0)),0)</f>
        <v>0</v>
      </c>
      <c r="J540" s="204">
        <f>IFERROR(INDEX(Lookup!$BI$9:$BI$2151,MATCH($A540,Lookup!$A$9:$A$2151,0)),0)</f>
        <v>0</v>
      </c>
      <c r="K540" s="204">
        <f>IFERROR(INDEX(Lookup!$BH$9:$BH$2151,MATCH($A540,Lookup!$A$9:$A$2151,0)),0)</f>
        <v>0</v>
      </c>
      <c r="L540" s="204">
        <f t="shared" ref="L540:L573" si="52">K540-J540</f>
        <v>0</v>
      </c>
      <c r="O540" s="182">
        <f t="shared" ref="O540:O573" si="53">+IF(A540&gt;0,1,0)</f>
        <v>1</v>
      </c>
    </row>
    <row r="541" spans="1:15" x14ac:dyDescent="0.2">
      <c r="A541" s="182" t="str">
        <f>'09'!A3</f>
        <v>22120-G08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 xml:space="preserve">Accountancy - Other-RIUP                                    </v>
      </c>
      <c r="D541" s="204">
        <f>IFERROR(INDEX(Lookup!$BG$9:$BG$2151,MATCH($A541,Lookup!$A$9:$A$2151,0)),0)</f>
        <v>0</v>
      </c>
      <c r="E541" s="204">
        <f>IFERROR(INDEX(Lookup!$BF$9:$BF$2151,MATCH($A541,Lookup!$A$9:$A$2151,0)),0)</f>
        <v>0</v>
      </c>
      <c r="F541" s="204">
        <f>IFERROR(INDEX(Lookup!$BE$9:$BE$2151,MATCH($A541,Lookup!$A$9:$A$2151,0)),0)</f>
        <v>0</v>
      </c>
      <c r="G541" s="205"/>
      <c r="H541" s="205"/>
      <c r="I541" s="204">
        <f>IFERROR(INDEX(Lookup!$BJ$9:$BJ$2151,MATCH($A541,Lookup!$A$9:$A$2151,0)),0)</f>
        <v>0</v>
      </c>
      <c r="J541" s="204">
        <f>IFERROR(INDEX(Lookup!$BI$9:$BI$2151,MATCH($A541,Lookup!$A$9:$A$2151,0)),0)</f>
        <v>0</v>
      </c>
      <c r="K541" s="204">
        <f>IFERROR(INDEX(Lookup!$BH$9:$BH$2151,MATCH($A541,Lookup!$A$9:$A$2151,0)),0)</f>
        <v>0</v>
      </c>
      <c r="L541" s="204">
        <f t="shared" si="52"/>
        <v>0</v>
      </c>
      <c r="O541" s="182">
        <f t="shared" si="53"/>
        <v>1</v>
      </c>
    </row>
    <row r="542" spans="1:15" x14ac:dyDescent="0.2">
      <c r="A542" s="182" t="str">
        <f>'09'!A4</f>
        <v>22140-G08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 xml:space="preserve">Audit Fees-RIUP                                             </v>
      </c>
      <c r="D542" s="204">
        <f>IFERROR(INDEX(Lookup!$BG$9:$BG$2151,MATCH($A542,Lookup!$A$9:$A$2151,0)),0)</f>
        <v>0</v>
      </c>
      <c r="E542" s="204">
        <f>IFERROR(INDEX(Lookup!$BF$9:$BF$2151,MATCH($A542,Lookup!$A$9:$A$2151,0)),0)</f>
        <v>0</v>
      </c>
      <c r="F542" s="204">
        <f>IFERROR(INDEX(Lookup!$BE$9:$BE$2151,MATCH($A542,Lookup!$A$9:$A$2151,0)),0)</f>
        <v>0</v>
      </c>
      <c r="G542" s="205"/>
      <c r="H542" s="205"/>
      <c r="I542" s="204">
        <f>IFERROR(INDEX(Lookup!$BJ$9:$BJ$2151,MATCH($A542,Lookup!$A$9:$A$2151,0)),0)</f>
        <v>0</v>
      </c>
      <c r="J542" s="204">
        <f>IFERROR(INDEX(Lookup!$BI$9:$BI$2151,MATCH($A542,Lookup!$A$9:$A$2151,0)),0)</f>
        <v>0</v>
      </c>
      <c r="K542" s="204">
        <f>IFERROR(INDEX(Lookup!$BH$9:$BH$2151,MATCH($A542,Lookup!$A$9:$A$2151,0)),0)</f>
        <v>0</v>
      </c>
      <c r="L542" s="204">
        <f t="shared" si="52"/>
        <v>0</v>
      </c>
      <c r="O542" s="182">
        <f t="shared" si="53"/>
        <v>1</v>
      </c>
    </row>
    <row r="543" spans="1:15" x14ac:dyDescent="0.2">
      <c r="A543" s="182" t="str">
        <f>'09'!A5</f>
        <v>22160-G08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 xml:space="preserve">Bad Debts-RIUP                                              </v>
      </c>
      <c r="D543" s="204">
        <f>IFERROR(INDEX(Lookup!$BG$9:$BG$2151,MATCH($A543,Lookup!$A$9:$A$2151,0)),0)</f>
        <v>0</v>
      </c>
      <c r="E543" s="204">
        <f>IFERROR(INDEX(Lookup!$BF$9:$BF$2151,MATCH($A543,Lookup!$A$9:$A$2151,0)),0)</f>
        <v>0</v>
      </c>
      <c r="F543" s="204">
        <f>IFERROR(INDEX(Lookup!$BE$9:$BE$2151,MATCH($A543,Lookup!$A$9:$A$2151,0)),0)</f>
        <v>0</v>
      </c>
      <c r="G543" s="205"/>
      <c r="H543" s="205"/>
      <c r="I543" s="204">
        <f>IFERROR(INDEX(Lookup!$BJ$9:$BJ$2151,MATCH($A543,Lookup!$A$9:$A$2151,0)),0)</f>
        <v>12859</v>
      </c>
      <c r="J543" s="204">
        <f>IFERROR(INDEX(Lookup!$BI$9:$BI$2151,MATCH($A543,Lookup!$A$9:$A$2151,0)),0)</f>
        <v>0</v>
      </c>
      <c r="K543" s="204">
        <f>IFERROR(INDEX(Lookup!$BH$9:$BH$2151,MATCH($A543,Lookup!$A$9:$A$2151,0)),0)</f>
        <v>0</v>
      </c>
      <c r="L543" s="204">
        <f t="shared" si="52"/>
        <v>0</v>
      </c>
      <c r="O543" s="182">
        <f t="shared" si="53"/>
        <v>1</v>
      </c>
    </row>
    <row r="544" spans="1:15" x14ac:dyDescent="0.2">
      <c r="A544" s="182" t="str">
        <f>'09'!A6</f>
        <v>22180-G08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 xml:space="preserve">Bank Fees &amp; Charges-RIUP                                    </v>
      </c>
      <c r="D544" s="204">
        <f>IFERROR(INDEX(Lookup!$BG$9:$BG$2151,MATCH($A544,Lookup!$A$9:$A$2151,0)),0)</f>
        <v>0</v>
      </c>
      <c r="E544" s="204">
        <f>IFERROR(INDEX(Lookup!$BF$9:$BF$2151,MATCH($A544,Lookup!$A$9:$A$2151,0)),0)</f>
        <v>0</v>
      </c>
      <c r="F544" s="204">
        <f>IFERROR(INDEX(Lookup!$BE$9:$BE$2151,MATCH($A544,Lookup!$A$9:$A$2151,0)),0)</f>
        <v>0</v>
      </c>
      <c r="G544" s="205"/>
      <c r="H544" s="205"/>
      <c r="I544" s="204">
        <f>IFERROR(INDEX(Lookup!$BJ$9:$BJ$2151,MATCH($A544,Lookup!$A$9:$A$2151,0)),0)</f>
        <v>603.6</v>
      </c>
      <c r="J544" s="204">
        <f>IFERROR(INDEX(Lookup!$BI$9:$BI$2151,MATCH($A544,Lookup!$A$9:$A$2151,0)),0)</f>
        <v>0</v>
      </c>
      <c r="K544" s="204">
        <f>IFERROR(INDEX(Lookup!$BH$9:$BH$2151,MATCH($A544,Lookup!$A$9:$A$2151,0)),0)</f>
        <v>0</v>
      </c>
      <c r="L544" s="204">
        <f t="shared" si="52"/>
        <v>0</v>
      </c>
      <c r="O544" s="182">
        <f t="shared" si="53"/>
        <v>1</v>
      </c>
    </row>
    <row r="545" spans="1:15" x14ac:dyDescent="0.2">
      <c r="A545" s="182" t="str">
        <f>'09'!A7</f>
        <v>22200-G08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 xml:space="preserve">Circulation Audit Fees-RIUP                                 </v>
      </c>
      <c r="D545" s="204">
        <f>IFERROR(INDEX(Lookup!$BG$9:$BG$2151,MATCH($A545,Lookup!$A$9:$A$2151,0)),0)</f>
        <v>0</v>
      </c>
      <c r="E545" s="204">
        <f>IFERROR(INDEX(Lookup!$BF$9:$BF$2151,MATCH($A545,Lookup!$A$9:$A$2151,0)),0)</f>
        <v>0</v>
      </c>
      <c r="F545" s="204">
        <f>IFERROR(INDEX(Lookup!$BE$9:$BE$2151,MATCH($A545,Lookup!$A$9:$A$2151,0)),0)</f>
        <v>0</v>
      </c>
      <c r="G545" s="205"/>
      <c r="H545" s="205"/>
      <c r="I545" s="204">
        <f>IFERROR(INDEX(Lookup!$BJ$9:$BJ$2151,MATCH($A545,Lookup!$A$9:$A$2151,0)),0)</f>
        <v>0</v>
      </c>
      <c r="J545" s="204">
        <f>IFERROR(INDEX(Lookup!$BI$9:$BI$2151,MATCH($A545,Lookup!$A$9:$A$2151,0)),0)</f>
        <v>0</v>
      </c>
      <c r="K545" s="204">
        <f>IFERROR(INDEX(Lookup!$BH$9:$BH$2151,MATCH($A545,Lookup!$A$9:$A$2151,0)),0)</f>
        <v>0</v>
      </c>
      <c r="L545" s="204">
        <f t="shared" si="52"/>
        <v>0</v>
      </c>
      <c r="O545" s="182">
        <f t="shared" si="53"/>
        <v>1</v>
      </c>
    </row>
    <row r="546" spans="1:15" x14ac:dyDescent="0.2">
      <c r="A546" s="182" t="str">
        <f>'09'!A8</f>
        <v>22220-G08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 xml:space="preserve">Consultancy Fees-RIUP                                       </v>
      </c>
      <c r="D546" s="204">
        <f>IFERROR(INDEX(Lookup!$BG$9:$BG$2151,MATCH($A546,Lookup!$A$9:$A$2151,0)),0)</f>
        <v>0</v>
      </c>
      <c r="E546" s="204">
        <f>IFERROR(INDEX(Lookup!$BF$9:$BF$2151,MATCH($A546,Lookup!$A$9:$A$2151,0)),0)</f>
        <v>0</v>
      </c>
      <c r="F546" s="204">
        <f>IFERROR(INDEX(Lookup!$BE$9:$BE$2151,MATCH($A546,Lookup!$A$9:$A$2151,0)),0)</f>
        <v>0</v>
      </c>
      <c r="G546" s="205"/>
      <c r="H546" s="205"/>
      <c r="I546" s="204">
        <f>IFERROR(INDEX(Lookup!$BJ$9:$BJ$2151,MATCH($A546,Lookup!$A$9:$A$2151,0)),0)</f>
        <v>0</v>
      </c>
      <c r="J546" s="204">
        <f>IFERROR(INDEX(Lookup!$BI$9:$BI$2151,MATCH($A546,Lookup!$A$9:$A$2151,0)),0)</f>
        <v>0</v>
      </c>
      <c r="K546" s="204">
        <f>IFERROR(INDEX(Lookup!$BH$9:$BH$2151,MATCH($A546,Lookup!$A$9:$A$2151,0)),0)</f>
        <v>0</v>
      </c>
      <c r="L546" s="204">
        <f t="shared" si="52"/>
        <v>0</v>
      </c>
      <c r="O546" s="182">
        <f t="shared" si="53"/>
        <v>1</v>
      </c>
    </row>
    <row r="547" spans="1:15" x14ac:dyDescent="0.2">
      <c r="A547" s="182" t="str">
        <f>'09'!A9</f>
        <v>22240-G08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 xml:space="preserve">Contractors-RIUP                                            </v>
      </c>
      <c r="D547" s="204">
        <f>IFERROR(INDEX(Lookup!$BG$9:$BG$2151,MATCH($A547,Lookup!$A$9:$A$2151,0)),0)</f>
        <v>0</v>
      </c>
      <c r="E547" s="204">
        <f>IFERROR(INDEX(Lookup!$BF$9:$BF$2151,MATCH($A547,Lookup!$A$9:$A$2151,0)),0)</f>
        <v>0</v>
      </c>
      <c r="F547" s="204">
        <f>IFERROR(INDEX(Lookup!$BE$9:$BE$2151,MATCH($A547,Lookup!$A$9:$A$2151,0)),0)</f>
        <v>0</v>
      </c>
      <c r="G547" s="205"/>
      <c r="H547" s="205"/>
      <c r="I547" s="204">
        <f>IFERROR(INDEX(Lookup!$BJ$9:$BJ$2151,MATCH($A547,Lookup!$A$9:$A$2151,0)),0)</f>
        <v>0</v>
      </c>
      <c r="J547" s="204">
        <f>IFERROR(INDEX(Lookup!$BI$9:$BI$2151,MATCH($A547,Lookup!$A$9:$A$2151,0)),0)</f>
        <v>0</v>
      </c>
      <c r="K547" s="204">
        <f>IFERROR(INDEX(Lookup!$BH$9:$BH$2151,MATCH($A547,Lookup!$A$9:$A$2151,0)),0)</f>
        <v>0</v>
      </c>
      <c r="L547" s="204">
        <f t="shared" si="52"/>
        <v>0</v>
      </c>
      <c r="O547" s="182">
        <f t="shared" si="53"/>
        <v>1</v>
      </c>
    </row>
    <row r="548" spans="1:15" x14ac:dyDescent="0.2">
      <c r="A548" s="182" t="str">
        <f>'09'!A10</f>
        <v>22260-G08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 xml:space="preserve">Courier / Freight / Removalist-RIUP                         </v>
      </c>
      <c r="D548" s="204">
        <f>IFERROR(INDEX(Lookup!$BG$9:$BG$2151,MATCH($A548,Lookup!$A$9:$A$2151,0)),0)</f>
        <v>0</v>
      </c>
      <c r="E548" s="204">
        <f>IFERROR(INDEX(Lookup!$BF$9:$BF$2151,MATCH($A548,Lookup!$A$9:$A$2151,0)),0)</f>
        <v>0</v>
      </c>
      <c r="F548" s="204">
        <f>IFERROR(INDEX(Lookup!$BE$9:$BE$2151,MATCH($A548,Lookup!$A$9:$A$2151,0)),0)</f>
        <v>0</v>
      </c>
      <c r="G548" s="205"/>
      <c r="H548" s="205"/>
      <c r="I548" s="204">
        <f>IFERROR(INDEX(Lookup!$BJ$9:$BJ$2151,MATCH($A548,Lookup!$A$9:$A$2151,0)),0)</f>
        <v>0</v>
      </c>
      <c r="J548" s="204">
        <f>IFERROR(INDEX(Lookup!$BI$9:$BI$2151,MATCH($A548,Lookup!$A$9:$A$2151,0)),0)</f>
        <v>0</v>
      </c>
      <c r="K548" s="204">
        <f>IFERROR(INDEX(Lookup!$BH$9:$BH$2151,MATCH($A548,Lookup!$A$9:$A$2151,0)),0)</f>
        <v>0</v>
      </c>
      <c r="L548" s="204">
        <f t="shared" si="52"/>
        <v>0</v>
      </c>
      <c r="O548" s="182">
        <f t="shared" si="53"/>
        <v>1</v>
      </c>
    </row>
    <row r="549" spans="1:15" x14ac:dyDescent="0.2">
      <c r="A549" s="182" t="str">
        <f>'09'!A11</f>
        <v>22300-G08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 xml:space="preserve">Dues and Subs-RIUP                                          </v>
      </c>
      <c r="D549" s="204">
        <f>IFERROR(INDEX(Lookup!$BG$9:$BG$2151,MATCH($A549,Lookup!$A$9:$A$2151,0)),0)</f>
        <v>0</v>
      </c>
      <c r="E549" s="204">
        <f>IFERROR(INDEX(Lookup!$BF$9:$BF$2151,MATCH($A549,Lookup!$A$9:$A$2151,0)),0)</f>
        <v>0</v>
      </c>
      <c r="F549" s="204">
        <f>IFERROR(INDEX(Lookup!$BE$9:$BE$2151,MATCH($A549,Lookup!$A$9:$A$2151,0)),0)</f>
        <v>0</v>
      </c>
      <c r="G549" s="205"/>
      <c r="H549" s="205"/>
      <c r="I549" s="204">
        <f>IFERROR(INDEX(Lookup!$BJ$9:$BJ$2151,MATCH($A549,Lookup!$A$9:$A$2151,0)),0)</f>
        <v>0</v>
      </c>
      <c r="J549" s="204">
        <f>IFERROR(INDEX(Lookup!$BI$9:$BI$2151,MATCH($A549,Lookup!$A$9:$A$2151,0)),0)</f>
        <v>0</v>
      </c>
      <c r="K549" s="204">
        <f>IFERROR(INDEX(Lookup!$BH$9:$BH$2151,MATCH($A549,Lookup!$A$9:$A$2151,0)),0)</f>
        <v>0</v>
      </c>
      <c r="L549" s="204">
        <f t="shared" si="52"/>
        <v>0</v>
      </c>
      <c r="O549" s="182">
        <f t="shared" si="53"/>
        <v>1</v>
      </c>
    </row>
    <row r="550" spans="1:15" x14ac:dyDescent="0.2">
      <c r="A550" s="182" t="str">
        <f>'09'!A12</f>
        <v>22320-G08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 xml:space="preserve">Fees &amp; Charges-RIUP                                         </v>
      </c>
      <c r="D550" s="204">
        <f>IFERROR(INDEX(Lookup!$BG$9:$BG$2151,MATCH($A550,Lookup!$A$9:$A$2151,0)),0)</f>
        <v>0</v>
      </c>
      <c r="E550" s="204">
        <f>IFERROR(INDEX(Lookup!$BF$9:$BF$2151,MATCH($A550,Lookup!$A$9:$A$2151,0)),0)</f>
        <v>0</v>
      </c>
      <c r="F550" s="204">
        <f>IFERROR(INDEX(Lookup!$BE$9:$BE$2151,MATCH($A550,Lookup!$A$9:$A$2151,0)),0)</f>
        <v>0</v>
      </c>
      <c r="G550" s="205"/>
      <c r="H550" s="205"/>
      <c r="I550" s="204">
        <f>IFERROR(INDEX(Lookup!$BJ$9:$BJ$2151,MATCH($A550,Lookup!$A$9:$A$2151,0)),0)</f>
        <v>254</v>
      </c>
      <c r="J550" s="204">
        <f>IFERROR(INDEX(Lookup!$BI$9:$BI$2151,MATCH($A550,Lookup!$A$9:$A$2151,0)),0)</f>
        <v>0</v>
      </c>
      <c r="K550" s="204">
        <f>IFERROR(INDEX(Lookup!$BH$9:$BH$2151,MATCH($A550,Lookup!$A$9:$A$2151,0)),0)</f>
        <v>0</v>
      </c>
      <c r="L550" s="204">
        <f t="shared" si="52"/>
        <v>0</v>
      </c>
      <c r="O550" s="182">
        <f t="shared" si="53"/>
        <v>1</v>
      </c>
    </row>
    <row r="551" spans="1:15" x14ac:dyDescent="0.2">
      <c r="A551" s="182" t="str">
        <f>'09'!A13</f>
        <v>22340-G08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 xml:space="preserve">Flowers &amp; Decorations-RIUP                                  </v>
      </c>
      <c r="D551" s="204">
        <f>IFERROR(INDEX(Lookup!$BG$9:$BG$2151,MATCH($A551,Lookup!$A$9:$A$2151,0)),0)</f>
        <v>0</v>
      </c>
      <c r="E551" s="204">
        <f>IFERROR(INDEX(Lookup!$BF$9:$BF$2151,MATCH($A551,Lookup!$A$9:$A$2151,0)),0)</f>
        <v>0</v>
      </c>
      <c r="F551" s="204">
        <f>IFERROR(INDEX(Lookup!$BE$9:$BE$2151,MATCH($A551,Lookup!$A$9:$A$2151,0)),0)</f>
        <v>0</v>
      </c>
      <c r="G551" s="205"/>
      <c r="H551" s="205"/>
      <c r="I551" s="204">
        <f>IFERROR(INDEX(Lookup!$BJ$9:$BJ$2151,MATCH($A551,Lookup!$A$9:$A$2151,0)),0)</f>
        <v>0</v>
      </c>
      <c r="J551" s="204">
        <f>IFERROR(INDEX(Lookup!$BI$9:$BI$2151,MATCH($A551,Lookup!$A$9:$A$2151,0)),0)</f>
        <v>0</v>
      </c>
      <c r="K551" s="204">
        <f>IFERROR(INDEX(Lookup!$BH$9:$BH$2151,MATCH($A551,Lookup!$A$9:$A$2151,0)),0)</f>
        <v>0</v>
      </c>
      <c r="L551" s="204">
        <f t="shared" si="52"/>
        <v>0</v>
      </c>
      <c r="O551" s="182">
        <f t="shared" si="53"/>
        <v>1</v>
      </c>
    </row>
    <row r="552" spans="1:15" x14ac:dyDescent="0.2">
      <c r="A552" s="182" t="str">
        <f>'09'!A14</f>
        <v>22360-G08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 xml:space="preserve">Fringe Benefits Tax Payable-RIUP                            </v>
      </c>
      <c r="D552" s="204">
        <f>IFERROR(INDEX(Lookup!$BG$9:$BG$2151,MATCH($A552,Lookup!$A$9:$A$2151,0)),0)</f>
        <v>0</v>
      </c>
      <c r="E552" s="204">
        <f>IFERROR(INDEX(Lookup!$BF$9:$BF$2151,MATCH($A552,Lookup!$A$9:$A$2151,0)),0)</f>
        <v>0</v>
      </c>
      <c r="F552" s="204">
        <f>IFERROR(INDEX(Lookup!$BE$9:$BE$2151,MATCH($A552,Lookup!$A$9:$A$2151,0)),0)</f>
        <v>0</v>
      </c>
      <c r="G552" s="205"/>
      <c r="H552" s="205"/>
      <c r="I552" s="204">
        <f>IFERROR(INDEX(Lookup!$BJ$9:$BJ$2151,MATCH($A552,Lookup!$A$9:$A$2151,0)),0)</f>
        <v>0</v>
      </c>
      <c r="J552" s="204">
        <f>IFERROR(INDEX(Lookup!$BI$9:$BI$2151,MATCH($A552,Lookup!$A$9:$A$2151,0)),0)</f>
        <v>0</v>
      </c>
      <c r="K552" s="204">
        <f>IFERROR(INDEX(Lookup!$BH$9:$BH$2151,MATCH($A552,Lookup!$A$9:$A$2151,0)),0)</f>
        <v>0</v>
      </c>
      <c r="L552" s="204">
        <f t="shared" si="52"/>
        <v>0</v>
      </c>
      <c r="O552" s="182">
        <f t="shared" si="53"/>
        <v>1</v>
      </c>
    </row>
    <row r="553" spans="1:15" x14ac:dyDescent="0.2">
      <c r="A553" s="182" t="str">
        <f>'09'!A15</f>
        <v>22380-G08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 xml:space="preserve">General Expenses-RIUP                                       </v>
      </c>
      <c r="D553" s="204">
        <f>IFERROR(INDEX(Lookup!$BG$9:$BG$2151,MATCH($A553,Lookup!$A$9:$A$2151,0)),0)</f>
        <v>0</v>
      </c>
      <c r="E553" s="204">
        <f>IFERROR(INDEX(Lookup!$BF$9:$BF$2151,MATCH($A553,Lookup!$A$9:$A$2151,0)),0)</f>
        <v>0</v>
      </c>
      <c r="F553" s="204">
        <f>IFERROR(INDEX(Lookup!$BE$9:$BE$2151,MATCH($A553,Lookup!$A$9:$A$2151,0)),0)</f>
        <v>0</v>
      </c>
      <c r="G553" s="205"/>
      <c r="H553" s="205"/>
      <c r="I553" s="204">
        <f>IFERROR(INDEX(Lookup!$BJ$9:$BJ$2151,MATCH($A553,Lookup!$A$9:$A$2151,0)),0)</f>
        <v>0</v>
      </c>
      <c r="J553" s="204">
        <f>IFERROR(INDEX(Lookup!$BI$9:$BI$2151,MATCH($A553,Lookup!$A$9:$A$2151,0)),0)</f>
        <v>0</v>
      </c>
      <c r="K553" s="204">
        <f>IFERROR(INDEX(Lookup!$BH$9:$BH$2151,MATCH($A553,Lookup!$A$9:$A$2151,0)),0)</f>
        <v>0</v>
      </c>
      <c r="L553" s="204">
        <f t="shared" si="52"/>
        <v>0</v>
      </c>
      <c r="O553" s="182">
        <f t="shared" si="53"/>
        <v>1</v>
      </c>
    </row>
    <row r="554" spans="1:15" x14ac:dyDescent="0.2">
      <c r="A554" s="182" t="str">
        <f>'09'!A16</f>
        <v>22400-G08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 xml:space="preserve">Gifts-RIUP                                                  </v>
      </c>
      <c r="D554" s="204">
        <f>IFERROR(INDEX(Lookup!$BG$9:$BG$2151,MATCH($A554,Lookup!$A$9:$A$2151,0)),0)</f>
        <v>0</v>
      </c>
      <c r="E554" s="204">
        <f>IFERROR(INDEX(Lookup!$BF$9:$BF$2151,MATCH($A554,Lookup!$A$9:$A$2151,0)),0)</f>
        <v>0</v>
      </c>
      <c r="F554" s="204">
        <f>IFERROR(INDEX(Lookup!$BE$9:$BE$2151,MATCH($A554,Lookup!$A$9:$A$2151,0)),0)</f>
        <v>0</v>
      </c>
      <c r="G554" s="205"/>
      <c r="H554" s="205"/>
      <c r="I554" s="204">
        <f>IFERROR(INDEX(Lookup!$BJ$9:$BJ$2151,MATCH($A554,Lookup!$A$9:$A$2151,0)),0)</f>
        <v>0</v>
      </c>
      <c r="J554" s="204">
        <f>IFERROR(INDEX(Lookup!$BI$9:$BI$2151,MATCH($A554,Lookup!$A$9:$A$2151,0)),0)</f>
        <v>0</v>
      </c>
      <c r="K554" s="204">
        <f>IFERROR(INDEX(Lookup!$BH$9:$BH$2151,MATCH($A554,Lookup!$A$9:$A$2151,0)),0)</f>
        <v>0</v>
      </c>
      <c r="L554" s="204">
        <f t="shared" si="52"/>
        <v>0</v>
      </c>
      <c r="O554" s="182">
        <f t="shared" si="53"/>
        <v>1</v>
      </c>
    </row>
    <row r="555" spans="1:15" x14ac:dyDescent="0.2">
      <c r="A555" s="182" t="str">
        <f>'09'!A17</f>
        <v>22520-G08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 xml:space="preserve">Insurance - Travel-RIUP                                     </v>
      </c>
      <c r="D555" s="204">
        <f>IFERROR(INDEX(Lookup!$BG$9:$BG$2151,MATCH($A555,Lookup!$A$9:$A$2151,0)),0)</f>
        <v>0</v>
      </c>
      <c r="E555" s="204">
        <f>IFERROR(INDEX(Lookup!$BF$9:$BF$2151,MATCH($A555,Lookup!$A$9:$A$2151,0)),0)</f>
        <v>0</v>
      </c>
      <c r="F555" s="204">
        <f>IFERROR(INDEX(Lookup!$BE$9:$BE$2151,MATCH($A555,Lookup!$A$9:$A$2151,0)),0)</f>
        <v>0</v>
      </c>
      <c r="G555" s="205"/>
      <c r="H555" s="205"/>
      <c r="I555" s="204">
        <f>IFERROR(INDEX(Lookup!$BJ$9:$BJ$2151,MATCH($A555,Lookup!$A$9:$A$2151,0)),0)</f>
        <v>0</v>
      </c>
      <c r="J555" s="204">
        <f>IFERROR(INDEX(Lookup!$BI$9:$BI$2151,MATCH($A555,Lookup!$A$9:$A$2151,0)),0)</f>
        <v>0</v>
      </c>
      <c r="K555" s="204">
        <f>IFERROR(INDEX(Lookup!$BH$9:$BH$2151,MATCH($A555,Lookup!$A$9:$A$2151,0)),0)</f>
        <v>0</v>
      </c>
      <c r="L555" s="204">
        <f t="shared" si="52"/>
        <v>0</v>
      </c>
      <c r="O555" s="182">
        <f t="shared" si="53"/>
        <v>1</v>
      </c>
    </row>
    <row r="556" spans="1:15" x14ac:dyDescent="0.2">
      <c r="A556" s="182" t="str">
        <f>'09'!A18</f>
        <v>22540-G08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 xml:space="preserve">Interest-RIUP                                               </v>
      </c>
      <c r="D556" s="204">
        <f>IFERROR(INDEX(Lookup!$BG$9:$BG$2151,MATCH($A556,Lookup!$A$9:$A$2151,0)),0)</f>
        <v>0</v>
      </c>
      <c r="E556" s="204">
        <f>IFERROR(INDEX(Lookup!$BF$9:$BF$2151,MATCH($A556,Lookup!$A$9:$A$2151,0)),0)</f>
        <v>0</v>
      </c>
      <c r="F556" s="204">
        <f>IFERROR(INDEX(Lookup!$BE$9:$BE$2151,MATCH($A556,Lookup!$A$9:$A$2151,0)),0)</f>
        <v>0</v>
      </c>
      <c r="G556" s="205"/>
      <c r="H556" s="205"/>
      <c r="I556" s="204">
        <f>IFERROR(INDEX(Lookup!$BJ$9:$BJ$2151,MATCH($A556,Lookup!$A$9:$A$2151,0)),0)</f>
        <v>0</v>
      </c>
      <c r="J556" s="204">
        <f>IFERROR(INDEX(Lookup!$BI$9:$BI$2151,MATCH($A556,Lookup!$A$9:$A$2151,0)),0)</f>
        <v>0</v>
      </c>
      <c r="K556" s="204">
        <f>IFERROR(INDEX(Lookup!$BH$9:$BH$2151,MATCH($A556,Lookup!$A$9:$A$2151,0)),0)</f>
        <v>0</v>
      </c>
      <c r="L556" s="204">
        <f t="shared" si="52"/>
        <v>0</v>
      </c>
      <c r="O556" s="182">
        <f t="shared" si="53"/>
        <v>1</v>
      </c>
    </row>
    <row r="557" spans="1:15" x14ac:dyDescent="0.2">
      <c r="A557" s="182" t="str">
        <f>'09'!A19</f>
        <v>22600-G08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 xml:space="preserve">Legal Fees-RIUP                                             </v>
      </c>
      <c r="D557" s="204">
        <f>IFERROR(INDEX(Lookup!$BG$9:$BG$2151,MATCH($A557,Lookup!$A$9:$A$2151,0)),0)</f>
        <v>0</v>
      </c>
      <c r="E557" s="204">
        <f>IFERROR(INDEX(Lookup!$BF$9:$BF$2151,MATCH($A557,Lookup!$A$9:$A$2151,0)),0)</f>
        <v>0</v>
      </c>
      <c r="F557" s="204">
        <f>IFERROR(INDEX(Lookup!$BE$9:$BE$2151,MATCH($A557,Lookup!$A$9:$A$2151,0)),0)</f>
        <v>0</v>
      </c>
      <c r="G557" s="205"/>
      <c r="H557" s="205"/>
      <c r="I557" s="204">
        <f>IFERROR(INDEX(Lookup!$BJ$9:$BJ$2151,MATCH($A557,Lookup!$A$9:$A$2151,0)),0)</f>
        <v>0</v>
      </c>
      <c r="J557" s="204">
        <f>IFERROR(INDEX(Lookup!$BI$9:$BI$2151,MATCH($A557,Lookup!$A$9:$A$2151,0)),0)</f>
        <v>0</v>
      </c>
      <c r="K557" s="204">
        <f>IFERROR(INDEX(Lookup!$BH$9:$BH$2151,MATCH($A557,Lookup!$A$9:$A$2151,0)),0)</f>
        <v>0</v>
      </c>
      <c r="L557" s="204">
        <f t="shared" si="52"/>
        <v>0</v>
      </c>
      <c r="O557" s="182">
        <f t="shared" si="53"/>
        <v>1</v>
      </c>
    </row>
    <row r="558" spans="1:15" x14ac:dyDescent="0.2">
      <c r="A558" s="182" t="str">
        <f>'09'!A20</f>
        <v>22640-G08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 xml:space="preserve">Postage - General-RIUP                                      </v>
      </c>
      <c r="D558" s="204">
        <f>IFERROR(INDEX(Lookup!$BG$9:$BG$2151,MATCH($A558,Lookup!$A$9:$A$2151,0)),0)</f>
        <v>0</v>
      </c>
      <c r="E558" s="204">
        <f>IFERROR(INDEX(Lookup!$BF$9:$BF$2151,MATCH($A558,Lookup!$A$9:$A$2151,0)),0)</f>
        <v>0</v>
      </c>
      <c r="F558" s="204">
        <f>IFERROR(INDEX(Lookup!$BE$9:$BE$2151,MATCH($A558,Lookup!$A$9:$A$2151,0)),0)</f>
        <v>0</v>
      </c>
      <c r="G558" s="205"/>
      <c r="H558" s="205"/>
      <c r="I558" s="204">
        <f>IFERROR(INDEX(Lookup!$BJ$9:$BJ$2151,MATCH($A558,Lookup!$A$9:$A$2151,0)),0)</f>
        <v>458.55</v>
      </c>
      <c r="J558" s="204">
        <f>IFERROR(INDEX(Lookup!$BI$9:$BI$2151,MATCH($A558,Lookup!$A$9:$A$2151,0)),0)</f>
        <v>0</v>
      </c>
      <c r="K558" s="204">
        <f>IFERROR(INDEX(Lookup!$BH$9:$BH$2151,MATCH($A558,Lookup!$A$9:$A$2151,0)),0)</f>
        <v>0</v>
      </c>
      <c r="L558" s="204">
        <f t="shared" si="52"/>
        <v>0</v>
      </c>
      <c r="O558" s="182">
        <f t="shared" si="53"/>
        <v>1</v>
      </c>
    </row>
    <row r="559" spans="1:15" x14ac:dyDescent="0.2">
      <c r="A559" s="182" t="str">
        <f>'09'!A21</f>
        <v>22660-G08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 xml:space="preserve">Printing &amp; Stationery-RIUP                                  </v>
      </c>
      <c r="D559" s="204">
        <f>IFERROR(INDEX(Lookup!$BG$9:$BG$2151,MATCH($A559,Lookup!$A$9:$A$2151,0)),0)</f>
        <v>0</v>
      </c>
      <c r="E559" s="204">
        <f>IFERROR(INDEX(Lookup!$BF$9:$BF$2151,MATCH($A559,Lookup!$A$9:$A$2151,0)),0)</f>
        <v>0</v>
      </c>
      <c r="F559" s="204">
        <f>IFERROR(INDEX(Lookup!$BE$9:$BE$2151,MATCH($A559,Lookup!$A$9:$A$2151,0)),0)</f>
        <v>0</v>
      </c>
      <c r="G559" s="205"/>
      <c r="H559" s="205"/>
      <c r="I559" s="204">
        <f>IFERROR(INDEX(Lookup!$BJ$9:$BJ$2151,MATCH($A559,Lookup!$A$9:$A$2151,0)),0)</f>
        <v>0</v>
      </c>
      <c r="J559" s="204">
        <f>IFERROR(INDEX(Lookup!$BI$9:$BI$2151,MATCH($A559,Lookup!$A$9:$A$2151,0)),0)</f>
        <v>0</v>
      </c>
      <c r="K559" s="204">
        <f>IFERROR(INDEX(Lookup!$BH$9:$BH$2151,MATCH($A559,Lookup!$A$9:$A$2151,0)),0)</f>
        <v>0</v>
      </c>
      <c r="L559" s="204">
        <f t="shared" si="52"/>
        <v>0</v>
      </c>
      <c r="O559" s="182">
        <f t="shared" si="53"/>
        <v>1</v>
      </c>
    </row>
    <row r="560" spans="1:15" x14ac:dyDescent="0.2">
      <c r="A560" s="182" t="str">
        <f>'09'!A22</f>
        <v>22700-G08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 xml:space="preserve">Publications &amp; Books-RIUP                                   </v>
      </c>
      <c r="D560" s="204">
        <f>IFERROR(INDEX(Lookup!$BG$9:$BG$2151,MATCH($A560,Lookup!$A$9:$A$2151,0)),0)</f>
        <v>0</v>
      </c>
      <c r="E560" s="204">
        <f>IFERROR(INDEX(Lookup!$BF$9:$BF$2151,MATCH($A560,Lookup!$A$9:$A$2151,0)),0)</f>
        <v>0</v>
      </c>
      <c r="F560" s="204">
        <f>IFERROR(INDEX(Lookup!$BE$9:$BE$2151,MATCH($A560,Lookup!$A$9:$A$2151,0)),0)</f>
        <v>0</v>
      </c>
      <c r="G560" s="205"/>
      <c r="H560" s="205"/>
      <c r="I560" s="204">
        <f>IFERROR(INDEX(Lookup!$BJ$9:$BJ$2151,MATCH($A560,Lookup!$A$9:$A$2151,0)),0)</f>
        <v>0</v>
      </c>
      <c r="J560" s="204">
        <f>IFERROR(INDEX(Lookup!$BI$9:$BI$2151,MATCH($A560,Lookup!$A$9:$A$2151,0)),0)</f>
        <v>0</v>
      </c>
      <c r="K560" s="204">
        <f>IFERROR(INDEX(Lookup!$BH$9:$BH$2151,MATCH($A560,Lookup!$A$9:$A$2151,0)),0)</f>
        <v>0</v>
      </c>
      <c r="L560" s="204">
        <f t="shared" si="52"/>
        <v>0</v>
      </c>
      <c r="O560" s="182">
        <f t="shared" si="53"/>
        <v>1</v>
      </c>
    </row>
    <row r="561" spans="1:15" x14ac:dyDescent="0.2">
      <c r="A561" s="182" t="str">
        <f>'09'!A23</f>
        <v>22720-G08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 xml:space="preserve">Travel &amp; Accom-RIUP                                         </v>
      </c>
      <c r="D561" s="204">
        <f>IFERROR(INDEX(Lookup!$BG$9:$BG$2151,MATCH($A561,Lookup!$A$9:$A$2151,0)),0)</f>
        <v>0</v>
      </c>
      <c r="E561" s="204">
        <f>IFERROR(INDEX(Lookup!$BF$9:$BF$2151,MATCH($A561,Lookup!$A$9:$A$2151,0)),0)</f>
        <v>0</v>
      </c>
      <c r="F561" s="204">
        <f>IFERROR(INDEX(Lookup!$BE$9:$BE$2151,MATCH($A561,Lookup!$A$9:$A$2151,0)),0)</f>
        <v>0</v>
      </c>
      <c r="G561" s="205"/>
      <c r="H561" s="205"/>
      <c r="I561" s="204">
        <f>IFERROR(INDEX(Lookup!$BJ$9:$BJ$2151,MATCH($A561,Lookup!$A$9:$A$2151,0)),0)</f>
        <v>0</v>
      </c>
      <c r="J561" s="204">
        <f>IFERROR(INDEX(Lookup!$BI$9:$BI$2151,MATCH($A561,Lookup!$A$9:$A$2151,0)),0)</f>
        <v>0</v>
      </c>
      <c r="K561" s="204">
        <f>IFERROR(INDEX(Lookup!$BH$9:$BH$2151,MATCH($A561,Lookup!$A$9:$A$2151,0)),0)</f>
        <v>0</v>
      </c>
      <c r="L561" s="204">
        <f t="shared" ref="L561:L572" si="54">K561-J561</f>
        <v>0</v>
      </c>
      <c r="O561" s="182">
        <f t="shared" ref="O561:O572" si="55">+IF(A561&gt;0,1,0)</f>
        <v>1</v>
      </c>
    </row>
    <row r="562" spans="1:15" hidden="1" x14ac:dyDescent="0.2">
      <c r="A562" s="182">
        <f>'09'!A24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IFERROR(INDEX(Lookup!$BG$9:$BG$2151,MATCH($A562,Lookup!$A$9:$A$2151,0)),0)</f>
        <v>0</v>
      </c>
      <c r="E562" s="204">
        <f>IFERROR(INDEX(Lookup!$BF$9:$BF$2151,MATCH($A562,Lookup!$A$9:$A$2151,0)),0)</f>
        <v>0</v>
      </c>
      <c r="F562" s="204">
        <f>IFERROR(INDEX(Lookup!$BE$9:$BE$2151,MATCH($A562,Lookup!$A$9:$A$2151,0)),0)</f>
        <v>0</v>
      </c>
      <c r="G562" s="205"/>
      <c r="H562" s="205"/>
      <c r="I562" s="204">
        <f>IFERROR(INDEX(Lookup!$BJ$9:$BJ$2151,MATCH($A562,Lookup!$A$9:$A$2151,0)),0)</f>
        <v>0</v>
      </c>
      <c r="J562" s="204">
        <f>IFERROR(INDEX(Lookup!$BI$9:$BI$2151,MATCH($A562,Lookup!$A$9:$A$2151,0)),0)</f>
        <v>0</v>
      </c>
      <c r="K562" s="204">
        <f>IFERROR(INDEX(Lookup!$BH$9:$BH$2151,MATCH($A562,Lookup!$A$9:$A$2151,0)),0)</f>
        <v>0</v>
      </c>
      <c r="L562" s="204">
        <f t="shared" si="54"/>
        <v>0</v>
      </c>
      <c r="O562" s="182">
        <f t="shared" si="55"/>
        <v>0</v>
      </c>
    </row>
    <row r="563" spans="1:15" hidden="1" x14ac:dyDescent="0.2">
      <c r="A563" s="182">
        <f>'09'!A25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IFERROR(INDEX(Lookup!$BG$9:$BG$2151,MATCH($A563,Lookup!$A$9:$A$2151,0)),0)</f>
        <v>0</v>
      </c>
      <c r="E563" s="204">
        <f>IFERROR(INDEX(Lookup!$BF$9:$BF$2151,MATCH($A563,Lookup!$A$9:$A$2151,0)),0)</f>
        <v>0</v>
      </c>
      <c r="F563" s="204">
        <f>IFERROR(INDEX(Lookup!$BE$9:$BE$2151,MATCH($A563,Lookup!$A$9:$A$2151,0)),0)</f>
        <v>0</v>
      </c>
      <c r="G563" s="205"/>
      <c r="H563" s="205"/>
      <c r="I563" s="204">
        <f>IFERROR(INDEX(Lookup!$BJ$9:$BJ$2151,MATCH($A563,Lookup!$A$9:$A$2151,0)),0)</f>
        <v>0</v>
      </c>
      <c r="J563" s="204">
        <f>IFERROR(INDEX(Lookup!$BI$9:$BI$2151,MATCH($A563,Lookup!$A$9:$A$2151,0)),0)</f>
        <v>0</v>
      </c>
      <c r="K563" s="204">
        <f>IFERROR(INDEX(Lookup!$BH$9:$BH$2151,MATCH($A563,Lookup!$A$9:$A$2151,0)),0)</f>
        <v>0</v>
      </c>
      <c r="L563" s="204">
        <f t="shared" si="54"/>
        <v>0</v>
      </c>
      <c r="O563" s="182">
        <f t="shared" si="55"/>
        <v>0</v>
      </c>
    </row>
    <row r="564" spans="1:15" hidden="1" x14ac:dyDescent="0.2">
      <c r="A564" s="182">
        <f>'09'!A26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IFERROR(INDEX(Lookup!$BG$9:$BG$2151,MATCH($A564,Lookup!$A$9:$A$2151,0)),0)</f>
        <v>0</v>
      </c>
      <c r="E564" s="204">
        <f>IFERROR(INDEX(Lookup!$BF$9:$BF$2151,MATCH($A564,Lookup!$A$9:$A$2151,0)),0)</f>
        <v>0</v>
      </c>
      <c r="F564" s="204">
        <f>IFERROR(INDEX(Lookup!$BE$9:$BE$2151,MATCH($A564,Lookup!$A$9:$A$2151,0)),0)</f>
        <v>0</v>
      </c>
      <c r="G564" s="205"/>
      <c r="H564" s="205"/>
      <c r="I564" s="204">
        <f>IFERROR(INDEX(Lookup!$BJ$9:$BJ$2151,MATCH($A564,Lookup!$A$9:$A$2151,0)),0)</f>
        <v>0</v>
      </c>
      <c r="J564" s="204">
        <f>IFERROR(INDEX(Lookup!$BI$9:$BI$2151,MATCH($A564,Lookup!$A$9:$A$2151,0)),0)</f>
        <v>0</v>
      </c>
      <c r="K564" s="204">
        <f>IFERROR(INDEX(Lookup!$BH$9:$BH$2151,MATCH($A564,Lookup!$A$9:$A$2151,0)),0)</f>
        <v>0</v>
      </c>
      <c r="L564" s="204">
        <f t="shared" si="54"/>
        <v>0</v>
      </c>
      <c r="O564" s="182">
        <f t="shared" si="55"/>
        <v>0</v>
      </c>
    </row>
    <row r="565" spans="1:15" hidden="1" x14ac:dyDescent="0.2">
      <c r="A565" s="182">
        <f>'09'!A27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IFERROR(INDEX(Lookup!$BG$9:$BG$2151,MATCH($A565,Lookup!$A$9:$A$2151,0)),0)</f>
        <v>0</v>
      </c>
      <c r="E565" s="204">
        <f>IFERROR(INDEX(Lookup!$BF$9:$BF$2151,MATCH($A565,Lookup!$A$9:$A$2151,0)),0)</f>
        <v>0</v>
      </c>
      <c r="F565" s="204">
        <f>IFERROR(INDEX(Lookup!$BE$9:$BE$2151,MATCH($A565,Lookup!$A$9:$A$2151,0)),0)</f>
        <v>0</v>
      </c>
      <c r="G565" s="205"/>
      <c r="H565" s="205"/>
      <c r="I565" s="204">
        <f>IFERROR(INDEX(Lookup!$BJ$9:$BJ$2151,MATCH($A565,Lookup!$A$9:$A$2151,0)),0)</f>
        <v>0</v>
      </c>
      <c r="J565" s="204">
        <f>IFERROR(INDEX(Lookup!$BI$9:$BI$2151,MATCH($A565,Lookup!$A$9:$A$2151,0)),0)</f>
        <v>0</v>
      </c>
      <c r="K565" s="204">
        <f>IFERROR(INDEX(Lookup!$BH$9:$BH$2151,MATCH($A565,Lookup!$A$9:$A$2151,0)),0)</f>
        <v>0</v>
      </c>
      <c r="L565" s="204">
        <f t="shared" si="54"/>
        <v>0</v>
      </c>
      <c r="O565" s="182">
        <f t="shared" si="55"/>
        <v>0</v>
      </c>
    </row>
    <row r="566" spans="1:15" hidden="1" x14ac:dyDescent="0.2">
      <c r="A566" s="182">
        <f>'09'!A28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IFERROR(INDEX(Lookup!$BG$9:$BG$2151,MATCH($A566,Lookup!$A$9:$A$2151,0)),0)</f>
        <v>0</v>
      </c>
      <c r="E566" s="204">
        <f>IFERROR(INDEX(Lookup!$BF$9:$BF$2151,MATCH($A566,Lookup!$A$9:$A$2151,0)),0)</f>
        <v>0</v>
      </c>
      <c r="F566" s="204">
        <f>IFERROR(INDEX(Lookup!$BE$9:$BE$2151,MATCH($A566,Lookup!$A$9:$A$2151,0)),0)</f>
        <v>0</v>
      </c>
      <c r="G566" s="205"/>
      <c r="H566" s="205"/>
      <c r="I566" s="204">
        <f>IFERROR(INDEX(Lookup!$BJ$9:$BJ$2151,MATCH($A566,Lookup!$A$9:$A$2151,0)),0)</f>
        <v>0</v>
      </c>
      <c r="J566" s="204">
        <f>IFERROR(INDEX(Lookup!$BI$9:$BI$2151,MATCH($A566,Lookup!$A$9:$A$2151,0)),0)</f>
        <v>0</v>
      </c>
      <c r="K566" s="204">
        <f>IFERROR(INDEX(Lookup!$BH$9:$BH$2151,MATCH($A566,Lookup!$A$9:$A$2151,0)),0)</f>
        <v>0</v>
      </c>
      <c r="L566" s="204">
        <f t="shared" si="54"/>
        <v>0</v>
      </c>
      <c r="O566" s="182">
        <f t="shared" si="55"/>
        <v>0</v>
      </c>
    </row>
    <row r="567" spans="1:15" hidden="1" x14ac:dyDescent="0.2">
      <c r="A567" s="182">
        <f>'09'!A29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IFERROR(INDEX(Lookup!$BG$9:$BG$2151,MATCH($A567,Lookup!$A$9:$A$2151,0)),0)</f>
        <v>0</v>
      </c>
      <c r="E567" s="204">
        <f>IFERROR(INDEX(Lookup!$BF$9:$BF$2151,MATCH($A567,Lookup!$A$9:$A$2151,0)),0)</f>
        <v>0</v>
      </c>
      <c r="F567" s="204">
        <f>IFERROR(INDEX(Lookup!$BE$9:$BE$2151,MATCH($A567,Lookup!$A$9:$A$2151,0)),0)</f>
        <v>0</v>
      </c>
      <c r="G567" s="205"/>
      <c r="H567" s="205"/>
      <c r="I567" s="204">
        <f>IFERROR(INDEX(Lookup!$BJ$9:$BJ$2151,MATCH($A567,Lookup!$A$9:$A$2151,0)),0)</f>
        <v>0</v>
      </c>
      <c r="J567" s="204">
        <f>IFERROR(INDEX(Lookup!$BI$9:$BI$2151,MATCH($A567,Lookup!$A$9:$A$2151,0)),0)</f>
        <v>0</v>
      </c>
      <c r="K567" s="204">
        <f>IFERROR(INDEX(Lookup!$BH$9:$BH$2151,MATCH($A567,Lookup!$A$9:$A$2151,0)),0)</f>
        <v>0</v>
      </c>
      <c r="L567" s="204">
        <f t="shared" si="54"/>
        <v>0</v>
      </c>
      <c r="O567" s="182">
        <f t="shared" si="55"/>
        <v>0</v>
      </c>
    </row>
    <row r="568" spans="1:15" hidden="1" x14ac:dyDescent="0.2">
      <c r="A568" s="182">
        <f>'09'!A30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IFERROR(INDEX(Lookup!$BG$9:$BG$2151,MATCH($A568,Lookup!$A$9:$A$2151,0)),0)</f>
        <v>0</v>
      </c>
      <c r="E568" s="204">
        <f>IFERROR(INDEX(Lookup!$BF$9:$BF$2151,MATCH($A568,Lookup!$A$9:$A$2151,0)),0)</f>
        <v>0</v>
      </c>
      <c r="F568" s="204">
        <f>IFERROR(INDEX(Lookup!$BE$9:$BE$2151,MATCH($A568,Lookup!$A$9:$A$2151,0)),0)</f>
        <v>0</v>
      </c>
      <c r="G568" s="205"/>
      <c r="H568" s="205"/>
      <c r="I568" s="204">
        <f>IFERROR(INDEX(Lookup!$BJ$9:$BJ$2151,MATCH($A568,Lookup!$A$9:$A$2151,0)),0)</f>
        <v>0</v>
      </c>
      <c r="J568" s="204">
        <f>IFERROR(INDEX(Lookup!$BI$9:$BI$2151,MATCH($A568,Lookup!$A$9:$A$2151,0)),0)</f>
        <v>0</v>
      </c>
      <c r="K568" s="204">
        <f>IFERROR(INDEX(Lookup!$BH$9:$BH$2151,MATCH($A568,Lookup!$A$9:$A$2151,0)),0)</f>
        <v>0</v>
      </c>
      <c r="L568" s="204">
        <f t="shared" si="54"/>
        <v>0</v>
      </c>
      <c r="O568" s="182">
        <f t="shared" si="55"/>
        <v>0</v>
      </c>
    </row>
    <row r="569" spans="1:15" hidden="1" x14ac:dyDescent="0.2">
      <c r="A569" s="182">
        <f>'09'!A31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IFERROR(INDEX(Lookup!$BG$9:$BG$2151,MATCH($A569,Lookup!$A$9:$A$2151,0)),0)</f>
        <v>0</v>
      </c>
      <c r="E569" s="204">
        <f>IFERROR(INDEX(Lookup!$BF$9:$BF$2151,MATCH($A569,Lookup!$A$9:$A$2151,0)),0)</f>
        <v>0</v>
      </c>
      <c r="F569" s="204">
        <f>IFERROR(INDEX(Lookup!$BE$9:$BE$2151,MATCH($A569,Lookup!$A$9:$A$2151,0)),0)</f>
        <v>0</v>
      </c>
      <c r="G569" s="205"/>
      <c r="H569" s="205"/>
      <c r="I569" s="204">
        <f>IFERROR(INDEX(Lookup!$BJ$9:$BJ$2151,MATCH($A569,Lookup!$A$9:$A$2151,0)),0)</f>
        <v>0</v>
      </c>
      <c r="J569" s="204">
        <f>IFERROR(INDEX(Lookup!$BI$9:$BI$2151,MATCH($A569,Lookup!$A$9:$A$2151,0)),0)</f>
        <v>0</v>
      </c>
      <c r="K569" s="204">
        <f>IFERROR(INDEX(Lookup!$BH$9:$BH$2151,MATCH($A569,Lookup!$A$9:$A$2151,0)),0)</f>
        <v>0</v>
      </c>
      <c r="L569" s="204">
        <f t="shared" si="54"/>
        <v>0</v>
      </c>
      <c r="O569" s="182">
        <f t="shared" si="55"/>
        <v>0</v>
      </c>
    </row>
    <row r="570" spans="1:15" hidden="1" x14ac:dyDescent="0.2">
      <c r="A570" s="182">
        <f>'09'!A32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IFERROR(INDEX(Lookup!$BG$9:$BG$2151,MATCH($A570,Lookup!$A$9:$A$2151,0)),0)</f>
        <v>0</v>
      </c>
      <c r="E570" s="204">
        <f>IFERROR(INDEX(Lookup!$BF$9:$BF$2151,MATCH($A570,Lookup!$A$9:$A$2151,0)),0)</f>
        <v>0</v>
      </c>
      <c r="F570" s="204">
        <f>IFERROR(INDEX(Lookup!$BE$9:$BE$2151,MATCH($A570,Lookup!$A$9:$A$2151,0)),0)</f>
        <v>0</v>
      </c>
      <c r="G570" s="205"/>
      <c r="H570" s="205"/>
      <c r="I570" s="204">
        <f>IFERROR(INDEX(Lookup!$BJ$9:$BJ$2151,MATCH($A570,Lookup!$A$9:$A$2151,0)),0)</f>
        <v>0</v>
      </c>
      <c r="J570" s="204">
        <f>IFERROR(INDEX(Lookup!$BI$9:$BI$2151,MATCH($A570,Lookup!$A$9:$A$2151,0)),0)</f>
        <v>0</v>
      </c>
      <c r="K570" s="204">
        <f>IFERROR(INDEX(Lookup!$BH$9:$BH$2151,MATCH($A570,Lookup!$A$9:$A$2151,0)),0)</f>
        <v>0</v>
      </c>
      <c r="L570" s="204">
        <f t="shared" si="54"/>
        <v>0</v>
      </c>
      <c r="O570" s="182">
        <f t="shared" si="55"/>
        <v>0</v>
      </c>
    </row>
    <row r="571" spans="1:15" hidden="1" x14ac:dyDescent="0.2">
      <c r="A571" s="182">
        <f>'09'!A33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IFERROR(INDEX(Lookup!$BG$9:$BG$2151,MATCH($A571,Lookup!$A$9:$A$2151,0)),0)</f>
        <v>0</v>
      </c>
      <c r="E571" s="204">
        <f>IFERROR(INDEX(Lookup!$BF$9:$BF$2151,MATCH($A571,Lookup!$A$9:$A$2151,0)),0)</f>
        <v>0</v>
      </c>
      <c r="F571" s="204">
        <f>IFERROR(INDEX(Lookup!$BE$9:$BE$2151,MATCH($A571,Lookup!$A$9:$A$2151,0)),0)</f>
        <v>0</v>
      </c>
      <c r="G571" s="205"/>
      <c r="H571" s="205"/>
      <c r="I571" s="204">
        <f>IFERROR(INDEX(Lookup!$BJ$9:$BJ$2151,MATCH($A571,Lookup!$A$9:$A$2151,0)),0)</f>
        <v>0</v>
      </c>
      <c r="J571" s="204">
        <f>IFERROR(INDEX(Lookup!$BI$9:$BI$2151,MATCH($A571,Lookup!$A$9:$A$2151,0)),0)</f>
        <v>0</v>
      </c>
      <c r="K571" s="204">
        <f>IFERROR(INDEX(Lookup!$BH$9:$BH$2151,MATCH($A571,Lookup!$A$9:$A$2151,0)),0)</f>
        <v>0</v>
      </c>
      <c r="L571" s="204">
        <f t="shared" si="54"/>
        <v>0</v>
      </c>
      <c r="O571" s="182">
        <f t="shared" si="55"/>
        <v>0</v>
      </c>
    </row>
    <row r="572" spans="1:15" hidden="1" x14ac:dyDescent="0.2">
      <c r="A572" s="182">
        <f>'09'!A34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IFERROR(INDEX(Lookup!$BG$9:$BG$2151,MATCH($A572,Lookup!$A$9:$A$2151,0)),0)</f>
        <v>0</v>
      </c>
      <c r="E572" s="204">
        <f>IFERROR(INDEX(Lookup!$BF$9:$BF$2151,MATCH($A572,Lookup!$A$9:$A$2151,0)),0)</f>
        <v>0</v>
      </c>
      <c r="F572" s="204">
        <f>IFERROR(INDEX(Lookup!$BE$9:$BE$2151,MATCH($A572,Lookup!$A$9:$A$2151,0)),0)</f>
        <v>0</v>
      </c>
      <c r="G572" s="205"/>
      <c r="H572" s="205"/>
      <c r="I572" s="204">
        <f>IFERROR(INDEX(Lookup!$BJ$9:$BJ$2151,MATCH($A572,Lookup!$A$9:$A$2151,0)),0)</f>
        <v>0</v>
      </c>
      <c r="J572" s="204">
        <f>IFERROR(INDEX(Lookup!$BI$9:$BI$2151,MATCH($A572,Lookup!$A$9:$A$2151,0)),0)</f>
        <v>0</v>
      </c>
      <c r="K572" s="204">
        <f>IFERROR(INDEX(Lookup!$BH$9:$BH$2151,MATCH($A572,Lookup!$A$9:$A$2151,0)),0)</f>
        <v>0</v>
      </c>
      <c r="L572" s="204">
        <f t="shared" si="54"/>
        <v>0</v>
      </c>
      <c r="O572" s="182">
        <f t="shared" si="55"/>
        <v>0</v>
      </c>
    </row>
    <row r="573" spans="1:15" hidden="1" x14ac:dyDescent="0.2">
      <c r="A573" s="182">
        <f>'09'!A35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IFERROR(INDEX(Lookup!$BG$9:$BG$2151,MATCH($A573,Lookup!$A$9:$A$2151,0)),0)</f>
        <v>0</v>
      </c>
      <c r="E573" s="204">
        <f>IFERROR(INDEX(Lookup!$BF$9:$BF$2151,MATCH($A573,Lookup!$A$9:$A$2151,0)),0)</f>
        <v>0</v>
      </c>
      <c r="F573" s="204">
        <f>IFERROR(INDEX(Lookup!$BE$9:$BE$2151,MATCH($A573,Lookup!$A$9:$A$2151,0)),0)</f>
        <v>0</v>
      </c>
      <c r="G573" s="205"/>
      <c r="H573" s="205"/>
      <c r="I573" s="204">
        <f>IFERROR(INDEX(Lookup!$BJ$9:$BJ$2151,MATCH($A573,Lookup!$A$9:$A$2151,0)),0)</f>
        <v>0</v>
      </c>
      <c r="J573" s="204">
        <f>IFERROR(INDEX(Lookup!$BI$9:$BI$2151,MATCH($A573,Lookup!$A$9:$A$2151,0)),0)</f>
        <v>0</v>
      </c>
      <c r="K573" s="204">
        <f>IFERROR(INDEX(Lookup!$BH$9:$BH$2151,MATCH($A573,Lookup!$A$9:$A$2151,0)),0)</f>
        <v>0</v>
      </c>
      <c r="L573" s="204">
        <f t="shared" si="52"/>
        <v>0</v>
      </c>
      <c r="O573" s="182">
        <f t="shared" si="53"/>
        <v>0</v>
      </c>
    </row>
    <row r="574" spans="1:15" x14ac:dyDescent="0.2">
      <c r="A574" s="212"/>
      <c r="B574" s="212"/>
      <c r="C574" s="212" t="s">
        <v>465</v>
      </c>
      <c r="D574" s="210">
        <f>SUM(D540:D573)</f>
        <v>0</v>
      </c>
      <c r="E574" s="210">
        <f>SUM(E540:E573)</f>
        <v>0</v>
      </c>
      <c r="F574" s="210">
        <f>SUM(F540:F573)</f>
        <v>0</v>
      </c>
      <c r="G574" s="211"/>
      <c r="H574" s="211"/>
      <c r="I574" s="210">
        <f>SUM(I540:I573)</f>
        <v>14175.15</v>
      </c>
      <c r="J574" s="210">
        <f>SUM(J540:J573)</f>
        <v>0</v>
      </c>
      <c r="K574" s="210">
        <f>SUM(K540:K573)</f>
        <v>0</v>
      </c>
      <c r="L574" s="210">
        <f>SUM(L540:L573)</f>
        <v>0</v>
      </c>
      <c r="O574" s="182">
        <v>1</v>
      </c>
    </row>
    <row r="575" spans="1:15" x14ac:dyDescent="0.2">
      <c r="C575" s="206" t="s">
        <v>460</v>
      </c>
      <c r="L575" s="204"/>
      <c r="O575" s="182">
        <v>1</v>
      </c>
    </row>
    <row r="576" spans="1:15" x14ac:dyDescent="0.2">
      <c r="A576" s="182" t="str">
        <f>'10'!A2</f>
        <v>23100-G08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 xml:space="preserve">Computer Support/Maintenance-RIUP                           </v>
      </c>
      <c r="D576" s="204">
        <f>IFERROR(INDEX(Lookup!$BG$9:$BG$2151,MATCH($A576,Lookup!$A$9:$A$2151,0)),0)</f>
        <v>0</v>
      </c>
      <c r="E576" s="204">
        <f>IFERROR(INDEX(Lookup!$BF$9:$BF$2151,MATCH($A576,Lookup!$A$9:$A$2151,0)),0)</f>
        <v>0</v>
      </c>
      <c r="F576" s="204">
        <f>IFERROR(INDEX(Lookup!$BE$9:$BE$2151,MATCH($A576,Lookup!$A$9:$A$2151,0)),0)</f>
        <v>0</v>
      </c>
      <c r="G576" s="205"/>
      <c r="H576" s="205"/>
      <c r="I576" s="204">
        <f>IFERROR(INDEX(Lookup!$BJ$9:$BJ$2151,MATCH($A576,Lookup!$A$9:$A$2151,0)),0)</f>
        <v>0</v>
      </c>
      <c r="J576" s="204">
        <f>IFERROR(INDEX(Lookup!$BI$9:$BI$2151,MATCH($A576,Lookup!$A$9:$A$2151,0)),0)</f>
        <v>0</v>
      </c>
      <c r="K576" s="204">
        <f>IFERROR(INDEX(Lookup!$BH$9:$BH$2151,MATCH($A576,Lookup!$A$9:$A$2151,0)),0)</f>
        <v>0</v>
      </c>
      <c r="L576" s="204">
        <f t="shared" ref="L576:L599" si="56">K576-J576</f>
        <v>0</v>
      </c>
      <c r="O576" s="182">
        <f t="shared" ref="O576:O599" si="57">+IF(A576&gt;0,1,0)</f>
        <v>1</v>
      </c>
    </row>
    <row r="577" spans="1:15" x14ac:dyDescent="0.2">
      <c r="A577" s="182" t="str">
        <f>'10'!A3</f>
        <v>23120-G08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 xml:space="preserve">Computer -Software Support-RIUP                             </v>
      </c>
      <c r="D577" s="204">
        <f>IFERROR(INDEX(Lookup!$BG$9:$BG$2151,MATCH($A577,Lookup!$A$9:$A$2151,0)),0)</f>
        <v>0</v>
      </c>
      <c r="E577" s="204">
        <f>IFERROR(INDEX(Lookup!$BF$9:$BF$2151,MATCH($A577,Lookup!$A$9:$A$2151,0)),0)</f>
        <v>0</v>
      </c>
      <c r="F577" s="204">
        <f>IFERROR(INDEX(Lookup!$BE$9:$BE$2151,MATCH($A577,Lookup!$A$9:$A$2151,0)),0)</f>
        <v>0</v>
      </c>
      <c r="G577" s="205"/>
      <c r="H577" s="205"/>
      <c r="I577" s="204">
        <f>IFERROR(INDEX(Lookup!$BJ$9:$BJ$2151,MATCH($A577,Lookup!$A$9:$A$2151,0)),0)</f>
        <v>0</v>
      </c>
      <c r="J577" s="204">
        <f>IFERROR(INDEX(Lookup!$BI$9:$BI$2151,MATCH($A577,Lookup!$A$9:$A$2151,0)),0)</f>
        <v>0</v>
      </c>
      <c r="K577" s="204">
        <f>IFERROR(INDEX(Lookup!$BH$9:$BH$2151,MATCH($A577,Lookup!$A$9:$A$2151,0)),0)</f>
        <v>0</v>
      </c>
      <c r="L577" s="204">
        <f t="shared" si="56"/>
        <v>0</v>
      </c>
      <c r="O577" s="182">
        <f t="shared" si="57"/>
        <v>1</v>
      </c>
    </row>
    <row r="578" spans="1:15" x14ac:dyDescent="0.2">
      <c r="A578" s="182" t="str">
        <f>'10'!A4</f>
        <v>23140-G08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 xml:space="preserve">Internet Costs-RIUP                                         </v>
      </c>
      <c r="D578" s="204">
        <f>IFERROR(INDEX(Lookup!$BG$9:$BG$2151,MATCH($A578,Lookup!$A$9:$A$2151,0)),0)</f>
        <v>0</v>
      </c>
      <c r="E578" s="204">
        <f>IFERROR(INDEX(Lookup!$BF$9:$BF$2151,MATCH($A578,Lookup!$A$9:$A$2151,0)),0)</f>
        <v>0</v>
      </c>
      <c r="F578" s="204">
        <f>IFERROR(INDEX(Lookup!$BE$9:$BE$2151,MATCH($A578,Lookup!$A$9:$A$2151,0)),0)</f>
        <v>0</v>
      </c>
      <c r="G578" s="205"/>
      <c r="H578" s="205"/>
      <c r="I578" s="204">
        <f>IFERROR(INDEX(Lookup!$BJ$9:$BJ$2151,MATCH($A578,Lookup!$A$9:$A$2151,0)),0)</f>
        <v>1409.77</v>
      </c>
      <c r="J578" s="204">
        <f>IFERROR(INDEX(Lookup!$BI$9:$BI$2151,MATCH($A578,Lookup!$A$9:$A$2151,0)),0)</f>
        <v>0</v>
      </c>
      <c r="K578" s="204">
        <f>IFERROR(INDEX(Lookup!$BH$9:$BH$2151,MATCH($A578,Lookup!$A$9:$A$2151,0)),0)</f>
        <v>0</v>
      </c>
      <c r="L578" s="204">
        <f t="shared" si="56"/>
        <v>0</v>
      </c>
      <c r="O578" s="182">
        <f t="shared" si="57"/>
        <v>1</v>
      </c>
    </row>
    <row r="579" spans="1:15" x14ac:dyDescent="0.2">
      <c r="A579" s="182" t="str">
        <f>'10'!A5</f>
        <v>23160-G08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 xml:space="preserve">Internet Update-RIUP                                        </v>
      </c>
      <c r="D579" s="204">
        <f>IFERROR(INDEX(Lookup!$BG$9:$BG$2151,MATCH($A579,Lookup!$A$9:$A$2151,0)),0)</f>
        <v>0</v>
      </c>
      <c r="E579" s="204">
        <f>IFERROR(INDEX(Lookup!$BF$9:$BF$2151,MATCH($A579,Lookup!$A$9:$A$2151,0)),0)</f>
        <v>0</v>
      </c>
      <c r="F579" s="204">
        <f>IFERROR(INDEX(Lookup!$BE$9:$BE$2151,MATCH($A579,Lookup!$A$9:$A$2151,0)),0)</f>
        <v>0</v>
      </c>
      <c r="G579" s="205"/>
      <c r="H579" s="205"/>
      <c r="I579" s="204">
        <f>IFERROR(INDEX(Lookup!$BJ$9:$BJ$2151,MATCH($A579,Lookup!$A$9:$A$2151,0)),0)</f>
        <v>0</v>
      </c>
      <c r="J579" s="204">
        <f>IFERROR(INDEX(Lookup!$BI$9:$BI$2151,MATCH($A579,Lookup!$A$9:$A$2151,0)),0)</f>
        <v>0</v>
      </c>
      <c r="K579" s="204">
        <f>IFERROR(INDEX(Lookup!$BH$9:$BH$2151,MATCH($A579,Lookup!$A$9:$A$2151,0)),0)</f>
        <v>0</v>
      </c>
      <c r="L579" s="204">
        <f t="shared" si="56"/>
        <v>0</v>
      </c>
      <c r="O579" s="182">
        <f t="shared" si="57"/>
        <v>1</v>
      </c>
    </row>
    <row r="580" spans="1:15" x14ac:dyDescent="0.2">
      <c r="A580" s="182" t="str">
        <f>'10'!A6</f>
        <v>23180-G08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 xml:space="preserve">Photocopier - Click Charges-RIUP                            </v>
      </c>
      <c r="D580" s="204">
        <f>IFERROR(INDEX(Lookup!$BG$9:$BG$2151,MATCH($A580,Lookup!$A$9:$A$2151,0)),0)</f>
        <v>0</v>
      </c>
      <c r="E580" s="204">
        <f>IFERROR(INDEX(Lookup!$BF$9:$BF$2151,MATCH($A580,Lookup!$A$9:$A$2151,0)),0)</f>
        <v>0</v>
      </c>
      <c r="F580" s="204">
        <f>IFERROR(INDEX(Lookup!$BE$9:$BE$2151,MATCH($A580,Lookup!$A$9:$A$2151,0)),0)</f>
        <v>0</v>
      </c>
      <c r="G580" s="205"/>
      <c r="H580" s="205"/>
      <c r="I580" s="204">
        <f>IFERROR(INDEX(Lookup!$BJ$9:$BJ$2151,MATCH($A580,Lookup!$A$9:$A$2151,0)),0)</f>
        <v>0</v>
      </c>
      <c r="J580" s="204">
        <f>IFERROR(INDEX(Lookup!$BI$9:$BI$2151,MATCH($A580,Lookup!$A$9:$A$2151,0)),0)</f>
        <v>0</v>
      </c>
      <c r="K580" s="204">
        <f>IFERROR(INDEX(Lookup!$BH$9:$BH$2151,MATCH($A580,Lookup!$A$9:$A$2151,0)),0)</f>
        <v>0</v>
      </c>
      <c r="L580" s="204">
        <f t="shared" si="56"/>
        <v>0</v>
      </c>
      <c r="O580" s="182">
        <f t="shared" si="57"/>
        <v>1</v>
      </c>
    </row>
    <row r="581" spans="1:15" x14ac:dyDescent="0.2">
      <c r="A581" s="182" t="str">
        <f>'10'!A7</f>
        <v>23200-G08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 xml:space="preserve">Photocopier - Rental-RIUP                                   </v>
      </c>
      <c r="D581" s="204">
        <f>IFERROR(INDEX(Lookup!$BG$9:$BG$2151,MATCH($A581,Lookup!$A$9:$A$2151,0)),0)</f>
        <v>0</v>
      </c>
      <c r="E581" s="204">
        <f>IFERROR(INDEX(Lookup!$BF$9:$BF$2151,MATCH($A581,Lookup!$A$9:$A$2151,0)),0)</f>
        <v>0</v>
      </c>
      <c r="F581" s="204">
        <f>IFERROR(INDEX(Lookup!$BE$9:$BE$2151,MATCH($A581,Lookup!$A$9:$A$2151,0)),0)</f>
        <v>0</v>
      </c>
      <c r="G581" s="205"/>
      <c r="H581" s="205"/>
      <c r="I581" s="204">
        <f>IFERROR(INDEX(Lookup!$BJ$9:$BJ$2151,MATCH($A581,Lookup!$A$9:$A$2151,0)),0)</f>
        <v>0</v>
      </c>
      <c r="J581" s="204">
        <f>IFERROR(INDEX(Lookup!$BI$9:$BI$2151,MATCH($A581,Lookup!$A$9:$A$2151,0)),0)</f>
        <v>0</v>
      </c>
      <c r="K581" s="204">
        <f>IFERROR(INDEX(Lookup!$BH$9:$BH$2151,MATCH($A581,Lookup!$A$9:$A$2151,0)),0)</f>
        <v>0</v>
      </c>
      <c r="L581" s="204">
        <f t="shared" si="56"/>
        <v>0</v>
      </c>
      <c r="O581" s="182">
        <f t="shared" si="57"/>
        <v>1</v>
      </c>
    </row>
    <row r="582" spans="1:15" x14ac:dyDescent="0.2">
      <c r="A582" s="182" t="str">
        <f>'10'!A8</f>
        <v>23220-G08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 xml:space="preserve">Telephone - Rent-RIUP                                       </v>
      </c>
      <c r="D582" s="204">
        <f>IFERROR(INDEX(Lookup!$BG$9:$BG$2151,MATCH($A582,Lookup!$A$9:$A$2151,0)),0)</f>
        <v>0</v>
      </c>
      <c r="E582" s="204">
        <f>IFERROR(INDEX(Lookup!$BF$9:$BF$2151,MATCH($A582,Lookup!$A$9:$A$2151,0)),0)</f>
        <v>0</v>
      </c>
      <c r="F582" s="204">
        <f>IFERROR(INDEX(Lookup!$BE$9:$BE$2151,MATCH($A582,Lookup!$A$9:$A$2151,0)),0)</f>
        <v>0</v>
      </c>
      <c r="G582" s="205"/>
      <c r="H582" s="205"/>
      <c r="I582" s="204">
        <f>IFERROR(INDEX(Lookup!$BJ$9:$BJ$2151,MATCH($A582,Lookup!$A$9:$A$2151,0)),0)</f>
        <v>0</v>
      </c>
      <c r="J582" s="204">
        <f>IFERROR(INDEX(Lookup!$BI$9:$BI$2151,MATCH($A582,Lookup!$A$9:$A$2151,0)),0)</f>
        <v>0</v>
      </c>
      <c r="K582" s="204">
        <f>IFERROR(INDEX(Lookup!$BH$9:$BH$2151,MATCH($A582,Lookup!$A$9:$A$2151,0)),0)</f>
        <v>0</v>
      </c>
      <c r="L582" s="204">
        <f t="shared" si="56"/>
        <v>0</v>
      </c>
      <c r="O582" s="182">
        <f t="shared" si="57"/>
        <v>1</v>
      </c>
    </row>
    <row r="583" spans="1:15" x14ac:dyDescent="0.2">
      <c r="A583" s="182" t="str">
        <f>'10'!A9</f>
        <v>23240-G08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 xml:space="preserve">Telephone - Use-RIUP                                        </v>
      </c>
      <c r="D583" s="204">
        <f>IFERROR(INDEX(Lookup!$BG$9:$BG$2151,MATCH($A583,Lookup!$A$9:$A$2151,0)),0)</f>
        <v>0</v>
      </c>
      <c r="E583" s="204">
        <f>IFERROR(INDEX(Lookup!$BF$9:$BF$2151,MATCH($A583,Lookup!$A$9:$A$2151,0)),0)</f>
        <v>0</v>
      </c>
      <c r="F583" s="204">
        <f>IFERROR(INDEX(Lookup!$BE$9:$BE$2151,MATCH($A583,Lookup!$A$9:$A$2151,0)),0)</f>
        <v>0</v>
      </c>
      <c r="G583" s="205"/>
      <c r="H583" s="205"/>
      <c r="I583" s="204">
        <f>IFERROR(INDEX(Lookup!$BJ$9:$BJ$2151,MATCH($A583,Lookup!$A$9:$A$2151,0)),0)</f>
        <v>0</v>
      </c>
      <c r="J583" s="204">
        <f>IFERROR(INDEX(Lookup!$BI$9:$BI$2151,MATCH($A583,Lookup!$A$9:$A$2151,0)),0)</f>
        <v>0</v>
      </c>
      <c r="K583" s="204">
        <f>IFERROR(INDEX(Lookup!$BH$9:$BH$2151,MATCH($A583,Lookup!$A$9:$A$2151,0)),0)</f>
        <v>0</v>
      </c>
      <c r="L583" s="204">
        <f t="shared" si="56"/>
        <v>0</v>
      </c>
      <c r="O583" s="182">
        <f t="shared" si="57"/>
        <v>1</v>
      </c>
    </row>
    <row r="584" spans="1:15" x14ac:dyDescent="0.2">
      <c r="A584" s="182" t="str">
        <f>'10'!A10</f>
        <v>23280-G08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 xml:space="preserve">Web Site Development-RIUP                                   </v>
      </c>
      <c r="D584" s="204">
        <f>IFERROR(INDEX(Lookup!$BG$9:$BG$2151,MATCH($A584,Lookup!$A$9:$A$2151,0)),0)</f>
        <v>0</v>
      </c>
      <c r="E584" s="204">
        <f>IFERROR(INDEX(Lookup!$BF$9:$BF$2151,MATCH($A584,Lookup!$A$9:$A$2151,0)),0)</f>
        <v>0</v>
      </c>
      <c r="F584" s="204">
        <f>IFERROR(INDEX(Lookup!$BE$9:$BE$2151,MATCH($A584,Lookup!$A$9:$A$2151,0)),0)</f>
        <v>0</v>
      </c>
      <c r="G584" s="205"/>
      <c r="H584" s="205"/>
      <c r="I584" s="204">
        <f>IFERROR(INDEX(Lookup!$BJ$9:$BJ$2151,MATCH($A584,Lookup!$A$9:$A$2151,0)),0)</f>
        <v>0</v>
      </c>
      <c r="J584" s="204">
        <f>IFERROR(INDEX(Lookup!$BI$9:$BI$2151,MATCH($A584,Lookup!$A$9:$A$2151,0)),0)</f>
        <v>0</v>
      </c>
      <c r="K584" s="204">
        <f>IFERROR(INDEX(Lookup!$BH$9:$BH$2151,MATCH($A584,Lookup!$A$9:$A$2151,0)),0)</f>
        <v>0</v>
      </c>
      <c r="L584" s="204">
        <f t="shared" si="56"/>
        <v>0</v>
      </c>
      <c r="O584" s="182">
        <f t="shared" si="57"/>
        <v>1</v>
      </c>
    </row>
    <row r="585" spans="1:15" x14ac:dyDescent="0.2">
      <c r="A585" s="182" t="str">
        <f>'10'!A11</f>
        <v>23300-G08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 xml:space="preserve">Web Site Update-RIUP                                        </v>
      </c>
      <c r="D585" s="204">
        <f>IFERROR(INDEX(Lookup!$BG$9:$BG$2151,MATCH($A585,Lookup!$A$9:$A$2151,0)),0)</f>
        <v>0</v>
      </c>
      <c r="E585" s="204">
        <f>IFERROR(INDEX(Lookup!$BF$9:$BF$2151,MATCH($A585,Lookup!$A$9:$A$2151,0)),0)</f>
        <v>0</v>
      </c>
      <c r="F585" s="204">
        <f>IFERROR(INDEX(Lookup!$BE$9:$BE$2151,MATCH($A585,Lookup!$A$9:$A$2151,0)),0)</f>
        <v>0</v>
      </c>
      <c r="G585" s="205"/>
      <c r="H585" s="205"/>
      <c r="I585" s="204">
        <f>IFERROR(INDEX(Lookup!$BJ$9:$BJ$2151,MATCH($A585,Lookup!$A$9:$A$2151,0)),0)</f>
        <v>162</v>
      </c>
      <c r="J585" s="204">
        <f>IFERROR(INDEX(Lookup!$BI$9:$BI$2151,MATCH($A585,Lookup!$A$9:$A$2151,0)),0)</f>
        <v>0</v>
      </c>
      <c r="K585" s="204">
        <f>IFERROR(INDEX(Lookup!$BH$9:$BH$2151,MATCH($A585,Lookup!$A$9:$A$2151,0)),0)</f>
        <v>0</v>
      </c>
      <c r="L585" s="204">
        <f t="shared" si="56"/>
        <v>0</v>
      </c>
      <c r="O585" s="182">
        <f t="shared" si="57"/>
        <v>1</v>
      </c>
    </row>
    <row r="586" spans="1:15" hidden="1" x14ac:dyDescent="0.2">
      <c r="A586" s="182">
        <f>'10'!A12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IFERROR(INDEX(Lookup!$BG$9:$BG$2151,MATCH($A586,Lookup!$A$9:$A$2151,0)),0)</f>
        <v>0</v>
      </c>
      <c r="E586" s="204">
        <f>IFERROR(INDEX(Lookup!$BF$9:$BF$2151,MATCH($A586,Lookup!$A$9:$A$2151,0)),0)</f>
        <v>0</v>
      </c>
      <c r="F586" s="204">
        <f>IFERROR(INDEX(Lookup!$BE$9:$BE$2151,MATCH($A586,Lookup!$A$9:$A$2151,0)),0)</f>
        <v>0</v>
      </c>
      <c r="G586" s="205"/>
      <c r="H586" s="205"/>
      <c r="I586" s="204">
        <f>IFERROR(INDEX(Lookup!$BJ$9:$BJ$2151,MATCH($A586,Lookup!$A$9:$A$2151,0)),0)</f>
        <v>0</v>
      </c>
      <c r="J586" s="204">
        <f>IFERROR(INDEX(Lookup!$BI$9:$BI$2151,MATCH($A586,Lookup!$A$9:$A$2151,0)),0)</f>
        <v>0</v>
      </c>
      <c r="K586" s="204">
        <f>IFERROR(INDEX(Lookup!$BH$9:$BH$2151,MATCH($A586,Lookup!$A$9:$A$2151,0)),0)</f>
        <v>0</v>
      </c>
      <c r="L586" s="204">
        <f t="shared" si="56"/>
        <v>0</v>
      </c>
      <c r="O586" s="182">
        <f t="shared" si="57"/>
        <v>0</v>
      </c>
    </row>
    <row r="587" spans="1:15" hidden="1" x14ac:dyDescent="0.2">
      <c r="A587" s="182">
        <f>'10'!A13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IFERROR(INDEX(Lookup!$BG$9:$BG$2151,MATCH($A587,Lookup!$A$9:$A$2151,0)),0)</f>
        <v>0</v>
      </c>
      <c r="E587" s="204">
        <f>IFERROR(INDEX(Lookup!$BF$9:$BF$2151,MATCH($A587,Lookup!$A$9:$A$2151,0)),0)</f>
        <v>0</v>
      </c>
      <c r="F587" s="204">
        <f>IFERROR(INDEX(Lookup!$BE$9:$BE$2151,MATCH($A587,Lookup!$A$9:$A$2151,0)),0)</f>
        <v>0</v>
      </c>
      <c r="G587" s="205"/>
      <c r="H587" s="205"/>
      <c r="I587" s="204">
        <f>IFERROR(INDEX(Lookup!$BJ$9:$BJ$2151,MATCH($A587,Lookup!$A$9:$A$2151,0)),0)</f>
        <v>0</v>
      </c>
      <c r="J587" s="204">
        <f>IFERROR(INDEX(Lookup!$BI$9:$BI$2151,MATCH($A587,Lookup!$A$9:$A$2151,0)),0)</f>
        <v>0</v>
      </c>
      <c r="K587" s="204">
        <f>IFERROR(INDEX(Lookup!$BH$9:$BH$2151,MATCH($A587,Lookup!$A$9:$A$2151,0)),0)</f>
        <v>0</v>
      </c>
      <c r="L587" s="204">
        <f t="shared" si="56"/>
        <v>0</v>
      </c>
      <c r="O587" s="182">
        <f t="shared" si="57"/>
        <v>0</v>
      </c>
    </row>
    <row r="588" spans="1:15" hidden="1" x14ac:dyDescent="0.2">
      <c r="A588" s="182">
        <f>'10'!A14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IFERROR(INDEX(Lookup!$BG$9:$BG$2151,MATCH($A588,Lookup!$A$9:$A$2151,0)),0)</f>
        <v>0</v>
      </c>
      <c r="E588" s="204">
        <f>IFERROR(INDEX(Lookup!$BF$9:$BF$2151,MATCH($A588,Lookup!$A$9:$A$2151,0)),0)</f>
        <v>0</v>
      </c>
      <c r="F588" s="204">
        <f>IFERROR(INDEX(Lookup!$BE$9:$BE$2151,MATCH($A588,Lookup!$A$9:$A$2151,0)),0)</f>
        <v>0</v>
      </c>
      <c r="G588" s="205"/>
      <c r="H588" s="205"/>
      <c r="I588" s="204">
        <f>IFERROR(INDEX(Lookup!$BJ$9:$BJ$2151,MATCH($A588,Lookup!$A$9:$A$2151,0)),0)</f>
        <v>0</v>
      </c>
      <c r="J588" s="204">
        <f>IFERROR(INDEX(Lookup!$BI$9:$BI$2151,MATCH($A588,Lookup!$A$9:$A$2151,0)),0)</f>
        <v>0</v>
      </c>
      <c r="K588" s="204">
        <f>IFERROR(INDEX(Lookup!$BH$9:$BH$2151,MATCH($A588,Lookup!$A$9:$A$2151,0)),0)</f>
        <v>0</v>
      </c>
      <c r="L588" s="204">
        <f t="shared" si="56"/>
        <v>0</v>
      </c>
      <c r="O588" s="182">
        <f t="shared" si="57"/>
        <v>0</v>
      </c>
    </row>
    <row r="589" spans="1:15" hidden="1" x14ac:dyDescent="0.2">
      <c r="A589" s="182">
        <f>'10'!A15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IFERROR(INDEX(Lookup!$BG$9:$BG$2151,MATCH($A589,Lookup!$A$9:$A$2151,0)),0)</f>
        <v>0</v>
      </c>
      <c r="E589" s="204">
        <f>IFERROR(INDEX(Lookup!$BF$9:$BF$2151,MATCH($A589,Lookup!$A$9:$A$2151,0)),0)</f>
        <v>0</v>
      </c>
      <c r="F589" s="204">
        <f>IFERROR(INDEX(Lookup!$BE$9:$BE$2151,MATCH($A589,Lookup!$A$9:$A$2151,0)),0)</f>
        <v>0</v>
      </c>
      <c r="G589" s="205"/>
      <c r="H589" s="205"/>
      <c r="I589" s="204">
        <f>IFERROR(INDEX(Lookup!$BJ$9:$BJ$2151,MATCH($A589,Lookup!$A$9:$A$2151,0)),0)</f>
        <v>0</v>
      </c>
      <c r="J589" s="204">
        <f>IFERROR(INDEX(Lookup!$BI$9:$BI$2151,MATCH($A589,Lookup!$A$9:$A$2151,0)),0)</f>
        <v>0</v>
      </c>
      <c r="K589" s="204">
        <f>IFERROR(INDEX(Lookup!$BH$9:$BH$2151,MATCH($A589,Lookup!$A$9:$A$2151,0)),0)</f>
        <v>0</v>
      </c>
      <c r="L589" s="204">
        <f t="shared" si="56"/>
        <v>0</v>
      </c>
      <c r="O589" s="182">
        <f t="shared" si="57"/>
        <v>0</v>
      </c>
    </row>
    <row r="590" spans="1:15" hidden="1" x14ac:dyDescent="0.2">
      <c r="A590" s="182">
        <f>'10'!A16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IFERROR(INDEX(Lookup!$BG$9:$BG$2151,MATCH($A590,Lookup!$A$9:$A$2151,0)),0)</f>
        <v>0</v>
      </c>
      <c r="E590" s="204">
        <f>IFERROR(INDEX(Lookup!$BF$9:$BF$2151,MATCH($A590,Lookup!$A$9:$A$2151,0)),0)</f>
        <v>0</v>
      </c>
      <c r="F590" s="204">
        <f>IFERROR(INDEX(Lookup!$BE$9:$BE$2151,MATCH($A590,Lookup!$A$9:$A$2151,0)),0)</f>
        <v>0</v>
      </c>
      <c r="G590" s="205"/>
      <c r="H590" s="205"/>
      <c r="I590" s="204">
        <f>IFERROR(INDEX(Lookup!$BJ$9:$BJ$2151,MATCH($A590,Lookup!$A$9:$A$2151,0)),0)</f>
        <v>0</v>
      </c>
      <c r="J590" s="204">
        <f>IFERROR(INDEX(Lookup!$BI$9:$BI$2151,MATCH($A590,Lookup!$A$9:$A$2151,0)),0)</f>
        <v>0</v>
      </c>
      <c r="K590" s="204">
        <f>IFERROR(INDEX(Lookup!$BH$9:$BH$2151,MATCH($A590,Lookup!$A$9:$A$2151,0)),0)</f>
        <v>0</v>
      </c>
      <c r="L590" s="204">
        <f t="shared" si="56"/>
        <v>0</v>
      </c>
      <c r="O590" s="182">
        <f t="shared" si="57"/>
        <v>0</v>
      </c>
    </row>
    <row r="591" spans="1:15" hidden="1" x14ac:dyDescent="0.2">
      <c r="A591" s="182">
        <f>'10'!A17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IFERROR(INDEX(Lookup!$BG$9:$BG$2151,MATCH($A591,Lookup!$A$9:$A$2151,0)),0)</f>
        <v>0</v>
      </c>
      <c r="E591" s="204">
        <f>IFERROR(INDEX(Lookup!$BF$9:$BF$2151,MATCH($A591,Lookup!$A$9:$A$2151,0)),0)</f>
        <v>0</v>
      </c>
      <c r="F591" s="204">
        <f>IFERROR(INDEX(Lookup!$BE$9:$BE$2151,MATCH($A591,Lookup!$A$9:$A$2151,0)),0)</f>
        <v>0</v>
      </c>
      <c r="G591" s="205"/>
      <c r="H591" s="205"/>
      <c r="I591" s="204">
        <f>IFERROR(INDEX(Lookup!$BJ$9:$BJ$2151,MATCH($A591,Lookup!$A$9:$A$2151,0)),0)</f>
        <v>0</v>
      </c>
      <c r="J591" s="204">
        <f>IFERROR(INDEX(Lookup!$BI$9:$BI$2151,MATCH($A591,Lookup!$A$9:$A$2151,0)),0)</f>
        <v>0</v>
      </c>
      <c r="K591" s="204">
        <f>IFERROR(INDEX(Lookup!$BH$9:$BH$2151,MATCH($A591,Lookup!$A$9:$A$2151,0)),0)</f>
        <v>0</v>
      </c>
      <c r="L591" s="204">
        <f t="shared" si="56"/>
        <v>0</v>
      </c>
      <c r="O591" s="182">
        <f t="shared" si="57"/>
        <v>0</v>
      </c>
    </row>
    <row r="592" spans="1:15" hidden="1" x14ac:dyDescent="0.2">
      <c r="A592" s="182">
        <f>'10'!A18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IFERROR(INDEX(Lookup!$BG$9:$BG$2151,MATCH($A592,Lookup!$A$9:$A$2151,0)),0)</f>
        <v>0</v>
      </c>
      <c r="E592" s="204">
        <f>IFERROR(INDEX(Lookup!$BF$9:$BF$2151,MATCH($A592,Lookup!$A$9:$A$2151,0)),0)</f>
        <v>0</v>
      </c>
      <c r="F592" s="204">
        <f>IFERROR(INDEX(Lookup!$BE$9:$BE$2151,MATCH($A592,Lookup!$A$9:$A$2151,0)),0)</f>
        <v>0</v>
      </c>
      <c r="G592" s="205"/>
      <c r="H592" s="205"/>
      <c r="I592" s="204">
        <f>IFERROR(INDEX(Lookup!$BJ$9:$BJ$2151,MATCH($A592,Lookup!$A$9:$A$2151,0)),0)</f>
        <v>0</v>
      </c>
      <c r="J592" s="204">
        <f>IFERROR(INDEX(Lookup!$BI$9:$BI$2151,MATCH($A592,Lookup!$A$9:$A$2151,0)),0)</f>
        <v>0</v>
      </c>
      <c r="K592" s="204">
        <f>IFERROR(INDEX(Lookup!$BH$9:$BH$2151,MATCH($A592,Lookup!$A$9:$A$2151,0)),0)</f>
        <v>0</v>
      </c>
      <c r="L592" s="204">
        <f t="shared" si="56"/>
        <v>0</v>
      </c>
      <c r="O592" s="182">
        <f t="shared" si="57"/>
        <v>0</v>
      </c>
    </row>
    <row r="593" spans="1:15" hidden="1" x14ac:dyDescent="0.2">
      <c r="A593" s="182">
        <f>'10'!A19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IFERROR(INDEX(Lookup!$BG$9:$BG$2151,MATCH($A593,Lookup!$A$9:$A$2151,0)),0)</f>
        <v>0</v>
      </c>
      <c r="E593" s="204">
        <f>IFERROR(INDEX(Lookup!$BF$9:$BF$2151,MATCH($A593,Lookup!$A$9:$A$2151,0)),0)</f>
        <v>0</v>
      </c>
      <c r="F593" s="204">
        <f>IFERROR(INDEX(Lookup!$BE$9:$BE$2151,MATCH($A593,Lookup!$A$9:$A$2151,0)),0)</f>
        <v>0</v>
      </c>
      <c r="G593" s="205"/>
      <c r="H593" s="205"/>
      <c r="I593" s="204">
        <f>IFERROR(INDEX(Lookup!$BJ$9:$BJ$2151,MATCH($A593,Lookup!$A$9:$A$2151,0)),0)</f>
        <v>0</v>
      </c>
      <c r="J593" s="204">
        <f>IFERROR(INDEX(Lookup!$BI$9:$BI$2151,MATCH($A593,Lookup!$A$9:$A$2151,0)),0)</f>
        <v>0</v>
      </c>
      <c r="K593" s="204">
        <f>IFERROR(INDEX(Lookup!$BH$9:$BH$2151,MATCH($A593,Lookup!$A$9:$A$2151,0)),0)</f>
        <v>0</v>
      </c>
      <c r="L593" s="204">
        <f t="shared" si="56"/>
        <v>0</v>
      </c>
      <c r="O593" s="182">
        <f t="shared" si="57"/>
        <v>0</v>
      </c>
    </row>
    <row r="594" spans="1:15" hidden="1" x14ac:dyDescent="0.2">
      <c r="A594" s="182">
        <f>'10'!A20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IFERROR(INDEX(Lookup!$BG$9:$BG$2151,MATCH($A594,Lookup!$A$9:$A$2151,0)),0)</f>
        <v>0</v>
      </c>
      <c r="E594" s="204">
        <f>IFERROR(INDEX(Lookup!$BF$9:$BF$2151,MATCH($A594,Lookup!$A$9:$A$2151,0)),0)</f>
        <v>0</v>
      </c>
      <c r="F594" s="204">
        <f>IFERROR(INDEX(Lookup!$BE$9:$BE$2151,MATCH($A594,Lookup!$A$9:$A$2151,0)),0)</f>
        <v>0</v>
      </c>
      <c r="G594" s="205"/>
      <c r="H594" s="205"/>
      <c r="I594" s="204">
        <f>IFERROR(INDEX(Lookup!$BJ$9:$BJ$2151,MATCH($A594,Lookup!$A$9:$A$2151,0)),0)</f>
        <v>0</v>
      </c>
      <c r="J594" s="204">
        <f>IFERROR(INDEX(Lookup!$BI$9:$BI$2151,MATCH($A594,Lookup!$A$9:$A$2151,0)),0)</f>
        <v>0</v>
      </c>
      <c r="K594" s="204">
        <f>IFERROR(INDEX(Lookup!$BH$9:$BH$2151,MATCH($A594,Lookup!$A$9:$A$2151,0)),0)</f>
        <v>0</v>
      </c>
      <c r="L594" s="204">
        <f t="shared" si="56"/>
        <v>0</v>
      </c>
      <c r="O594" s="182">
        <f t="shared" si="57"/>
        <v>0</v>
      </c>
    </row>
    <row r="595" spans="1:15" hidden="1" x14ac:dyDescent="0.2">
      <c r="A595" s="182">
        <f>'10'!A21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IFERROR(INDEX(Lookup!$BG$9:$BG$2151,MATCH($A595,Lookup!$A$9:$A$2151,0)),0)</f>
        <v>0</v>
      </c>
      <c r="E595" s="204">
        <f>IFERROR(INDEX(Lookup!$BF$9:$BF$2151,MATCH($A595,Lookup!$A$9:$A$2151,0)),0)</f>
        <v>0</v>
      </c>
      <c r="F595" s="204">
        <f>IFERROR(INDEX(Lookup!$BE$9:$BE$2151,MATCH($A595,Lookup!$A$9:$A$2151,0)),0)</f>
        <v>0</v>
      </c>
      <c r="G595" s="205"/>
      <c r="H595" s="205"/>
      <c r="I595" s="204">
        <f>IFERROR(INDEX(Lookup!$BJ$9:$BJ$2151,MATCH($A595,Lookup!$A$9:$A$2151,0)),0)</f>
        <v>0</v>
      </c>
      <c r="J595" s="204">
        <f>IFERROR(INDEX(Lookup!$BI$9:$BI$2151,MATCH($A595,Lookup!$A$9:$A$2151,0)),0)</f>
        <v>0</v>
      </c>
      <c r="K595" s="204">
        <f>IFERROR(INDEX(Lookup!$BH$9:$BH$2151,MATCH($A595,Lookup!$A$9:$A$2151,0)),0)</f>
        <v>0</v>
      </c>
      <c r="L595" s="204">
        <f t="shared" si="56"/>
        <v>0</v>
      </c>
      <c r="O595" s="182">
        <f t="shared" si="57"/>
        <v>0</v>
      </c>
    </row>
    <row r="596" spans="1:15" hidden="1" x14ac:dyDescent="0.2">
      <c r="A596" s="182">
        <f>'10'!A22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IFERROR(INDEX(Lookup!$BG$9:$BG$2151,MATCH($A596,Lookup!$A$9:$A$2151,0)),0)</f>
        <v>0</v>
      </c>
      <c r="E596" s="204">
        <f>IFERROR(INDEX(Lookup!$BF$9:$BF$2151,MATCH($A596,Lookup!$A$9:$A$2151,0)),0)</f>
        <v>0</v>
      </c>
      <c r="F596" s="204">
        <f>IFERROR(INDEX(Lookup!$BE$9:$BE$2151,MATCH($A596,Lookup!$A$9:$A$2151,0)),0)</f>
        <v>0</v>
      </c>
      <c r="G596" s="205"/>
      <c r="H596" s="205"/>
      <c r="I596" s="204">
        <f>IFERROR(INDEX(Lookup!$BJ$9:$BJ$2151,MATCH($A596,Lookup!$A$9:$A$2151,0)),0)</f>
        <v>0</v>
      </c>
      <c r="J596" s="204">
        <f>IFERROR(INDEX(Lookup!$BI$9:$BI$2151,MATCH($A596,Lookup!$A$9:$A$2151,0)),0)</f>
        <v>0</v>
      </c>
      <c r="K596" s="204">
        <f>IFERROR(INDEX(Lookup!$BH$9:$BH$2151,MATCH($A596,Lookup!$A$9:$A$2151,0)),0)</f>
        <v>0</v>
      </c>
      <c r="L596" s="204">
        <f t="shared" si="56"/>
        <v>0</v>
      </c>
      <c r="O596" s="182">
        <f t="shared" si="57"/>
        <v>0</v>
      </c>
    </row>
    <row r="597" spans="1:15" hidden="1" x14ac:dyDescent="0.2">
      <c r="A597" s="182">
        <f>'10'!A23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IFERROR(INDEX(Lookup!$BG$9:$BG$2151,MATCH($A597,Lookup!$A$9:$A$2151,0)),0)</f>
        <v>0</v>
      </c>
      <c r="E597" s="204">
        <f>IFERROR(INDEX(Lookup!$BF$9:$BF$2151,MATCH($A597,Lookup!$A$9:$A$2151,0)),0)</f>
        <v>0</v>
      </c>
      <c r="F597" s="204">
        <f>IFERROR(INDEX(Lookup!$BE$9:$BE$2151,MATCH($A597,Lookup!$A$9:$A$2151,0)),0)</f>
        <v>0</v>
      </c>
      <c r="G597" s="205"/>
      <c r="H597" s="205"/>
      <c r="I597" s="204">
        <f>IFERROR(INDEX(Lookup!$BJ$9:$BJ$2151,MATCH($A597,Lookup!$A$9:$A$2151,0)),0)</f>
        <v>0</v>
      </c>
      <c r="J597" s="204">
        <f>IFERROR(INDEX(Lookup!$BI$9:$BI$2151,MATCH($A597,Lookup!$A$9:$A$2151,0)),0)</f>
        <v>0</v>
      </c>
      <c r="K597" s="204">
        <f>IFERROR(INDEX(Lookup!$BH$9:$BH$2151,MATCH($A597,Lookup!$A$9:$A$2151,0)),0)</f>
        <v>0</v>
      </c>
      <c r="L597" s="204">
        <f t="shared" si="56"/>
        <v>0</v>
      </c>
      <c r="O597" s="182">
        <f t="shared" si="57"/>
        <v>0</v>
      </c>
    </row>
    <row r="598" spans="1:15" hidden="1" x14ac:dyDescent="0.2">
      <c r="A598" s="182">
        <f>'10'!A24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IFERROR(INDEX(Lookup!$BG$9:$BG$2151,MATCH($A598,Lookup!$A$9:$A$2151,0)),0)</f>
        <v>0</v>
      </c>
      <c r="E598" s="204">
        <f>IFERROR(INDEX(Lookup!$BF$9:$BF$2151,MATCH($A598,Lookup!$A$9:$A$2151,0)),0)</f>
        <v>0</v>
      </c>
      <c r="F598" s="204">
        <f>IFERROR(INDEX(Lookup!$BE$9:$BE$2151,MATCH($A598,Lookup!$A$9:$A$2151,0)),0)</f>
        <v>0</v>
      </c>
      <c r="G598" s="205"/>
      <c r="H598" s="205"/>
      <c r="I598" s="204">
        <f>IFERROR(INDEX(Lookup!$BJ$9:$BJ$2151,MATCH($A598,Lookup!$A$9:$A$2151,0)),0)</f>
        <v>0</v>
      </c>
      <c r="J598" s="204">
        <f>IFERROR(INDEX(Lookup!$BI$9:$BI$2151,MATCH($A598,Lookup!$A$9:$A$2151,0)),0)</f>
        <v>0</v>
      </c>
      <c r="K598" s="204">
        <f>IFERROR(INDEX(Lookup!$BH$9:$BH$2151,MATCH($A598,Lookup!$A$9:$A$2151,0)),0)</f>
        <v>0</v>
      </c>
      <c r="L598" s="204">
        <f t="shared" si="56"/>
        <v>0</v>
      </c>
      <c r="O598" s="182">
        <f t="shared" si="57"/>
        <v>0</v>
      </c>
    </row>
    <row r="599" spans="1:15" hidden="1" x14ac:dyDescent="0.2">
      <c r="A599" s="182">
        <f>'10'!A25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IFERROR(INDEX(Lookup!$BG$9:$BG$2151,MATCH($A599,Lookup!$A$9:$A$2151,0)),0)</f>
        <v>0</v>
      </c>
      <c r="E599" s="204">
        <f>IFERROR(INDEX(Lookup!$BF$9:$BF$2151,MATCH($A599,Lookup!$A$9:$A$2151,0)),0)</f>
        <v>0</v>
      </c>
      <c r="F599" s="204">
        <f>IFERROR(INDEX(Lookup!$BE$9:$BE$2151,MATCH($A599,Lookup!$A$9:$A$2151,0)),0)</f>
        <v>0</v>
      </c>
      <c r="G599" s="205"/>
      <c r="H599" s="205"/>
      <c r="I599" s="204">
        <f>IFERROR(INDEX(Lookup!$BJ$9:$BJ$2151,MATCH($A599,Lookup!$A$9:$A$2151,0)),0)</f>
        <v>0</v>
      </c>
      <c r="J599" s="204">
        <f>IFERROR(INDEX(Lookup!$BI$9:$BI$2151,MATCH($A599,Lookup!$A$9:$A$2151,0)),0)</f>
        <v>0</v>
      </c>
      <c r="K599" s="204">
        <f>IFERROR(INDEX(Lookup!$BH$9:$BH$2151,MATCH($A599,Lookup!$A$9:$A$2151,0)),0)</f>
        <v>0</v>
      </c>
      <c r="L599" s="204">
        <f t="shared" si="56"/>
        <v>0</v>
      </c>
      <c r="O599" s="182">
        <f t="shared" si="57"/>
        <v>0</v>
      </c>
    </row>
    <row r="600" spans="1:15" x14ac:dyDescent="0.2">
      <c r="A600" s="212"/>
      <c r="B600" s="212"/>
      <c r="C600" s="212" t="s">
        <v>732</v>
      </c>
      <c r="D600" s="210">
        <f>SUM(D576:D599)</f>
        <v>0</v>
      </c>
      <c r="E600" s="210">
        <f>SUM(E576:E599)</f>
        <v>0</v>
      </c>
      <c r="F600" s="210">
        <f>SUM(F576:F599)</f>
        <v>0</v>
      </c>
      <c r="G600" s="211"/>
      <c r="H600" s="211"/>
      <c r="I600" s="210">
        <f>SUM(I576:I599)</f>
        <v>1571.77</v>
      </c>
      <c r="J600" s="210">
        <f>SUM(J576:J599)</f>
        <v>0</v>
      </c>
      <c r="K600" s="210">
        <f>SUM(K576:K599)</f>
        <v>0</v>
      </c>
      <c r="L600" s="210">
        <f>SUM(L576:L599)</f>
        <v>0</v>
      </c>
      <c r="M600" s="206"/>
      <c r="O600" s="182">
        <v>1</v>
      </c>
    </row>
    <row r="601" spans="1:15" x14ac:dyDescent="0.2">
      <c r="C601" s="206" t="s">
        <v>461</v>
      </c>
      <c r="L601" s="204"/>
      <c r="O601" s="182">
        <v>1</v>
      </c>
    </row>
    <row r="602" spans="1:15" x14ac:dyDescent="0.2">
      <c r="A602" s="182" t="str">
        <f>'11'!A2</f>
        <v>24100-G08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 xml:space="preserve">Amenities - Staff-RIUP                                      </v>
      </c>
      <c r="D602" s="204">
        <f>IFERROR(INDEX(Lookup!$BG$9:$BG$2151,MATCH($A602,Lookup!$A$9:$A$2151,0)),0)</f>
        <v>0</v>
      </c>
      <c r="E602" s="204">
        <f>IFERROR(INDEX(Lookup!$BF$9:$BF$2151,MATCH($A602,Lookup!$A$9:$A$2151,0)),0)</f>
        <v>0</v>
      </c>
      <c r="F602" s="204">
        <f>IFERROR(INDEX(Lookup!$BE$9:$BE$2151,MATCH($A602,Lookup!$A$9:$A$2151,0)),0)</f>
        <v>0</v>
      </c>
      <c r="G602" s="205"/>
      <c r="H602" s="205"/>
      <c r="I602" s="204">
        <f>IFERROR(INDEX(Lookup!$BJ$9:$BJ$2151,MATCH($A602,Lookup!$A$9:$A$2151,0)),0)</f>
        <v>0</v>
      </c>
      <c r="J602" s="204">
        <f>IFERROR(INDEX(Lookup!$BI$9:$BI$2151,MATCH($A602,Lookup!$A$9:$A$2151,0)),0)</f>
        <v>0</v>
      </c>
      <c r="K602" s="204">
        <f>IFERROR(INDEX(Lookup!$BH$9:$BH$2151,MATCH($A602,Lookup!$A$9:$A$2151,0)),0)</f>
        <v>0</v>
      </c>
      <c r="L602" s="204">
        <f>K602-J602</f>
        <v>0</v>
      </c>
      <c r="O602" s="182">
        <f t="shared" ref="O602:O625" si="58">+IF(A602&gt;0,1,0)</f>
        <v>1</v>
      </c>
    </row>
    <row r="603" spans="1:15" x14ac:dyDescent="0.2">
      <c r="A603" s="182" t="str">
        <f>'11'!A3</f>
        <v>24120-G08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Fire</v>
      </c>
      <c r="D603" s="204">
        <f>IFERROR(INDEX(Lookup!$BG$9:$BG$2151,MATCH($A603,Lookup!$A$9:$A$2151,0)),0)</f>
        <v>0</v>
      </c>
      <c r="E603" s="204">
        <f>IFERROR(INDEX(Lookup!$BF$9:$BF$2151,MATCH($A603,Lookup!$A$9:$A$2151,0)),0)</f>
        <v>0</v>
      </c>
      <c r="F603" s="204">
        <f>IFERROR(INDEX(Lookup!$BE$9:$BE$2151,MATCH($A603,Lookup!$A$9:$A$2151,0)),0)</f>
        <v>0</v>
      </c>
      <c r="G603" s="205"/>
      <c r="H603" s="205"/>
      <c r="I603" s="204">
        <f>IFERROR(INDEX(Lookup!$BJ$9:$BJ$2151,MATCH($A603,Lookup!$A$9:$A$2151,0)),0)</f>
        <v>0</v>
      </c>
      <c r="J603" s="204">
        <f>IFERROR(INDEX(Lookup!$BI$9:$BI$2151,MATCH($A603,Lookup!$A$9:$A$2151,0)),0)</f>
        <v>0</v>
      </c>
      <c r="K603" s="204">
        <f>IFERROR(INDEX(Lookup!$BH$9:$BH$2151,MATCH($A603,Lookup!$A$9:$A$2151,0)),0)</f>
        <v>0</v>
      </c>
      <c r="L603" s="204">
        <f t="shared" ref="L603:L625" si="59">K603-J603</f>
        <v>0</v>
      </c>
      <c r="O603" s="182">
        <f t="shared" si="58"/>
        <v>1</v>
      </c>
    </row>
    <row r="604" spans="1:15" x14ac:dyDescent="0.2">
      <c r="A604" s="182" t="str">
        <f>'11'!A4</f>
        <v>24160-G08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 xml:space="preserve">HR Services-RIUP                                            </v>
      </c>
      <c r="D604" s="204">
        <f>IFERROR(INDEX(Lookup!$BG$9:$BG$2151,MATCH($A604,Lookup!$A$9:$A$2151,0)),0)</f>
        <v>0</v>
      </c>
      <c r="E604" s="204">
        <f>IFERROR(INDEX(Lookup!$BF$9:$BF$2151,MATCH($A604,Lookup!$A$9:$A$2151,0)),0)</f>
        <v>0</v>
      </c>
      <c r="F604" s="204">
        <f>IFERROR(INDEX(Lookup!$BE$9:$BE$2151,MATCH($A604,Lookup!$A$9:$A$2151,0)),0)</f>
        <v>0</v>
      </c>
      <c r="G604" s="205"/>
      <c r="H604" s="205"/>
      <c r="I604" s="204">
        <f>IFERROR(INDEX(Lookup!$BJ$9:$BJ$2151,MATCH($A604,Lookup!$A$9:$A$2151,0)),0)</f>
        <v>0</v>
      </c>
      <c r="J604" s="204">
        <f>IFERROR(INDEX(Lookup!$BI$9:$BI$2151,MATCH($A604,Lookup!$A$9:$A$2151,0)),0)</f>
        <v>0</v>
      </c>
      <c r="K604" s="204">
        <f>IFERROR(INDEX(Lookup!$BH$9:$BH$2151,MATCH($A604,Lookup!$A$9:$A$2151,0)),0)</f>
        <v>0</v>
      </c>
      <c r="L604" s="204">
        <f t="shared" si="59"/>
        <v>0</v>
      </c>
      <c r="O604" s="182">
        <f t="shared" si="58"/>
        <v>1</v>
      </c>
    </row>
    <row r="605" spans="1:15" x14ac:dyDescent="0.2">
      <c r="A605" s="182" t="str">
        <f>'11'!A5</f>
        <v>24180-G08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 xml:space="preserve">Medical -RIUP                                               </v>
      </c>
      <c r="D605" s="204">
        <f>IFERROR(INDEX(Lookup!$BG$9:$BG$2151,MATCH($A605,Lookup!$A$9:$A$2151,0)),0)</f>
        <v>0</v>
      </c>
      <c r="E605" s="204">
        <f>IFERROR(INDEX(Lookup!$BF$9:$BF$2151,MATCH($A605,Lookup!$A$9:$A$2151,0)),0)</f>
        <v>0</v>
      </c>
      <c r="F605" s="204">
        <f>IFERROR(INDEX(Lookup!$BE$9:$BE$2151,MATCH($A605,Lookup!$A$9:$A$2151,0)),0)</f>
        <v>0</v>
      </c>
      <c r="G605" s="205"/>
      <c r="H605" s="205"/>
      <c r="I605" s="204">
        <f>IFERROR(INDEX(Lookup!$BJ$9:$BJ$2151,MATCH($A605,Lookup!$A$9:$A$2151,0)),0)</f>
        <v>0</v>
      </c>
      <c r="J605" s="204">
        <f>IFERROR(INDEX(Lookup!$BI$9:$BI$2151,MATCH($A605,Lookup!$A$9:$A$2151,0)),0)</f>
        <v>0</v>
      </c>
      <c r="K605" s="204">
        <f>IFERROR(INDEX(Lookup!$BH$9:$BH$2151,MATCH($A605,Lookup!$A$9:$A$2151,0)),0)</f>
        <v>0</v>
      </c>
      <c r="L605" s="204">
        <f t="shared" si="59"/>
        <v>0</v>
      </c>
      <c r="O605" s="182">
        <f t="shared" si="58"/>
        <v>1</v>
      </c>
    </row>
    <row r="606" spans="1:15" x14ac:dyDescent="0.2">
      <c r="A606" s="182" t="str">
        <f>'11'!A6</f>
        <v>24200-G08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 xml:space="preserve">OH&amp;S -RIUP                                                  </v>
      </c>
      <c r="D606" s="204">
        <f>IFERROR(INDEX(Lookup!$BG$9:$BG$2151,MATCH($A606,Lookup!$A$9:$A$2151,0)),0)</f>
        <v>0</v>
      </c>
      <c r="E606" s="204">
        <f>IFERROR(INDEX(Lookup!$BF$9:$BF$2151,MATCH($A606,Lookup!$A$9:$A$2151,0)),0)</f>
        <v>0</v>
      </c>
      <c r="F606" s="204">
        <f>IFERROR(INDEX(Lookup!$BE$9:$BE$2151,MATCH($A606,Lookup!$A$9:$A$2151,0)),0)</f>
        <v>0</v>
      </c>
      <c r="G606" s="205"/>
      <c r="H606" s="205"/>
      <c r="I606" s="204">
        <f>IFERROR(INDEX(Lookup!$BJ$9:$BJ$2151,MATCH($A606,Lookup!$A$9:$A$2151,0)),0)</f>
        <v>0</v>
      </c>
      <c r="J606" s="204">
        <f>IFERROR(INDEX(Lookup!$BI$9:$BI$2151,MATCH($A606,Lookup!$A$9:$A$2151,0)),0)</f>
        <v>0</v>
      </c>
      <c r="K606" s="204">
        <f>IFERROR(INDEX(Lookup!$BH$9:$BH$2151,MATCH($A606,Lookup!$A$9:$A$2151,0)),0)</f>
        <v>0</v>
      </c>
      <c r="L606" s="204">
        <f t="shared" si="59"/>
        <v>0</v>
      </c>
      <c r="O606" s="182">
        <f t="shared" si="58"/>
        <v>1</v>
      </c>
    </row>
    <row r="607" spans="1:15" x14ac:dyDescent="0.2">
      <c r="A607" s="182" t="str">
        <f>'11'!A7</f>
        <v>24220-G08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 xml:space="preserve">Recruitment-RIUP                                            </v>
      </c>
      <c r="D607" s="204">
        <f>IFERROR(INDEX(Lookup!$BG$9:$BG$2151,MATCH($A607,Lookup!$A$9:$A$2151,0)),0)</f>
        <v>0</v>
      </c>
      <c r="E607" s="204">
        <f>IFERROR(INDEX(Lookup!$BF$9:$BF$2151,MATCH($A607,Lookup!$A$9:$A$2151,0)),0)</f>
        <v>0</v>
      </c>
      <c r="F607" s="204">
        <f>IFERROR(INDEX(Lookup!$BE$9:$BE$2151,MATCH($A607,Lookup!$A$9:$A$2151,0)),0)</f>
        <v>0</v>
      </c>
      <c r="G607" s="205"/>
      <c r="H607" s="205"/>
      <c r="I607" s="204">
        <f>IFERROR(INDEX(Lookup!$BJ$9:$BJ$2151,MATCH($A607,Lookup!$A$9:$A$2151,0)),0)</f>
        <v>0</v>
      </c>
      <c r="J607" s="204">
        <f>IFERROR(INDEX(Lookup!$BI$9:$BI$2151,MATCH($A607,Lookup!$A$9:$A$2151,0)),0)</f>
        <v>0</v>
      </c>
      <c r="K607" s="204">
        <f>IFERROR(INDEX(Lookup!$BH$9:$BH$2151,MATCH($A607,Lookup!$A$9:$A$2151,0)),0)</f>
        <v>0</v>
      </c>
      <c r="L607" s="204">
        <f t="shared" si="59"/>
        <v>0</v>
      </c>
      <c r="O607" s="182">
        <f t="shared" si="58"/>
        <v>1</v>
      </c>
    </row>
    <row r="608" spans="1:15" x14ac:dyDescent="0.2">
      <c r="A608" s="182" t="str">
        <f>'11'!A8</f>
        <v>24240-G08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 xml:space="preserve">Relocation-RIUP                                             </v>
      </c>
      <c r="D608" s="204">
        <f>IFERROR(INDEX(Lookup!$BG$9:$BG$2151,MATCH($A608,Lookup!$A$9:$A$2151,0)),0)</f>
        <v>0</v>
      </c>
      <c r="E608" s="204">
        <f>IFERROR(INDEX(Lookup!$BF$9:$BF$2151,MATCH($A608,Lookup!$A$9:$A$2151,0)),0)</f>
        <v>0</v>
      </c>
      <c r="F608" s="204">
        <f>IFERROR(INDEX(Lookup!$BE$9:$BE$2151,MATCH($A608,Lookup!$A$9:$A$2151,0)),0)</f>
        <v>0</v>
      </c>
      <c r="G608" s="205"/>
      <c r="H608" s="205"/>
      <c r="I608" s="204">
        <f>IFERROR(INDEX(Lookup!$BJ$9:$BJ$2151,MATCH($A608,Lookup!$A$9:$A$2151,0)),0)</f>
        <v>0</v>
      </c>
      <c r="J608" s="204">
        <f>IFERROR(INDEX(Lookup!$BI$9:$BI$2151,MATCH($A608,Lookup!$A$9:$A$2151,0)),0)</f>
        <v>0</v>
      </c>
      <c r="K608" s="204">
        <f>IFERROR(INDEX(Lookup!$BH$9:$BH$2151,MATCH($A608,Lookup!$A$9:$A$2151,0)),0)</f>
        <v>0</v>
      </c>
      <c r="L608" s="204">
        <f t="shared" si="59"/>
        <v>0</v>
      </c>
      <c r="O608" s="182">
        <f t="shared" si="58"/>
        <v>1</v>
      </c>
    </row>
    <row r="609" spans="1:15" x14ac:dyDescent="0.2">
      <c r="A609" s="182" t="str">
        <f>'11'!A9</f>
        <v>24260-G08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 xml:space="preserve">Training-RIUP                                               </v>
      </c>
      <c r="D609" s="204">
        <f>IFERROR(INDEX(Lookup!$BG$9:$BG$2151,MATCH($A609,Lookup!$A$9:$A$2151,0)),0)</f>
        <v>0</v>
      </c>
      <c r="E609" s="204">
        <f>IFERROR(INDEX(Lookup!$BF$9:$BF$2151,MATCH($A609,Lookup!$A$9:$A$2151,0)),0)</f>
        <v>0</v>
      </c>
      <c r="F609" s="204">
        <f>IFERROR(INDEX(Lookup!$BE$9:$BE$2151,MATCH($A609,Lookup!$A$9:$A$2151,0)),0)</f>
        <v>0</v>
      </c>
      <c r="G609" s="205"/>
      <c r="H609" s="205"/>
      <c r="I609" s="204">
        <f>IFERROR(INDEX(Lookup!$BJ$9:$BJ$2151,MATCH($A609,Lookup!$A$9:$A$2151,0)),0)</f>
        <v>0</v>
      </c>
      <c r="J609" s="204">
        <f>IFERROR(INDEX(Lookup!$BI$9:$BI$2151,MATCH($A609,Lookup!$A$9:$A$2151,0)),0)</f>
        <v>0</v>
      </c>
      <c r="K609" s="204">
        <f>IFERROR(INDEX(Lookup!$BH$9:$BH$2151,MATCH($A609,Lookup!$A$9:$A$2151,0)),0)</f>
        <v>0</v>
      </c>
      <c r="L609" s="204">
        <f t="shared" si="59"/>
        <v>0</v>
      </c>
      <c r="O609" s="182">
        <f t="shared" si="58"/>
        <v>1</v>
      </c>
    </row>
    <row r="610" spans="1:15" hidden="1" x14ac:dyDescent="0.2">
      <c r="A610" s="182">
        <f>'11'!A10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IFERROR(INDEX(Lookup!$BG$9:$BG$2151,MATCH($A610,Lookup!$A$9:$A$2151,0)),0)</f>
        <v>0</v>
      </c>
      <c r="E610" s="204">
        <f>IFERROR(INDEX(Lookup!$BF$9:$BF$2151,MATCH($A610,Lookup!$A$9:$A$2151,0)),0)</f>
        <v>0</v>
      </c>
      <c r="F610" s="204">
        <f>IFERROR(INDEX(Lookup!$BE$9:$BE$2151,MATCH($A610,Lookup!$A$9:$A$2151,0)),0)</f>
        <v>0</v>
      </c>
      <c r="G610" s="205"/>
      <c r="H610" s="205"/>
      <c r="I610" s="204">
        <f>IFERROR(INDEX(Lookup!$BJ$9:$BJ$2151,MATCH($A610,Lookup!$A$9:$A$2151,0)),0)</f>
        <v>0</v>
      </c>
      <c r="J610" s="204">
        <f>IFERROR(INDEX(Lookup!$BI$9:$BI$2151,MATCH($A610,Lookup!$A$9:$A$2151,0)),0)</f>
        <v>0</v>
      </c>
      <c r="K610" s="204">
        <f>IFERROR(INDEX(Lookup!$BH$9:$BH$2151,MATCH($A610,Lookup!$A$9:$A$2151,0)),0)</f>
        <v>0</v>
      </c>
      <c r="L610" s="204">
        <f t="shared" si="59"/>
        <v>0</v>
      </c>
      <c r="O610" s="182">
        <f t="shared" si="58"/>
        <v>0</v>
      </c>
    </row>
    <row r="611" spans="1:15" hidden="1" x14ac:dyDescent="0.2">
      <c r="A611" s="182">
        <f>'11'!A11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IFERROR(INDEX(Lookup!$BG$9:$BG$2151,MATCH($A611,Lookup!$A$9:$A$2151,0)),0)</f>
        <v>0</v>
      </c>
      <c r="E611" s="204">
        <f>IFERROR(INDEX(Lookup!$BF$9:$BF$2151,MATCH($A611,Lookup!$A$9:$A$2151,0)),0)</f>
        <v>0</v>
      </c>
      <c r="F611" s="204">
        <f>IFERROR(INDEX(Lookup!$BE$9:$BE$2151,MATCH($A611,Lookup!$A$9:$A$2151,0)),0)</f>
        <v>0</v>
      </c>
      <c r="G611" s="205"/>
      <c r="H611" s="205"/>
      <c r="I611" s="204">
        <f>IFERROR(INDEX(Lookup!$BJ$9:$BJ$2151,MATCH($A611,Lookup!$A$9:$A$2151,0)),0)</f>
        <v>0</v>
      </c>
      <c r="J611" s="204">
        <f>IFERROR(INDEX(Lookup!$BI$9:$BI$2151,MATCH($A611,Lookup!$A$9:$A$2151,0)),0)</f>
        <v>0</v>
      </c>
      <c r="K611" s="204">
        <f>IFERROR(INDEX(Lookup!$BH$9:$BH$2151,MATCH($A611,Lookup!$A$9:$A$2151,0)),0)</f>
        <v>0</v>
      </c>
      <c r="L611" s="204">
        <f t="shared" si="59"/>
        <v>0</v>
      </c>
      <c r="O611" s="182">
        <f t="shared" si="58"/>
        <v>0</v>
      </c>
    </row>
    <row r="612" spans="1:15" hidden="1" x14ac:dyDescent="0.2">
      <c r="A612" s="182">
        <f>'11'!A12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IFERROR(INDEX(Lookup!$BG$9:$BG$2151,MATCH($A612,Lookup!$A$9:$A$2151,0)),0)</f>
        <v>0</v>
      </c>
      <c r="E612" s="204">
        <f>IFERROR(INDEX(Lookup!$BF$9:$BF$2151,MATCH($A612,Lookup!$A$9:$A$2151,0)),0)</f>
        <v>0</v>
      </c>
      <c r="F612" s="204">
        <f>IFERROR(INDEX(Lookup!$BE$9:$BE$2151,MATCH($A612,Lookup!$A$9:$A$2151,0)),0)</f>
        <v>0</v>
      </c>
      <c r="G612" s="205"/>
      <c r="H612" s="205"/>
      <c r="I612" s="204">
        <f>IFERROR(INDEX(Lookup!$BJ$9:$BJ$2151,MATCH($A612,Lookup!$A$9:$A$2151,0)),0)</f>
        <v>0</v>
      </c>
      <c r="J612" s="204">
        <f>IFERROR(INDEX(Lookup!$BI$9:$BI$2151,MATCH($A612,Lookup!$A$9:$A$2151,0)),0)</f>
        <v>0</v>
      </c>
      <c r="K612" s="204">
        <f>IFERROR(INDEX(Lookup!$BH$9:$BH$2151,MATCH($A612,Lookup!$A$9:$A$2151,0)),0)</f>
        <v>0</v>
      </c>
      <c r="L612" s="204">
        <f t="shared" si="59"/>
        <v>0</v>
      </c>
      <c r="O612" s="182">
        <f t="shared" si="58"/>
        <v>0</v>
      </c>
    </row>
    <row r="613" spans="1:15" hidden="1" x14ac:dyDescent="0.2">
      <c r="A613" s="182">
        <f>'11'!A13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IFERROR(INDEX(Lookup!$BG$9:$BG$2151,MATCH($A613,Lookup!$A$9:$A$2151,0)),0)</f>
        <v>0</v>
      </c>
      <c r="E613" s="204">
        <f>IFERROR(INDEX(Lookup!$BF$9:$BF$2151,MATCH($A613,Lookup!$A$9:$A$2151,0)),0)</f>
        <v>0</v>
      </c>
      <c r="F613" s="204">
        <f>IFERROR(INDEX(Lookup!$BE$9:$BE$2151,MATCH($A613,Lookup!$A$9:$A$2151,0)),0)</f>
        <v>0</v>
      </c>
      <c r="G613" s="205"/>
      <c r="H613" s="205"/>
      <c r="I613" s="204">
        <f>IFERROR(INDEX(Lookup!$BJ$9:$BJ$2151,MATCH($A613,Lookup!$A$9:$A$2151,0)),0)</f>
        <v>0</v>
      </c>
      <c r="J613" s="204">
        <f>IFERROR(INDEX(Lookup!$BI$9:$BI$2151,MATCH($A613,Lookup!$A$9:$A$2151,0)),0)</f>
        <v>0</v>
      </c>
      <c r="K613" s="204">
        <f>IFERROR(INDEX(Lookup!$BH$9:$BH$2151,MATCH($A613,Lookup!$A$9:$A$2151,0)),0)</f>
        <v>0</v>
      </c>
      <c r="L613" s="204">
        <f t="shared" si="59"/>
        <v>0</v>
      </c>
      <c r="O613" s="182">
        <f t="shared" si="58"/>
        <v>0</v>
      </c>
    </row>
    <row r="614" spans="1:15" hidden="1" x14ac:dyDescent="0.2">
      <c r="A614" s="182">
        <f>'11'!A14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IFERROR(INDEX(Lookup!$BG$9:$BG$2151,MATCH($A614,Lookup!$A$9:$A$2151,0)),0)</f>
        <v>0</v>
      </c>
      <c r="E614" s="204">
        <f>IFERROR(INDEX(Lookup!$BF$9:$BF$2151,MATCH($A614,Lookup!$A$9:$A$2151,0)),0)</f>
        <v>0</v>
      </c>
      <c r="F614" s="204">
        <f>IFERROR(INDEX(Lookup!$BE$9:$BE$2151,MATCH($A614,Lookup!$A$9:$A$2151,0)),0)</f>
        <v>0</v>
      </c>
      <c r="G614" s="205"/>
      <c r="H614" s="205"/>
      <c r="I614" s="204">
        <f>IFERROR(INDEX(Lookup!$BJ$9:$BJ$2151,MATCH($A614,Lookup!$A$9:$A$2151,0)),0)</f>
        <v>0</v>
      </c>
      <c r="J614" s="204">
        <f>IFERROR(INDEX(Lookup!$BI$9:$BI$2151,MATCH($A614,Lookup!$A$9:$A$2151,0)),0)</f>
        <v>0</v>
      </c>
      <c r="K614" s="204">
        <f>IFERROR(INDEX(Lookup!$BH$9:$BH$2151,MATCH($A614,Lookup!$A$9:$A$2151,0)),0)</f>
        <v>0</v>
      </c>
      <c r="L614" s="204">
        <f t="shared" si="59"/>
        <v>0</v>
      </c>
      <c r="O614" s="182">
        <f t="shared" si="58"/>
        <v>0</v>
      </c>
    </row>
    <row r="615" spans="1:15" hidden="1" x14ac:dyDescent="0.2">
      <c r="A615" s="182">
        <f>'11'!A15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IFERROR(INDEX(Lookup!$BG$9:$BG$2151,MATCH($A615,Lookup!$A$9:$A$2151,0)),0)</f>
        <v>0</v>
      </c>
      <c r="E615" s="204">
        <f>IFERROR(INDEX(Lookup!$BF$9:$BF$2151,MATCH($A615,Lookup!$A$9:$A$2151,0)),0)</f>
        <v>0</v>
      </c>
      <c r="F615" s="204">
        <f>IFERROR(INDEX(Lookup!$BE$9:$BE$2151,MATCH($A615,Lookup!$A$9:$A$2151,0)),0)</f>
        <v>0</v>
      </c>
      <c r="G615" s="205"/>
      <c r="H615" s="205"/>
      <c r="I615" s="204">
        <f>IFERROR(INDEX(Lookup!$BJ$9:$BJ$2151,MATCH($A615,Lookup!$A$9:$A$2151,0)),0)</f>
        <v>0</v>
      </c>
      <c r="J615" s="204">
        <f>IFERROR(INDEX(Lookup!$BI$9:$BI$2151,MATCH($A615,Lookup!$A$9:$A$2151,0)),0)</f>
        <v>0</v>
      </c>
      <c r="K615" s="204">
        <f>IFERROR(INDEX(Lookup!$BH$9:$BH$2151,MATCH($A615,Lookup!$A$9:$A$2151,0)),0)</f>
        <v>0</v>
      </c>
      <c r="L615" s="204">
        <f t="shared" si="59"/>
        <v>0</v>
      </c>
      <c r="O615" s="182">
        <f t="shared" si="58"/>
        <v>0</v>
      </c>
    </row>
    <row r="616" spans="1:15" hidden="1" x14ac:dyDescent="0.2">
      <c r="A616" s="182">
        <f>'11'!A16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IFERROR(INDEX(Lookup!$BG$9:$BG$2151,MATCH($A616,Lookup!$A$9:$A$2151,0)),0)</f>
        <v>0</v>
      </c>
      <c r="E616" s="204">
        <f>IFERROR(INDEX(Lookup!$BF$9:$BF$2151,MATCH($A616,Lookup!$A$9:$A$2151,0)),0)</f>
        <v>0</v>
      </c>
      <c r="F616" s="204">
        <f>IFERROR(INDEX(Lookup!$BE$9:$BE$2151,MATCH($A616,Lookup!$A$9:$A$2151,0)),0)</f>
        <v>0</v>
      </c>
      <c r="G616" s="205"/>
      <c r="H616" s="205"/>
      <c r="I616" s="204">
        <f>IFERROR(INDEX(Lookup!$BJ$9:$BJ$2151,MATCH($A616,Lookup!$A$9:$A$2151,0)),0)</f>
        <v>0</v>
      </c>
      <c r="J616" s="204">
        <f>IFERROR(INDEX(Lookup!$BI$9:$BI$2151,MATCH($A616,Lookup!$A$9:$A$2151,0)),0)</f>
        <v>0</v>
      </c>
      <c r="K616" s="204">
        <f>IFERROR(INDEX(Lookup!$BH$9:$BH$2151,MATCH($A616,Lookup!$A$9:$A$2151,0)),0)</f>
        <v>0</v>
      </c>
      <c r="L616" s="204">
        <f t="shared" si="59"/>
        <v>0</v>
      </c>
      <c r="O616" s="182">
        <f t="shared" si="58"/>
        <v>0</v>
      </c>
    </row>
    <row r="617" spans="1:15" hidden="1" x14ac:dyDescent="0.2">
      <c r="A617" s="182">
        <f>'11'!A17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IFERROR(INDEX(Lookup!$BG$9:$BG$2151,MATCH($A617,Lookup!$A$9:$A$2151,0)),0)</f>
        <v>0</v>
      </c>
      <c r="E617" s="204">
        <f>IFERROR(INDEX(Lookup!$BF$9:$BF$2151,MATCH($A617,Lookup!$A$9:$A$2151,0)),0)</f>
        <v>0</v>
      </c>
      <c r="F617" s="204">
        <f>IFERROR(INDEX(Lookup!$BE$9:$BE$2151,MATCH($A617,Lookup!$A$9:$A$2151,0)),0)</f>
        <v>0</v>
      </c>
      <c r="G617" s="205"/>
      <c r="H617" s="205"/>
      <c r="I617" s="204">
        <f>IFERROR(INDEX(Lookup!$BJ$9:$BJ$2151,MATCH($A617,Lookup!$A$9:$A$2151,0)),0)</f>
        <v>0</v>
      </c>
      <c r="J617" s="204">
        <f>IFERROR(INDEX(Lookup!$BI$9:$BI$2151,MATCH($A617,Lookup!$A$9:$A$2151,0)),0)</f>
        <v>0</v>
      </c>
      <c r="K617" s="204">
        <f>IFERROR(INDEX(Lookup!$BH$9:$BH$2151,MATCH($A617,Lookup!$A$9:$A$2151,0)),0)</f>
        <v>0</v>
      </c>
      <c r="L617" s="204">
        <f t="shared" si="59"/>
        <v>0</v>
      </c>
      <c r="O617" s="182">
        <f t="shared" si="58"/>
        <v>0</v>
      </c>
    </row>
    <row r="618" spans="1:15" hidden="1" x14ac:dyDescent="0.2">
      <c r="A618" s="182">
        <f>'11'!A18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IFERROR(INDEX(Lookup!$BG$9:$BG$2151,MATCH($A618,Lookup!$A$9:$A$2151,0)),0)</f>
        <v>0</v>
      </c>
      <c r="E618" s="204">
        <f>IFERROR(INDEX(Lookup!$BF$9:$BF$2151,MATCH($A618,Lookup!$A$9:$A$2151,0)),0)</f>
        <v>0</v>
      </c>
      <c r="F618" s="204">
        <f>IFERROR(INDEX(Lookup!$BE$9:$BE$2151,MATCH($A618,Lookup!$A$9:$A$2151,0)),0)</f>
        <v>0</v>
      </c>
      <c r="G618" s="205"/>
      <c r="H618" s="205"/>
      <c r="I618" s="204">
        <f>IFERROR(INDEX(Lookup!$BJ$9:$BJ$2151,MATCH($A618,Lookup!$A$9:$A$2151,0)),0)</f>
        <v>0</v>
      </c>
      <c r="J618" s="204">
        <f>IFERROR(INDEX(Lookup!$BI$9:$BI$2151,MATCH($A618,Lookup!$A$9:$A$2151,0)),0)</f>
        <v>0</v>
      </c>
      <c r="K618" s="204">
        <f>IFERROR(INDEX(Lookup!$BH$9:$BH$2151,MATCH($A618,Lookup!$A$9:$A$2151,0)),0)</f>
        <v>0</v>
      </c>
      <c r="L618" s="204">
        <f t="shared" si="59"/>
        <v>0</v>
      </c>
      <c r="O618" s="182">
        <f t="shared" si="58"/>
        <v>0</v>
      </c>
    </row>
    <row r="619" spans="1:15" hidden="1" x14ac:dyDescent="0.2">
      <c r="A619" s="182">
        <f>'11'!A19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IFERROR(INDEX(Lookup!$BG$9:$BG$2151,MATCH($A619,Lookup!$A$9:$A$2151,0)),0)</f>
        <v>0</v>
      </c>
      <c r="E619" s="204">
        <f>IFERROR(INDEX(Lookup!$BF$9:$BF$2151,MATCH($A619,Lookup!$A$9:$A$2151,0)),0)</f>
        <v>0</v>
      </c>
      <c r="F619" s="204">
        <f>IFERROR(INDEX(Lookup!$BE$9:$BE$2151,MATCH($A619,Lookup!$A$9:$A$2151,0)),0)</f>
        <v>0</v>
      </c>
      <c r="G619" s="205"/>
      <c r="H619" s="205"/>
      <c r="I619" s="204">
        <f>IFERROR(INDEX(Lookup!$BJ$9:$BJ$2151,MATCH($A619,Lookup!$A$9:$A$2151,0)),0)</f>
        <v>0</v>
      </c>
      <c r="J619" s="204">
        <f>IFERROR(INDEX(Lookup!$BI$9:$BI$2151,MATCH($A619,Lookup!$A$9:$A$2151,0)),0)</f>
        <v>0</v>
      </c>
      <c r="K619" s="204">
        <f>IFERROR(INDEX(Lookup!$BH$9:$BH$2151,MATCH($A619,Lookup!$A$9:$A$2151,0)),0)</f>
        <v>0</v>
      </c>
      <c r="L619" s="204">
        <f t="shared" si="59"/>
        <v>0</v>
      </c>
      <c r="O619" s="182">
        <f t="shared" si="58"/>
        <v>0</v>
      </c>
    </row>
    <row r="620" spans="1:15" hidden="1" x14ac:dyDescent="0.2">
      <c r="A620" s="182">
        <f>'11'!A20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IFERROR(INDEX(Lookup!$BG$9:$BG$2151,MATCH($A620,Lookup!$A$9:$A$2151,0)),0)</f>
        <v>0</v>
      </c>
      <c r="E620" s="204">
        <f>IFERROR(INDEX(Lookup!$BF$9:$BF$2151,MATCH($A620,Lookup!$A$9:$A$2151,0)),0)</f>
        <v>0</v>
      </c>
      <c r="F620" s="204">
        <f>IFERROR(INDEX(Lookup!$BE$9:$BE$2151,MATCH($A620,Lookup!$A$9:$A$2151,0)),0)</f>
        <v>0</v>
      </c>
      <c r="G620" s="205"/>
      <c r="H620" s="205"/>
      <c r="I620" s="204">
        <f>IFERROR(INDEX(Lookup!$BJ$9:$BJ$2151,MATCH($A620,Lookup!$A$9:$A$2151,0)),0)</f>
        <v>0</v>
      </c>
      <c r="J620" s="204">
        <f>IFERROR(INDEX(Lookup!$BI$9:$BI$2151,MATCH($A620,Lookup!$A$9:$A$2151,0)),0)</f>
        <v>0</v>
      </c>
      <c r="K620" s="204">
        <f>IFERROR(INDEX(Lookup!$BH$9:$BH$2151,MATCH($A620,Lookup!$A$9:$A$2151,0)),0)</f>
        <v>0</v>
      </c>
      <c r="L620" s="204">
        <f t="shared" si="59"/>
        <v>0</v>
      </c>
      <c r="O620" s="182">
        <f t="shared" si="58"/>
        <v>0</v>
      </c>
    </row>
    <row r="621" spans="1:15" hidden="1" x14ac:dyDescent="0.2">
      <c r="A621" s="182">
        <f>'11'!A21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IFERROR(INDEX(Lookup!$BG$9:$BG$2151,MATCH($A621,Lookup!$A$9:$A$2151,0)),0)</f>
        <v>0</v>
      </c>
      <c r="E621" s="204">
        <f>IFERROR(INDEX(Lookup!$BF$9:$BF$2151,MATCH($A621,Lookup!$A$9:$A$2151,0)),0)</f>
        <v>0</v>
      </c>
      <c r="F621" s="204">
        <f>IFERROR(INDEX(Lookup!$BE$9:$BE$2151,MATCH($A621,Lookup!$A$9:$A$2151,0)),0)</f>
        <v>0</v>
      </c>
      <c r="G621" s="205"/>
      <c r="H621" s="205"/>
      <c r="I621" s="204">
        <f>IFERROR(INDEX(Lookup!$BJ$9:$BJ$2151,MATCH($A621,Lookup!$A$9:$A$2151,0)),0)</f>
        <v>0</v>
      </c>
      <c r="J621" s="204">
        <f>IFERROR(INDEX(Lookup!$BI$9:$BI$2151,MATCH($A621,Lookup!$A$9:$A$2151,0)),0)</f>
        <v>0</v>
      </c>
      <c r="K621" s="204">
        <f>IFERROR(INDEX(Lookup!$BH$9:$BH$2151,MATCH($A621,Lookup!$A$9:$A$2151,0)),0)</f>
        <v>0</v>
      </c>
      <c r="L621" s="204">
        <f t="shared" si="59"/>
        <v>0</v>
      </c>
      <c r="O621" s="182">
        <f t="shared" si="58"/>
        <v>0</v>
      </c>
    </row>
    <row r="622" spans="1:15" hidden="1" x14ac:dyDescent="0.2">
      <c r="A622" s="182">
        <f>'11'!A22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IFERROR(INDEX(Lookup!$BG$9:$BG$2151,MATCH($A622,Lookup!$A$9:$A$2151,0)),0)</f>
        <v>0</v>
      </c>
      <c r="E622" s="204">
        <f>IFERROR(INDEX(Lookup!$BF$9:$BF$2151,MATCH($A622,Lookup!$A$9:$A$2151,0)),0)</f>
        <v>0</v>
      </c>
      <c r="F622" s="204">
        <f>IFERROR(INDEX(Lookup!$BE$9:$BE$2151,MATCH($A622,Lookup!$A$9:$A$2151,0)),0)</f>
        <v>0</v>
      </c>
      <c r="G622" s="205"/>
      <c r="H622" s="205"/>
      <c r="I622" s="204">
        <f>IFERROR(INDEX(Lookup!$BJ$9:$BJ$2151,MATCH($A622,Lookup!$A$9:$A$2151,0)),0)</f>
        <v>0</v>
      </c>
      <c r="J622" s="204">
        <f>IFERROR(INDEX(Lookup!$BI$9:$BI$2151,MATCH($A622,Lookup!$A$9:$A$2151,0)),0)</f>
        <v>0</v>
      </c>
      <c r="K622" s="204">
        <f>IFERROR(INDEX(Lookup!$BH$9:$BH$2151,MATCH($A622,Lookup!$A$9:$A$2151,0)),0)</f>
        <v>0</v>
      </c>
      <c r="L622" s="204">
        <f t="shared" si="59"/>
        <v>0</v>
      </c>
      <c r="O622" s="182">
        <f t="shared" si="58"/>
        <v>0</v>
      </c>
    </row>
    <row r="623" spans="1:15" hidden="1" x14ac:dyDescent="0.2">
      <c r="A623" s="182">
        <f>'11'!A23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IFERROR(INDEX(Lookup!$BG$9:$BG$2151,MATCH($A623,Lookup!$A$9:$A$2151,0)),0)</f>
        <v>0</v>
      </c>
      <c r="E623" s="204">
        <f>IFERROR(INDEX(Lookup!$BF$9:$BF$2151,MATCH($A623,Lookup!$A$9:$A$2151,0)),0)</f>
        <v>0</v>
      </c>
      <c r="F623" s="204">
        <f>IFERROR(INDEX(Lookup!$BE$9:$BE$2151,MATCH($A623,Lookup!$A$9:$A$2151,0)),0)</f>
        <v>0</v>
      </c>
      <c r="G623" s="205"/>
      <c r="H623" s="205"/>
      <c r="I623" s="204">
        <f>IFERROR(INDEX(Lookup!$BJ$9:$BJ$2151,MATCH($A623,Lookup!$A$9:$A$2151,0)),0)</f>
        <v>0</v>
      </c>
      <c r="J623" s="204">
        <f>IFERROR(INDEX(Lookup!$BI$9:$BI$2151,MATCH($A623,Lookup!$A$9:$A$2151,0)),0)</f>
        <v>0</v>
      </c>
      <c r="K623" s="204">
        <f>IFERROR(INDEX(Lookup!$BH$9:$BH$2151,MATCH($A623,Lookup!$A$9:$A$2151,0)),0)</f>
        <v>0</v>
      </c>
      <c r="L623" s="204">
        <f t="shared" si="59"/>
        <v>0</v>
      </c>
      <c r="O623" s="182">
        <f t="shared" si="58"/>
        <v>0</v>
      </c>
    </row>
    <row r="624" spans="1:15" hidden="1" x14ac:dyDescent="0.2">
      <c r="A624" s="182">
        <f>'11'!A24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IFERROR(INDEX(Lookup!$BG$9:$BG$2151,MATCH($A624,Lookup!$A$9:$A$2151,0)),0)</f>
        <v>0</v>
      </c>
      <c r="E624" s="204">
        <f>IFERROR(INDEX(Lookup!$BF$9:$BF$2151,MATCH($A624,Lookup!$A$9:$A$2151,0)),0)</f>
        <v>0</v>
      </c>
      <c r="F624" s="204">
        <f>IFERROR(INDEX(Lookup!$BE$9:$BE$2151,MATCH($A624,Lookup!$A$9:$A$2151,0)),0)</f>
        <v>0</v>
      </c>
      <c r="G624" s="205"/>
      <c r="H624" s="205"/>
      <c r="I624" s="204">
        <f>IFERROR(INDEX(Lookup!$BJ$9:$BJ$2151,MATCH($A624,Lookup!$A$9:$A$2151,0)),0)</f>
        <v>0</v>
      </c>
      <c r="J624" s="204">
        <f>IFERROR(INDEX(Lookup!$BI$9:$BI$2151,MATCH($A624,Lookup!$A$9:$A$2151,0)),0)</f>
        <v>0</v>
      </c>
      <c r="K624" s="204">
        <f>IFERROR(INDEX(Lookup!$BH$9:$BH$2151,MATCH($A624,Lookup!$A$9:$A$2151,0)),0)</f>
        <v>0</v>
      </c>
      <c r="L624" s="204">
        <f t="shared" si="59"/>
        <v>0</v>
      </c>
      <c r="O624" s="182">
        <f t="shared" si="58"/>
        <v>0</v>
      </c>
    </row>
    <row r="625" spans="1:15" hidden="1" x14ac:dyDescent="0.2">
      <c r="A625" s="182">
        <f>'11'!A25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IFERROR(INDEX(Lookup!$BG$9:$BG$2151,MATCH($A625,Lookup!$A$9:$A$2151,0)),0)</f>
        <v>0</v>
      </c>
      <c r="E625" s="204">
        <f>IFERROR(INDEX(Lookup!$BF$9:$BF$2151,MATCH($A625,Lookup!$A$9:$A$2151,0)),0)</f>
        <v>0</v>
      </c>
      <c r="F625" s="204">
        <f>IFERROR(INDEX(Lookup!$BE$9:$BE$2151,MATCH($A625,Lookup!$A$9:$A$2151,0)),0)</f>
        <v>0</v>
      </c>
      <c r="G625" s="205"/>
      <c r="H625" s="205"/>
      <c r="I625" s="204">
        <f>IFERROR(INDEX(Lookup!$BJ$9:$BJ$2151,MATCH($A625,Lookup!$A$9:$A$2151,0)),0)</f>
        <v>0</v>
      </c>
      <c r="J625" s="204">
        <f>IFERROR(INDEX(Lookup!$BI$9:$BI$2151,MATCH($A625,Lookup!$A$9:$A$2151,0)),0)</f>
        <v>0</v>
      </c>
      <c r="K625" s="204">
        <f>IFERROR(INDEX(Lookup!$BH$9:$BH$2151,MATCH($A625,Lookup!$A$9:$A$2151,0)),0)</f>
        <v>0</v>
      </c>
      <c r="L625" s="204">
        <f t="shared" si="59"/>
        <v>0</v>
      </c>
      <c r="O625" s="182">
        <f t="shared" si="58"/>
        <v>0</v>
      </c>
    </row>
    <row r="626" spans="1:15" x14ac:dyDescent="0.2">
      <c r="L626" s="204"/>
      <c r="O626" s="182">
        <v>1</v>
      </c>
    </row>
    <row r="627" spans="1:15" x14ac:dyDescent="0.2">
      <c r="A627" s="212"/>
      <c r="B627" s="212"/>
      <c r="C627" s="212" t="s">
        <v>467</v>
      </c>
      <c r="D627" s="210">
        <f>SUM(D602:D626)</f>
        <v>0</v>
      </c>
      <c r="E627" s="210">
        <f>SUM(E602:E626)</f>
        <v>0</v>
      </c>
      <c r="F627" s="210">
        <f>SUM(F602:F626)</f>
        <v>0</v>
      </c>
      <c r="G627" s="211"/>
      <c r="H627" s="211"/>
      <c r="I627" s="210">
        <f>SUM(I602:I626)</f>
        <v>0</v>
      </c>
      <c r="J627" s="210">
        <f>SUM(J602:J626)</f>
        <v>0</v>
      </c>
      <c r="K627" s="210">
        <f>SUM(K602:K626)</f>
        <v>0</v>
      </c>
      <c r="L627" s="210">
        <f>SUM(L602:L626)</f>
        <v>0</v>
      </c>
      <c r="O627" s="182">
        <v>1</v>
      </c>
    </row>
    <row r="628" spans="1:15" x14ac:dyDescent="0.2">
      <c r="C628" s="206" t="s">
        <v>462</v>
      </c>
      <c r="L628" s="204"/>
      <c r="O628" s="182">
        <v>1</v>
      </c>
    </row>
    <row r="629" spans="1:15" x14ac:dyDescent="0.2">
      <c r="A629" s="182" t="str">
        <f>'12'!A2</f>
        <v>25100-E01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 xml:space="preserve">Advertising &amp; Promotion-Rip It Up                           </v>
      </c>
      <c r="D629" s="204">
        <f>IFERROR(INDEX(Lookup!$BG$9:$BG$2151,MATCH($A629,Lookup!$A$9:$A$2151,0)),0)</f>
        <v>0</v>
      </c>
      <c r="E629" s="204">
        <f>IFERROR(INDEX(Lookup!$BF$9:$BF$2151,MATCH($A629,Lookup!$A$9:$A$2151,0)),0)</f>
        <v>0</v>
      </c>
      <c r="F629" s="204">
        <f>IFERROR(INDEX(Lookup!$BE$9:$BE$2151,MATCH($A629,Lookup!$A$9:$A$2151,0)),0)</f>
        <v>0</v>
      </c>
      <c r="G629" s="205"/>
      <c r="H629" s="205"/>
      <c r="I629" s="204">
        <f>IFERROR(INDEX(Lookup!$BJ$9:$BJ$2151,MATCH($A629,Lookup!$A$9:$A$2151,0)),0)</f>
        <v>0</v>
      </c>
      <c r="J629" s="204">
        <f>IFERROR(INDEX(Lookup!$BI$9:$BI$2151,MATCH($A629,Lookup!$A$9:$A$2151,0)),0)</f>
        <v>0</v>
      </c>
      <c r="K629" s="204">
        <f>IFERROR(INDEX(Lookup!$BH$9:$BH$2151,MATCH($A629,Lookup!$A$9:$A$2151,0)),0)</f>
        <v>0</v>
      </c>
      <c r="L629" s="204">
        <f t="shared" ref="L629:L678" si="60">K629-J629</f>
        <v>0</v>
      </c>
      <c r="O629" s="182">
        <f t="shared" ref="O629:O653" si="61">+IF(A629&gt;0,1,0)</f>
        <v>1</v>
      </c>
    </row>
    <row r="630" spans="1:15" x14ac:dyDescent="0.2">
      <c r="A630" s="182" t="str">
        <f>'12'!A3</f>
        <v>25100-E02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 xml:space="preserve">Advertising &amp; Promotion-Onion                               </v>
      </c>
      <c r="D630" s="204">
        <f>IFERROR(INDEX(Lookup!$BG$9:$BG$2151,MATCH($A630,Lookup!$A$9:$A$2151,0)),0)</f>
        <v>0</v>
      </c>
      <c r="E630" s="204">
        <f>IFERROR(INDEX(Lookup!$BF$9:$BF$2151,MATCH($A630,Lookup!$A$9:$A$2151,0)),0)</f>
        <v>0</v>
      </c>
      <c r="F630" s="204">
        <f>IFERROR(INDEX(Lookup!$BE$9:$BE$2151,MATCH($A630,Lookup!$A$9:$A$2151,0)),0)</f>
        <v>0</v>
      </c>
      <c r="G630" s="205"/>
      <c r="H630" s="205"/>
      <c r="I630" s="204">
        <f>IFERROR(INDEX(Lookup!$BJ$9:$BJ$2151,MATCH($A630,Lookup!$A$9:$A$2151,0)),0)</f>
        <v>0</v>
      </c>
      <c r="J630" s="204">
        <f>IFERROR(INDEX(Lookup!$BI$9:$BI$2151,MATCH($A630,Lookup!$A$9:$A$2151,0)),0)</f>
        <v>0</v>
      </c>
      <c r="K630" s="204">
        <f>IFERROR(INDEX(Lookup!$BH$9:$BH$2151,MATCH($A630,Lookup!$A$9:$A$2151,0)),0)</f>
        <v>0</v>
      </c>
      <c r="L630" s="204">
        <f t="shared" si="60"/>
        <v>0</v>
      </c>
      <c r="O630" s="182">
        <f t="shared" si="61"/>
        <v>1</v>
      </c>
    </row>
    <row r="631" spans="1:15" x14ac:dyDescent="0.2">
      <c r="A631" s="182" t="str">
        <f>'12'!A4</f>
        <v>25100-E03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 xml:space="preserve">Advertising &amp; Promotion-The Fix                             </v>
      </c>
      <c r="D631" s="204">
        <f>IFERROR(INDEX(Lookup!$BG$9:$BG$2151,MATCH($A631,Lookup!$A$9:$A$2151,0)),0)</f>
        <v>0</v>
      </c>
      <c r="E631" s="204">
        <f>IFERROR(INDEX(Lookup!$BF$9:$BF$2151,MATCH($A631,Lookup!$A$9:$A$2151,0)),0)</f>
        <v>0</v>
      </c>
      <c r="F631" s="204">
        <f>IFERROR(INDEX(Lookup!$BE$9:$BE$2151,MATCH($A631,Lookup!$A$9:$A$2151,0)),0)</f>
        <v>0</v>
      </c>
      <c r="G631" s="205"/>
      <c r="H631" s="205"/>
      <c r="I631" s="204">
        <f>IFERROR(INDEX(Lookup!$BJ$9:$BJ$2151,MATCH($A631,Lookup!$A$9:$A$2151,0)),0)</f>
        <v>0</v>
      </c>
      <c r="J631" s="204">
        <f>IFERROR(INDEX(Lookup!$BI$9:$BI$2151,MATCH($A631,Lookup!$A$9:$A$2151,0)),0)</f>
        <v>0</v>
      </c>
      <c r="K631" s="204">
        <f>IFERROR(INDEX(Lookup!$BH$9:$BH$2151,MATCH($A631,Lookup!$A$9:$A$2151,0)),0)</f>
        <v>0</v>
      </c>
      <c r="L631" s="204">
        <f t="shared" si="60"/>
        <v>0</v>
      </c>
      <c r="O631" s="182">
        <f t="shared" si="61"/>
        <v>1</v>
      </c>
    </row>
    <row r="632" spans="1:15" x14ac:dyDescent="0.2">
      <c r="A632" s="182" t="str">
        <f>'12'!A5</f>
        <v>25100-E04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 xml:space="preserve">Advertising &amp; Promotion-Clique                              </v>
      </c>
      <c r="D632" s="204">
        <f>IFERROR(INDEX(Lookup!$BG$9:$BG$2151,MATCH($A632,Lookup!$A$9:$A$2151,0)),0)</f>
        <v>0</v>
      </c>
      <c r="E632" s="204">
        <f>IFERROR(INDEX(Lookup!$BF$9:$BF$2151,MATCH($A632,Lookup!$A$9:$A$2151,0)),0)</f>
        <v>0</v>
      </c>
      <c r="F632" s="204">
        <f>IFERROR(INDEX(Lookup!$BE$9:$BE$2151,MATCH($A632,Lookup!$A$9:$A$2151,0)),0)</f>
        <v>0</v>
      </c>
      <c r="G632" s="205"/>
      <c r="H632" s="205"/>
      <c r="I632" s="204">
        <f>IFERROR(INDEX(Lookup!$BJ$9:$BJ$2151,MATCH($A632,Lookup!$A$9:$A$2151,0)),0)</f>
        <v>0</v>
      </c>
      <c r="J632" s="204">
        <f>IFERROR(INDEX(Lookup!$BI$9:$BI$2151,MATCH($A632,Lookup!$A$9:$A$2151,0)),0)</f>
        <v>0</v>
      </c>
      <c r="K632" s="204">
        <f>IFERROR(INDEX(Lookup!$BH$9:$BH$2151,MATCH($A632,Lookup!$A$9:$A$2151,0)),0)</f>
        <v>0</v>
      </c>
      <c r="L632" s="204">
        <f t="shared" si="60"/>
        <v>0</v>
      </c>
      <c r="O632" s="182">
        <f t="shared" si="61"/>
        <v>1</v>
      </c>
    </row>
    <row r="633" spans="1:15" x14ac:dyDescent="0.2">
      <c r="A633" s="182" t="str">
        <f>'12'!A6</f>
        <v>25120-G08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 xml:space="preserve">Donations-RIUP                                              </v>
      </c>
      <c r="D633" s="204">
        <f>IFERROR(INDEX(Lookup!$BG$9:$BG$2151,MATCH($A633,Lookup!$A$9:$A$2151,0)),0)</f>
        <v>0</v>
      </c>
      <c r="E633" s="204">
        <f>IFERROR(INDEX(Lookup!$BF$9:$BF$2151,MATCH($A633,Lookup!$A$9:$A$2151,0)),0)</f>
        <v>0</v>
      </c>
      <c r="F633" s="204">
        <f>IFERROR(INDEX(Lookup!$BE$9:$BE$2151,MATCH($A633,Lookup!$A$9:$A$2151,0)),0)</f>
        <v>0</v>
      </c>
      <c r="G633" s="205"/>
      <c r="H633" s="205"/>
      <c r="I633" s="204">
        <f>IFERROR(INDEX(Lookup!$BJ$9:$BJ$2151,MATCH($A633,Lookup!$A$9:$A$2151,0)),0)</f>
        <v>0</v>
      </c>
      <c r="J633" s="204">
        <f>IFERROR(INDEX(Lookup!$BI$9:$BI$2151,MATCH($A633,Lookup!$A$9:$A$2151,0)),0)</f>
        <v>0</v>
      </c>
      <c r="K633" s="204">
        <f>IFERROR(INDEX(Lookup!$BH$9:$BH$2151,MATCH($A633,Lookup!$A$9:$A$2151,0)),0)</f>
        <v>0</v>
      </c>
      <c r="L633" s="204">
        <f t="shared" si="60"/>
        <v>0</v>
      </c>
      <c r="O633" s="182">
        <f t="shared" si="61"/>
        <v>1</v>
      </c>
    </row>
    <row r="634" spans="1:15" x14ac:dyDescent="0.2">
      <c r="A634" s="182" t="str">
        <f>'12'!A7</f>
        <v>25140-G08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 xml:space="preserve">Entertainment-RIUP                                          </v>
      </c>
      <c r="D634" s="204">
        <f>IFERROR(INDEX(Lookup!$BG$9:$BG$2151,MATCH($A634,Lookup!$A$9:$A$2151,0)),0)</f>
        <v>0</v>
      </c>
      <c r="E634" s="204">
        <f>IFERROR(INDEX(Lookup!$BF$9:$BF$2151,MATCH($A634,Lookup!$A$9:$A$2151,0)),0)</f>
        <v>0</v>
      </c>
      <c r="F634" s="204">
        <f>IFERROR(INDEX(Lookup!$BE$9:$BE$2151,MATCH($A634,Lookup!$A$9:$A$2151,0)),0)</f>
        <v>0</v>
      </c>
      <c r="G634" s="205"/>
      <c r="H634" s="205"/>
      <c r="I634" s="204">
        <f>IFERROR(INDEX(Lookup!$BJ$9:$BJ$2151,MATCH($A634,Lookup!$A$9:$A$2151,0)),0)</f>
        <v>0</v>
      </c>
      <c r="J634" s="204">
        <f>IFERROR(INDEX(Lookup!$BI$9:$BI$2151,MATCH($A634,Lookup!$A$9:$A$2151,0)),0)</f>
        <v>0</v>
      </c>
      <c r="K634" s="204">
        <f>IFERROR(INDEX(Lookup!$BH$9:$BH$2151,MATCH($A634,Lookup!$A$9:$A$2151,0)),0)</f>
        <v>0</v>
      </c>
      <c r="L634" s="204">
        <f t="shared" si="60"/>
        <v>0</v>
      </c>
      <c r="O634" s="182">
        <f t="shared" si="61"/>
        <v>1</v>
      </c>
    </row>
    <row r="635" spans="1:15" x14ac:dyDescent="0.2">
      <c r="A635" s="182" t="str">
        <f>'12'!A8</f>
        <v>25160-G08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 xml:space="preserve">Entertainment - FBT-RIUP                                    </v>
      </c>
      <c r="D635" s="204">
        <f>IFERROR(INDEX(Lookup!$BG$9:$BG$2151,MATCH($A635,Lookup!$A$9:$A$2151,0)),0)</f>
        <v>0</v>
      </c>
      <c r="E635" s="204">
        <f>IFERROR(INDEX(Lookup!$BF$9:$BF$2151,MATCH($A635,Lookup!$A$9:$A$2151,0)),0)</f>
        <v>0</v>
      </c>
      <c r="F635" s="204">
        <f>IFERROR(INDEX(Lookup!$BE$9:$BE$2151,MATCH($A635,Lookup!$A$9:$A$2151,0)),0)</f>
        <v>0</v>
      </c>
      <c r="G635" s="205"/>
      <c r="H635" s="205"/>
      <c r="I635" s="204">
        <f>IFERROR(INDEX(Lookup!$BJ$9:$BJ$2151,MATCH($A635,Lookup!$A$9:$A$2151,0)),0)</f>
        <v>0</v>
      </c>
      <c r="J635" s="204">
        <f>IFERROR(INDEX(Lookup!$BI$9:$BI$2151,MATCH($A635,Lookup!$A$9:$A$2151,0)),0)</f>
        <v>0</v>
      </c>
      <c r="K635" s="204">
        <f>IFERROR(INDEX(Lookup!$BH$9:$BH$2151,MATCH($A635,Lookup!$A$9:$A$2151,0)),0)</f>
        <v>0</v>
      </c>
      <c r="L635" s="204">
        <f t="shared" si="60"/>
        <v>0</v>
      </c>
      <c r="O635" s="182">
        <f t="shared" si="61"/>
        <v>1</v>
      </c>
    </row>
    <row r="636" spans="1:15" x14ac:dyDescent="0.2">
      <c r="A636" s="182" t="str">
        <f>'12'!A9</f>
        <v>25180-G08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 xml:space="preserve">Prizes-RIUP                                                 </v>
      </c>
      <c r="D636" s="204">
        <f>IFERROR(INDEX(Lookup!$BG$9:$BG$2151,MATCH($A636,Lookup!$A$9:$A$2151,0)),0)</f>
        <v>0</v>
      </c>
      <c r="E636" s="204">
        <f>IFERROR(INDEX(Lookup!$BF$9:$BF$2151,MATCH($A636,Lookup!$A$9:$A$2151,0)),0)</f>
        <v>0</v>
      </c>
      <c r="F636" s="204">
        <f>IFERROR(INDEX(Lookup!$BE$9:$BE$2151,MATCH($A636,Lookup!$A$9:$A$2151,0)),0)</f>
        <v>0</v>
      </c>
      <c r="G636" s="205"/>
      <c r="H636" s="205"/>
      <c r="I636" s="204">
        <f>IFERROR(INDEX(Lookup!$BJ$9:$BJ$2151,MATCH($A636,Lookup!$A$9:$A$2151,0)),0)</f>
        <v>0</v>
      </c>
      <c r="J636" s="204">
        <f>IFERROR(INDEX(Lookup!$BI$9:$BI$2151,MATCH($A636,Lookup!$A$9:$A$2151,0)),0)</f>
        <v>0</v>
      </c>
      <c r="K636" s="204">
        <f>IFERROR(INDEX(Lookup!$BH$9:$BH$2151,MATCH($A636,Lookup!$A$9:$A$2151,0)),0)</f>
        <v>0</v>
      </c>
      <c r="L636" s="204">
        <f t="shared" si="60"/>
        <v>0</v>
      </c>
      <c r="O636" s="182">
        <f t="shared" si="61"/>
        <v>1</v>
      </c>
    </row>
    <row r="637" spans="1:15" x14ac:dyDescent="0.2">
      <c r="A637" s="182" t="str">
        <f>'12'!A10</f>
        <v>25200-G08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 xml:space="preserve">Sponsorship-RIUP                                            </v>
      </c>
      <c r="D637" s="204">
        <f>IFERROR(INDEX(Lookup!$BG$9:$BG$2151,MATCH($A637,Lookup!$A$9:$A$2151,0)),0)</f>
        <v>0</v>
      </c>
      <c r="E637" s="204">
        <f>IFERROR(INDEX(Lookup!$BF$9:$BF$2151,MATCH($A637,Lookup!$A$9:$A$2151,0)),0)</f>
        <v>0</v>
      </c>
      <c r="F637" s="204">
        <f>IFERROR(INDEX(Lookup!$BE$9:$BE$2151,MATCH($A637,Lookup!$A$9:$A$2151,0)),0)</f>
        <v>0</v>
      </c>
      <c r="G637" s="205"/>
      <c r="H637" s="205"/>
      <c r="I637" s="204">
        <f>IFERROR(INDEX(Lookup!$BJ$9:$BJ$2151,MATCH($A637,Lookup!$A$9:$A$2151,0)),0)</f>
        <v>0</v>
      </c>
      <c r="J637" s="204">
        <f>IFERROR(INDEX(Lookup!$BI$9:$BI$2151,MATCH($A637,Lookup!$A$9:$A$2151,0)),0)</f>
        <v>0</v>
      </c>
      <c r="K637" s="204">
        <f>IFERROR(INDEX(Lookup!$BH$9:$BH$2151,MATCH($A637,Lookup!$A$9:$A$2151,0)),0)</f>
        <v>0</v>
      </c>
      <c r="L637" s="204">
        <f t="shared" si="60"/>
        <v>0</v>
      </c>
      <c r="O637" s="182">
        <f t="shared" si="61"/>
        <v>1</v>
      </c>
    </row>
    <row r="638" spans="1:15" hidden="1" x14ac:dyDescent="0.2">
      <c r="A638" s="182">
        <f>'12'!A11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IFERROR(INDEX(Lookup!$BG$9:$BG$2151,MATCH($A638,Lookup!$A$9:$A$2151,0)),0)</f>
        <v>0</v>
      </c>
      <c r="E638" s="204">
        <f>IFERROR(INDEX(Lookup!$BF$9:$BF$2151,MATCH($A638,Lookup!$A$9:$A$2151,0)),0)</f>
        <v>0</v>
      </c>
      <c r="F638" s="204">
        <f>IFERROR(INDEX(Lookup!$BE$9:$BE$2151,MATCH($A638,Lookup!$A$9:$A$2151,0)),0)</f>
        <v>0</v>
      </c>
      <c r="G638" s="205"/>
      <c r="H638" s="205"/>
      <c r="I638" s="204">
        <f>IFERROR(INDEX(Lookup!$BJ$9:$BJ$2151,MATCH($A638,Lookup!$A$9:$A$2151,0)),0)</f>
        <v>0</v>
      </c>
      <c r="J638" s="204">
        <f>IFERROR(INDEX(Lookup!$BI$9:$BI$2151,MATCH($A638,Lookup!$A$9:$A$2151,0)),0)</f>
        <v>0</v>
      </c>
      <c r="K638" s="204">
        <f>IFERROR(INDEX(Lookup!$BH$9:$BH$2151,MATCH($A638,Lookup!$A$9:$A$2151,0)),0)</f>
        <v>0</v>
      </c>
      <c r="L638" s="204">
        <f t="shared" si="60"/>
        <v>0</v>
      </c>
      <c r="O638" s="182">
        <f t="shared" si="61"/>
        <v>0</v>
      </c>
    </row>
    <row r="639" spans="1:15" hidden="1" x14ac:dyDescent="0.2">
      <c r="A639" s="182">
        <f>'12'!A12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IFERROR(INDEX(Lookup!$BG$9:$BG$2151,MATCH($A639,Lookup!$A$9:$A$2151,0)),0)</f>
        <v>0</v>
      </c>
      <c r="E639" s="204">
        <f>IFERROR(INDEX(Lookup!$BF$9:$BF$2151,MATCH($A639,Lookup!$A$9:$A$2151,0)),0)</f>
        <v>0</v>
      </c>
      <c r="F639" s="204">
        <f>IFERROR(INDEX(Lookup!$BE$9:$BE$2151,MATCH($A639,Lookup!$A$9:$A$2151,0)),0)</f>
        <v>0</v>
      </c>
      <c r="G639" s="205"/>
      <c r="H639" s="205"/>
      <c r="I639" s="204">
        <f>IFERROR(INDEX(Lookup!$BJ$9:$BJ$2151,MATCH($A639,Lookup!$A$9:$A$2151,0)),0)</f>
        <v>0</v>
      </c>
      <c r="J639" s="204">
        <f>IFERROR(INDEX(Lookup!$BI$9:$BI$2151,MATCH($A639,Lookup!$A$9:$A$2151,0)),0)</f>
        <v>0</v>
      </c>
      <c r="K639" s="204">
        <f>IFERROR(INDEX(Lookup!$BH$9:$BH$2151,MATCH($A639,Lookup!$A$9:$A$2151,0)),0)</f>
        <v>0</v>
      </c>
      <c r="L639" s="204">
        <f t="shared" si="60"/>
        <v>0</v>
      </c>
      <c r="O639" s="182">
        <f t="shared" si="61"/>
        <v>0</v>
      </c>
    </row>
    <row r="640" spans="1:15" hidden="1" x14ac:dyDescent="0.2">
      <c r="A640" s="182">
        <f>'12'!A13</f>
        <v>0</v>
      </c>
      <c r="C640" s="182" t="str">
        <f>IFERROR(LEFT(IFERROR(INDEX(Sheet5!$C$2:$C$1300,MATCH($A640,Sheet5!$A$2:$A$1300,0)),"-"),FIND(",",IFERROR(INDEX(Sheet5!$C$2:$C$1300,MATCH($A640,Sheet5!$A$2:$A$1300,0)),"-"),1)-1),IFERROR(INDEX(Sheet5!$C$2:$C$1300,MATCH($A640,Sheet5!$A$2:$A$1300,0)),"-"))</f>
        <v>-</v>
      </c>
      <c r="D640" s="204">
        <f>IFERROR(INDEX(Lookup!$BG$9:$BG$2151,MATCH($A640,Lookup!$A$9:$A$2151,0)),0)</f>
        <v>0</v>
      </c>
      <c r="E640" s="204">
        <f>IFERROR(INDEX(Lookup!$BF$9:$BF$2151,MATCH($A640,Lookup!$A$9:$A$2151,0)),0)</f>
        <v>0</v>
      </c>
      <c r="F640" s="204">
        <f>IFERROR(INDEX(Lookup!$BE$9:$BE$2151,MATCH($A640,Lookup!$A$9:$A$2151,0)),0)</f>
        <v>0</v>
      </c>
      <c r="G640" s="205"/>
      <c r="H640" s="205"/>
      <c r="I640" s="204">
        <f>IFERROR(INDEX(Lookup!$BJ$9:$BJ$2151,MATCH($A640,Lookup!$A$9:$A$2151,0)),0)</f>
        <v>0</v>
      </c>
      <c r="J640" s="204">
        <f>IFERROR(INDEX(Lookup!$BI$9:$BI$2151,MATCH($A640,Lookup!$A$9:$A$2151,0)),0)</f>
        <v>0</v>
      </c>
      <c r="K640" s="204">
        <f>IFERROR(INDEX(Lookup!$BH$9:$BH$2151,MATCH($A640,Lookup!$A$9:$A$2151,0)),0)</f>
        <v>0</v>
      </c>
      <c r="L640" s="204">
        <f t="shared" si="60"/>
        <v>0</v>
      </c>
      <c r="O640" s="182">
        <f t="shared" si="61"/>
        <v>0</v>
      </c>
    </row>
    <row r="641" spans="1:15" hidden="1" x14ac:dyDescent="0.2">
      <c r="A641" s="182">
        <f>'12'!A14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4">
        <f>IFERROR(INDEX(Lookup!$BG$9:$BG$2151,MATCH($A641,Lookup!$A$9:$A$2151,0)),0)</f>
        <v>0</v>
      </c>
      <c r="E641" s="204">
        <f>IFERROR(INDEX(Lookup!$BF$9:$BF$2151,MATCH($A641,Lookup!$A$9:$A$2151,0)),0)</f>
        <v>0</v>
      </c>
      <c r="F641" s="204">
        <f>IFERROR(INDEX(Lookup!$BE$9:$BE$2151,MATCH($A641,Lookup!$A$9:$A$2151,0)),0)</f>
        <v>0</v>
      </c>
      <c r="G641" s="205"/>
      <c r="H641" s="205"/>
      <c r="I641" s="204">
        <f>IFERROR(INDEX(Lookup!$BJ$9:$BJ$2151,MATCH($A641,Lookup!$A$9:$A$2151,0)),0)</f>
        <v>0</v>
      </c>
      <c r="J641" s="204">
        <f>IFERROR(INDEX(Lookup!$BI$9:$BI$2151,MATCH($A641,Lookup!$A$9:$A$2151,0)),0)</f>
        <v>0</v>
      </c>
      <c r="K641" s="204">
        <f>IFERROR(INDEX(Lookup!$BH$9:$BH$2151,MATCH($A641,Lookup!$A$9:$A$2151,0)),0)</f>
        <v>0</v>
      </c>
      <c r="L641" s="204">
        <f t="shared" si="60"/>
        <v>0</v>
      </c>
      <c r="O641" s="182">
        <f t="shared" si="61"/>
        <v>0</v>
      </c>
    </row>
    <row r="642" spans="1:15" hidden="1" x14ac:dyDescent="0.2">
      <c r="A642" s="182">
        <f>'12'!A15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IFERROR(INDEX(Lookup!$BG$9:$BG$2151,MATCH($A642,Lookup!$A$9:$A$2151,0)),0)</f>
        <v>0</v>
      </c>
      <c r="E642" s="204">
        <f>IFERROR(INDEX(Lookup!$BF$9:$BF$2151,MATCH($A642,Lookup!$A$9:$A$2151,0)),0)</f>
        <v>0</v>
      </c>
      <c r="F642" s="204">
        <f>IFERROR(INDEX(Lookup!$BE$9:$BE$2151,MATCH($A642,Lookup!$A$9:$A$2151,0)),0)</f>
        <v>0</v>
      </c>
      <c r="G642" s="205"/>
      <c r="H642" s="205"/>
      <c r="I642" s="204">
        <f>IFERROR(INDEX(Lookup!$BJ$9:$BJ$2151,MATCH($A642,Lookup!$A$9:$A$2151,0)),0)</f>
        <v>0</v>
      </c>
      <c r="J642" s="204">
        <f>IFERROR(INDEX(Lookup!$BI$9:$BI$2151,MATCH($A642,Lookup!$A$9:$A$2151,0)),0)</f>
        <v>0</v>
      </c>
      <c r="K642" s="204">
        <f>IFERROR(INDEX(Lookup!$BH$9:$BH$2151,MATCH($A642,Lookup!$A$9:$A$2151,0)),0)</f>
        <v>0</v>
      </c>
      <c r="L642" s="204">
        <f t="shared" si="60"/>
        <v>0</v>
      </c>
      <c r="O642" s="182">
        <f t="shared" si="61"/>
        <v>0</v>
      </c>
    </row>
    <row r="643" spans="1:15" hidden="1" x14ac:dyDescent="0.2">
      <c r="A643" s="182">
        <f>'12'!A16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IFERROR(INDEX(Lookup!$BG$9:$BG$2151,MATCH($A643,Lookup!$A$9:$A$2151,0)),0)</f>
        <v>0</v>
      </c>
      <c r="E643" s="204">
        <f>IFERROR(INDEX(Lookup!$BF$9:$BF$2151,MATCH($A643,Lookup!$A$9:$A$2151,0)),0)</f>
        <v>0</v>
      </c>
      <c r="F643" s="204">
        <f>IFERROR(INDEX(Lookup!$BE$9:$BE$2151,MATCH($A643,Lookup!$A$9:$A$2151,0)),0)</f>
        <v>0</v>
      </c>
      <c r="G643" s="205"/>
      <c r="H643" s="205"/>
      <c r="I643" s="204">
        <f>IFERROR(INDEX(Lookup!$BJ$9:$BJ$2151,MATCH($A643,Lookup!$A$9:$A$2151,0)),0)</f>
        <v>0</v>
      </c>
      <c r="J643" s="204">
        <f>IFERROR(INDEX(Lookup!$BI$9:$BI$2151,MATCH($A643,Lookup!$A$9:$A$2151,0)),0)</f>
        <v>0</v>
      </c>
      <c r="K643" s="204">
        <f>IFERROR(INDEX(Lookup!$BH$9:$BH$2151,MATCH($A643,Lookup!$A$9:$A$2151,0)),0)</f>
        <v>0</v>
      </c>
      <c r="L643" s="204">
        <f t="shared" si="60"/>
        <v>0</v>
      </c>
      <c r="O643" s="182">
        <f t="shared" si="61"/>
        <v>0</v>
      </c>
    </row>
    <row r="644" spans="1:15" hidden="1" x14ac:dyDescent="0.2">
      <c r="A644" s="182">
        <f>'12'!A17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IFERROR(INDEX(Lookup!$BG$9:$BG$2151,MATCH($A644,Lookup!$A$9:$A$2151,0)),0)</f>
        <v>0</v>
      </c>
      <c r="E644" s="204">
        <f>IFERROR(INDEX(Lookup!$BF$9:$BF$2151,MATCH($A644,Lookup!$A$9:$A$2151,0)),0)</f>
        <v>0</v>
      </c>
      <c r="F644" s="204">
        <f>IFERROR(INDEX(Lookup!$BE$9:$BE$2151,MATCH($A644,Lookup!$A$9:$A$2151,0)),0)</f>
        <v>0</v>
      </c>
      <c r="G644" s="205"/>
      <c r="H644" s="205"/>
      <c r="I644" s="204">
        <f>IFERROR(INDEX(Lookup!$BJ$9:$BJ$2151,MATCH($A644,Lookup!$A$9:$A$2151,0)),0)</f>
        <v>0</v>
      </c>
      <c r="J644" s="204">
        <f>IFERROR(INDEX(Lookup!$BI$9:$BI$2151,MATCH($A644,Lookup!$A$9:$A$2151,0)),0)</f>
        <v>0</v>
      </c>
      <c r="K644" s="204">
        <f>IFERROR(INDEX(Lookup!$BH$9:$BH$2151,MATCH($A644,Lookup!$A$9:$A$2151,0)),0)</f>
        <v>0</v>
      </c>
      <c r="L644" s="204">
        <f t="shared" si="60"/>
        <v>0</v>
      </c>
      <c r="O644" s="182">
        <f t="shared" si="61"/>
        <v>0</v>
      </c>
    </row>
    <row r="645" spans="1:15" hidden="1" x14ac:dyDescent="0.2">
      <c r="A645" s="182">
        <f>'12'!A18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IFERROR(INDEX(Lookup!$BG$9:$BG$2151,MATCH($A645,Lookup!$A$9:$A$2151,0)),0)</f>
        <v>0</v>
      </c>
      <c r="E645" s="204">
        <f>IFERROR(INDEX(Lookup!$BF$9:$BF$2151,MATCH($A645,Lookup!$A$9:$A$2151,0)),0)</f>
        <v>0</v>
      </c>
      <c r="F645" s="204">
        <f>IFERROR(INDEX(Lookup!$BE$9:$BE$2151,MATCH($A645,Lookup!$A$9:$A$2151,0)),0)</f>
        <v>0</v>
      </c>
      <c r="G645" s="205"/>
      <c r="H645" s="205"/>
      <c r="I645" s="204">
        <f>IFERROR(INDEX(Lookup!$BJ$9:$BJ$2151,MATCH($A645,Lookup!$A$9:$A$2151,0)),0)</f>
        <v>0</v>
      </c>
      <c r="J645" s="204">
        <f>IFERROR(INDEX(Lookup!$BI$9:$BI$2151,MATCH($A645,Lookup!$A$9:$A$2151,0)),0)</f>
        <v>0</v>
      </c>
      <c r="K645" s="204">
        <f>IFERROR(INDEX(Lookup!$BH$9:$BH$2151,MATCH($A645,Lookup!$A$9:$A$2151,0)),0)</f>
        <v>0</v>
      </c>
      <c r="L645" s="204">
        <f t="shared" si="60"/>
        <v>0</v>
      </c>
      <c r="O645" s="182">
        <f t="shared" si="61"/>
        <v>0</v>
      </c>
    </row>
    <row r="646" spans="1:15" hidden="1" x14ac:dyDescent="0.2">
      <c r="A646" s="182">
        <f>'12'!A19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IFERROR(INDEX(Lookup!$BG$9:$BG$2151,MATCH($A646,Lookup!$A$9:$A$2151,0)),0)</f>
        <v>0</v>
      </c>
      <c r="E646" s="204">
        <f>IFERROR(INDEX(Lookup!$BF$9:$BF$2151,MATCH($A646,Lookup!$A$9:$A$2151,0)),0)</f>
        <v>0</v>
      </c>
      <c r="F646" s="204">
        <f>IFERROR(INDEX(Lookup!$BE$9:$BE$2151,MATCH($A646,Lookup!$A$9:$A$2151,0)),0)</f>
        <v>0</v>
      </c>
      <c r="G646" s="205"/>
      <c r="H646" s="205"/>
      <c r="I646" s="204">
        <f>IFERROR(INDEX(Lookup!$BJ$9:$BJ$2151,MATCH($A646,Lookup!$A$9:$A$2151,0)),0)</f>
        <v>0</v>
      </c>
      <c r="J646" s="204">
        <f>IFERROR(INDEX(Lookup!$BI$9:$BI$2151,MATCH($A646,Lookup!$A$9:$A$2151,0)),0)</f>
        <v>0</v>
      </c>
      <c r="K646" s="204">
        <f>IFERROR(INDEX(Lookup!$BH$9:$BH$2151,MATCH($A646,Lookup!$A$9:$A$2151,0)),0)</f>
        <v>0</v>
      </c>
      <c r="L646" s="204">
        <f t="shared" si="60"/>
        <v>0</v>
      </c>
      <c r="O646" s="182">
        <f t="shared" si="61"/>
        <v>0</v>
      </c>
    </row>
    <row r="647" spans="1:15" hidden="1" x14ac:dyDescent="0.2">
      <c r="A647" s="182">
        <f>'12'!A20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IFERROR(INDEX(Lookup!$BG$9:$BG$2151,MATCH($A647,Lookup!$A$9:$A$2151,0)),0)</f>
        <v>0</v>
      </c>
      <c r="E647" s="204">
        <f>IFERROR(INDEX(Lookup!$BF$9:$BF$2151,MATCH($A647,Lookup!$A$9:$A$2151,0)),0)</f>
        <v>0</v>
      </c>
      <c r="F647" s="204">
        <f>IFERROR(INDEX(Lookup!$BE$9:$BE$2151,MATCH($A647,Lookup!$A$9:$A$2151,0)),0)</f>
        <v>0</v>
      </c>
      <c r="G647" s="205"/>
      <c r="H647" s="205"/>
      <c r="I647" s="204">
        <f>IFERROR(INDEX(Lookup!$BJ$9:$BJ$2151,MATCH($A647,Lookup!$A$9:$A$2151,0)),0)</f>
        <v>0</v>
      </c>
      <c r="J647" s="204">
        <f>IFERROR(INDEX(Lookup!$BI$9:$BI$2151,MATCH($A647,Lookup!$A$9:$A$2151,0)),0)</f>
        <v>0</v>
      </c>
      <c r="K647" s="204">
        <f>IFERROR(INDEX(Lookup!$BH$9:$BH$2151,MATCH($A647,Lookup!$A$9:$A$2151,0)),0)</f>
        <v>0</v>
      </c>
      <c r="L647" s="204">
        <f t="shared" si="60"/>
        <v>0</v>
      </c>
      <c r="O647" s="182">
        <f t="shared" si="61"/>
        <v>0</v>
      </c>
    </row>
    <row r="648" spans="1:15" hidden="1" x14ac:dyDescent="0.2">
      <c r="A648" s="182">
        <f>'12'!A21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IFERROR(INDEX(Lookup!$BG$9:$BG$2151,MATCH($A648,Lookup!$A$9:$A$2151,0)),0)</f>
        <v>0</v>
      </c>
      <c r="E648" s="204">
        <f>IFERROR(INDEX(Lookup!$BF$9:$BF$2151,MATCH($A648,Lookup!$A$9:$A$2151,0)),0)</f>
        <v>0</v>
      </c>
      <c r="F648" s="204">
        <f>IFERROR(INDEX(Lookup!$BE$9:$BE$2151,MATCH($A648,Lookup!$A$9:$A$2151,0)),0)</f>
        <v>0</v>
      </c>
      <c r="G648" s="205"/>
      <c r="H648" s="205"/>
      <c r="I648" s="204">
        <f>IFERROR(INDEX(Lookup!$BJ$9:$BJ$2151,MATCH($A648,Lookup!$A$9:$A$2151,0)),0)</f>
        <v>0</v>
      </c>
      <c r="J648" s="204">
        <f>IFERROR(INDEX(Lookup!$BI$9:$BI$2151,MATCH($A648,Lookup!$A$9:$A$2151,0)),0)</f>
        <v>0</v>
      </c>
      <c r="K648" s="204">
        <f>IFERROR(INDEX(Lookup!$BH$9:$BH$2151,MATCH($A648,Lookup!$A$9:$A$2151,0)),0)</f>
        <v>0</v>
      </c>
      <c r="L648" s="204">
        <f t="shared" si="60"/>
        <v>0</v>
      </c>
      <c r="O648" s="182">
        <f t="shared" si="61"/>
        <v>0</v>
      </c>
    </row>
    <row r="649" spans="1:15" hidden="1" x14ac:dyDescent="0.2">
      <c r="A649" s="182">
        <f>'12'!A22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IFERROR(INDEX(Lookup!$BG$9:$BG$2151,MATCH($A649,Lookup!$A$9:$A$2151,0)),0)</f>
        <v>0</v>
      </c>
      <c r="E649" s="204">
        <f>IFERROR(INDEX(Lookup!$BF$9:$BF$2151,MATCH($A649,Lookup!$A$9:$A$2151,0)),0)</f>
        <v>0</v>
      </c>
      <c r="F649" s="204">
        <f>IFERROR(INDEX(Lookup!$BE$9:$BE$2151,MATCH($A649,Lookup!$A$9:$A$2151,0)),0)</f>
        <v>0</v>
      </c>
      <c r="G649" s="205"/>
      <c r="H649" s="205"/>
      <c r="I649" s="204">
        <f>IFERROR(INDEX(Lookup!$BJ$9:$BJ$2151,MATCH($A649,Lookup!$A$9:$A$2151,0)),0)</f>
        <v>0</v>
      </c>
      <c r="J649" s="204">
        <f>IFERROR(INDEX(Lookup!$BI$9:$BI$2151,MATCH($A649,Lookup!$A$9:$A$2151,0)),0)</f>
        <v>0</v>
      </c>
      <c r="K649" s="204">
        <f>IFERROR(INDEX(Lookup!$BH$9:$BH$2151,MATCH($A649,Lookup!$A$9:$A$2151,0)),0)</f>
        <v>0</v>
      </c>
      <c r="L649" s="204">
        <f t="shared" si="60"/>
        <v>0</v>
      </c>
      <c r="O649" s="182">
        <f t="shared" si="61"/>
        <v>0</v>
      </c>
    </row>
    <row r="650" spans="1:15" hidden="1" x14ac:dyDescent="0.2">
      <c r="A650" s="182">
        <f>'12'!A23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IFERROR(INDEX(Lookup!$BG$9:$BG$2151,MATCH($A650,Lookup!$A$9:$A$2151,0)),0)</f>
        <v>0</v>
      </c>
      <c r="E650" s="204">
        <f>IFERROR(INDEX(Lookup!$BF$9:$BF$2151,MATCH($A650,Lookup!$A$9:$A$2151,0)),0)</f>
        <v>0</v>
      </c>
      <c r="F650" s="204">
        <f>IFERROR(INDEX(Lookup!$BE$9:$BE$2151,MATCH($A650,Lookup!$A$9:$A$2151,0)),0)</f>
        <v>0</v>
      </c>
      <c r="G650" s="205"/>
      <c r="H650" s="205"/>
      <c r="I650" s="204">
        <f>IFERROR(INDEX(Lookup!$BJ$9:$BJ$2151,MATCH($A650,Lookup!$A$9:$A$2151,0)),0)</f>
        <v>0</v>
      </c>
      <c r="J650" s="204">
        <f>IFERROR(INDEX(Lookup!$BI$9:$BI$2151,MATCH($A650,Lookup!$A$9:$A$2151,0)),0)</f>
        <v>0</v>
      </c>
      <c r="K650" s="204">
        <f>IFERROR(INDEX(Lookup!$BH$9:$BH$2151,MATCH($A650,Lookup!$A$9:$A$2151,0)),0)</f>
        <v>0</v>
      </c>
      <c r="L650" s="204">
        <f t="shared" si="60"/>
        <v>0</v>
      </c>
      <c r="O650" s="182">
        <f t="shared" si="61"/>
        <v>0</v>
      </c>
    </row>
    <row r="651" spans="1:15" hidden="1" x14ac:dyDescent="0.2">
      <c r="A651" s="182">
        <f>'12'!A24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IFERROR(INDEX(Lookup!$BG$9:$BG$2151,MATCH($A651,Lookup!$A$9:$A$2151,0)),0)</f>
        <v>0</v>
      </c>
      <c r="E651" s="204">
        <f>IFERROR(INDEX(Lookup!$BF$9:$BF$2151,MATCH($A651,Lookup!$A$9:$A$2151,0)),0)</f>
        <v>0</v>
      </c>
      <c r="F651" s="204">
        <f>IFERROR(INDEX(Lookup!$BE$9:$BE$2151,MATCH($A651,Lookup!$A$9:$A$2151,0)),0)</f>
        <v>0</v>
      </c>
      <c r="G651" s="205"/>
      <c r="H651" s="205"/>
      <c r="I651" s="204">
        <f>IFERROR(INDEX(Lookup!$BJ$9:$BJ$2151,MATCH($A651,Lookup!$A$9:$A$2151,0)),0)</f>
        <v>0</v>
      </c>
      <c r="J651" s="204">
        <f>IFERROR(INDEX(Lookup!$BI$9:$BI$2151,MATCH($A651,Lookup!$A$9:$A$2151,0)),0)</f>
        <v>0</v>
      </c>
      <c r="K651" s="204">
        <f>IFERROR(INDEX(Lookup!$BH$9:$BH$2151,MATCH($A651,Lookup!$A$9:$A$2151,0)),0)</f>
        <v>0</v>
      </c>
      <c r="L651" s="204">
        <f t="shared" si="60"/>
        <v>0</v>
      </c>
      <c r="O651" s="182">
        <f t="shared" si="61"/>
        <v>0</v>
      </c>
    </row>
    <row r="652" spans="1:15" hidden="1" x14ac:dyDescent="0.2">
      <c r="A652" s="182">
        <f>'12'!A25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IFERROR(INDEX(Lookup!$BG$9:$BG$2151,MATCH($A652,Lookup!$A$9:$A$2151,0)),0)</f>
        <v>0</v>
      </c>
      <c r="E652" s="204">
        <f>IFERROR(INDEX(Lookup!$BF$9:$BF$2151,MATCH($A652,Lookup!$A$9:$A$2151,0)),0)</f>
        <v>0</v>
      </c>
      <c r="F652" s="204">
        <f>IFERROR(INDEX(Lookup!$BE$9:$BE$2151,MATCH($A652,Lookup!$A$9:$A$2151,0)),0)</f>
        <v>0</v>
      </c>
      <c r="G652" s="205"/>
      <c r="H652" s="205"/>
      <c r="I652" s="204">
        <f>IFERROR(INDEX(Lookup!$BJ$9:$BJ$2151,MATCH($A652,Lookup!$A$9:$A$2151,0)),0)</f>
        <v>0</v>
      </c>
      <c r="J652" s="204">
        <f>IFERROR(INDEX(Lookup!$BI$9:$BI$2151,MATCH($A652,Lookup!$A$9:$A$2151,0)),0)</f>
        <v>0</v>
      </c>
      <c r="K652" s="204">
        <f>IFERROR(INDEX(Lookup!$BH$9:$BH$2151,MATCH($A652,Lookup!$A$9:$A$2151,0)),0)</f>
        <v>0</v>
      </c>
      <c r="L652" s="204">
        <f t="shared" si="60"/>
        <v>0</v>
      </c>
      <c r="O652" s="182">
        <f t="shared" si="61"/>
        <v>0</v>
      </c>
    </row>
    <row r="653" spans="1:15" hidden="1" x14ac:dyDescent="0.2">
      <c r="A653" s="182">
        <f>'12'!A26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IFERROR(INDEX(Lookup!$BG$9:$BG$2151,MATCH($A653,Lookup!$A$9:$A$2151,0)),0)</f>
        <v>0</v>
      </c>
      <c r="E653" s="204">
        <f>IFERROR(INDEX(Lookup!$BF$9:$BF$2151,MATCH($A653,Lookup!$A$9:$A$2151,0)),0)</f>
        <v>0</v>
      </c>
      <c r="F653" s="204">
        <f>IFERROR(INDEX(Lookup!$BE$9:$BE$2151,MATCH($A653,Lookup!$A$9:$A$2151,0)),0)</f>
        <v>0</v>
      </c>
      <c r="G653" s="205"/>
      <c r="H653" s="205"/>
      <c r="I653" s="204">
        <f>IFERROR(INDEX(Lookup!$BJ$9:$BJ$2151,MATCH($A653,Lookup!$A$9:$A$2151,0)),0)</f>
        <v>0</v>
      </c>
      <c r="J653" s="204">
        <f>IFERROR(INDEX(Lookup!$BI$9:$BI$2151,MATCH($A653,Lookup!$A$9:$A$2151,0)),0)</f>
        <v>0</v>
      </c>
      <c r="K653" s="204">
        <f>IFERROR(INDEX(Lookup!$BH$9:$BH$2151,MATCH($A653,Lookup!$A$9:$A$2151,0)),0)</f>
        <v>0</v>
      </c>
      <c r="L653" s="204">
        <f t="shared" si="60"/>
        <v>0</v>
      </c>
      <c r="O653" s="182">
        <f t="shared" si="61"/>
        <v>0</v>
      </c>
    </row>
    <row r="654" spans="1:15" x14ac:dyDescent="0.2">
      <c r="A654" s="212"/>
      <c r="B654" s="212"/>
      <c r="C654" s="212" t="s">
        <v>733</v>
      </c>
      <c r="D654" s="210">
        <f>SUM(D629:D653)</f>
        <v>0</v>
      </c>
      <c r="E654" s="210">
        <f t="shared" ref="E654:L654" si="62">SUM(E629:E653)</f>
        <v>0</v>
      </c>
      <c r="F654" s="210">
        <f t="shared" si="62"/>
        <v>0</v>
      </c>
      <c r="G654" s="210"/>
      <c r="H654" s="210"/>
      <c r="I654" s="210">
        <f t="shared" si="62"/>
        <v>0</v>
      </c>
      <c r="J654" s="210">
        <f t="shared" si="62"/>
        <v>0</v>
      </c>
      <c r="K654" s="210">
        <f t="shared" si="62"/>
        <v>0</v>
      </c>
      <c r="L654" s="210">
        <f t="shared" si="62"/>
        <v>0</v>
      </c>
      <c r="O654" s="182">
        <v>1</v>
      </c>
    </row>
    <row r="655" spans="1:15" x14ac:dyDescent="0.2">
      <c r="C655" s="206" t="s">
        <v>463</v>
      </c>
      <c r="G655" s="205"/>
      <c r="H655" s="205"/>
      <c r="L655" s="204"/>
      <c r="O655" s="182">
        <v>1</v>
      </c>
    </row>
    <row r="656" spans="1:15" hidden="1" x14ac:dyDescent="0.2">
      <c r="A656" s="182">
        <f>'13'!A2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IFERROR(INDEX(Lookup!$BG$9:$BG$2151,MATCH($A656,Lookup!$A$9:$A$2151,0)),0)</f>
        <v>0</v>
      </c>
      <c r="E656" s="204">
        <f>IFERROR(INDEX(Lookup!$BF$9:$BF$2151,MATCH($A656,Lookup!$A$9:$A$2151,0)),0)</f>
        <v>0</v>
      </c>
      <c r="F656" s="204">
        <f>IFERROR(INDEX(Lookup!$BE$9:$BE$2151,MATCH($A656,Lookup!$A$9:$A$2151,0)),0)</f>
        <v>0</v>
      </c>
      <c r="G656" s="205"/>
      <c r="H656" s="205"/>
      <c r="I656" s="204">
        <f>IFERROR(INDEX(Lookup!$BJ$9:$BJ$2151,MATCH($A656,Lookup!$A$9:$A$2151,0)),0)</f>
        <v>0</v>
      </c>
      <c r="J656" s="204">
        <f>IFERROR(INDEX(Lookup!$BI$9:$BI$2151,MATCH($A656,Lookup!$A$9:$A$2151,0)),0)</f>
        <v>0</v>
      </c>
      <c r="K656" s="204">
        <f>IFERROR(INDEX(Lookup!$BH$9:$BH$2151,MATCH($A656,Lookup!$A$9:$A$2151,0)),0)</f>
        <v>0</v>
      </c>
      <c r="L656" s="204">
        <f t="shared" si="60"/>
        <v>0</v>
      </c>
      <c r="O656" s="182">
        <f t="shared" ref="O656:O678" si="63">+IF(A656&gt;0,1,0)</f>
        <v>0</v>
      </c>
    </row>
    <row r="657" spans="1:15" hidden="1" x14ac:dyDescent="0.2">
      <c r="A657" s="182">
        <f>'13'!A3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IFERROR(INDEX(Lookup!$BG$9:$BG$2151,MATCH($A657,Lookup!$A$9:$A$2151,0)),0)</f>
        <v>0</v>
      </c>
      <c r="E657" s="204">
        <f>IFERROR(INDEX(Lookup!$BF$9:$BF$2151,MATCH($A657,Lookup!$A$9:$A$2151,0)),0)</f>
        <v>0</v>
      </c>
      <c r="F657" s="204">
        <f>IFERROR(INDEX(Lookup!$BE$9:$BE$2151,MATCH($A657,Lookup!$A$9:$A$2151,0)),0)</f>
        <v>0</v>
      </c>
      <c r="G657" s="205"/>
      <c r="H657" s="205"/>
      <c r="I657" s="204">
        <f>IFERROR(INDEX(Lookup!$BJ$9:$BJ$2151,MATCH($A657,Lookup!$A$9:$A$2151,0)),0)</f>
        <v>0</v>
      </c>
      <c r="J657" s="204">
        <f>IFERROR(INDEX(Lookup!$BI$9:$BI$2151,MATCH($A657,Lookup!$A$9:$A$2151,0)),0)</f>
        <v>0</v>
      </c>
      <c r="K657" s="204">
        <f>IFERROR(INDEX(Lookup!$BH$9:$BH$2151,MATCH($A657,Lookup!$A$9:$A$2151,0)),0)</f>
        <v>0</v>
      </c>
      <c r="L657" s="204">
        <f t="shared" si="60"/>
        <v>0</v>
      </c>
      <c r="O657" s="182">
        <f t="shared" si="63"/>
        <v>0</v>
      </c>
    </row>
    <row r="658" spans="1:15" hidden="1" x14ac:dyDescent="0.2">
      <c r="A658" s="182">
        <f>'13'!A4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IFERROR(INDEX(Lookup!$BG$9:$BG$2151,MATCH($A658,Lookup!$A$9:$A$2151,0)),0)</f>
        <v>0</v>
      </c>
      <c r="E658" s="204">
        <f>IFERROR(INDEX(Lookup!$BF$9:$BF$2151,MATCH($A658,Lookup!$A$9:$A$2151,0)),0)</f>
        <v>0</v>
      </c>
      <c r="F658" s="204">
        <f>IFERROR(INDEX(Lookup!$BE$9:$BE$2151,MATCH($A658,Lookup!$A$9:$A$2151,0)),0)</f>
        <v>0</v>
      </c>
      <c r="G658" s="205"/>
      <c r="H658" s="205"/>
      <c r="I658" s="204">
        <f>IFERROR(INDEX(Lookup!$BJ$9:$BJ$2151,MATCH($A658,Lookup!$A$9:$A$2151,0)),0)</f>
        <v>0</v>
      </c>
      <c r="J658" s="204">
        <f>IFERROR(INDEX(Lookup!$BI$9:$BI$2151,MATCH($A658,Lookup!$A$9:$A$2151,0)),0)</f>
        <v>0</v>
      </c>
      <c r="K658" s="204">
        <f>IFERROR(INDEX(Lookup!$BH$9:$BH$2151,MATCH($A658,Lookup!$A$9:$A$2151,0)),0)</f>
        <v>0</v>
      </c>
      <c r="L658" s="204">
        <f t="shared" si="60"/>
        <v>0</v>
      </c>
      <c r="O658" s="182">
        <f t="shared" si="63"/>
        <v>0</v>
      </c>
    </row>
    <row r="659" spans="1:15" hidden="1" x14ac:dyDescent="0.2">
      <c r="A659" s="182">
        <f>'13'!A5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IFERROR(INDEX(Lookup!$BG$9:$BG$2151,MATCH($A659,Lookup!$A$9:$A$2151,0)),0)</f>
        <v>0</v>
      </c>
      <c r="E659" s="204">
        <f>IFERROR(INDEX(Lookup!$BF$9:$BF$2151,MATCH($A659,Lookup!$A$9:$A$2151,0)),0)</f>
        <v>0</v>
      </c>
      <c r="F659" s="204">
        <f>IFERROR(INDEX(Lookup!$BE$9:$BE$2151,MATCH($A659,Lookup!$A$9:$A$2151,0)),0)</f>
        <v>0</v>
      </c>
      <c r="G659" s="205"/>
      <c r="H659" s="205"/>
      <c r="I659" s="204">
        <f>IFERROR(INDEX(Lookup!$BJ$9:$BJ$2151,MATCH($A659,Lookup!$A$9:$A$2151,0)),0)</f>
        <v>0</v>
      </c>
      <c r="J659" s="204">
        <f>IFERROR(INDEX(Lookup!$BI$9:$BI$2151,MATCH($A659,Lookup!$A$9:$A$2151,0)),0)</f>
        <v>0</v>
      </c>
      <c r="K659" s="204">
        <f>IFERROR(INDEX(Lookup!$BH$9:$BH$2151,MATCH($A659,Lookup!$A$9:$A$2151,0)),0)</f>
        <v>0</v>
      </c>
      <c r="L659" s="204">
        <f t="shared" si="60"/>
        <v>0</v>
      </c>
      <c r="O659" s="182">
        <f t="shared" si="63"/>
        <v>0</v>
      </c>
    </row>
    <row r="660" spans="1:15" hidden="1" x14ac:dyDescent="0.2">
      <c r="A660" s="182">
        <f>'13'!A6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IFERROR(INDEX(Lookup!$BG$9:$BG$2151,MATCH($A660,Lookup!$A$9:$A$2151,0)),0)</f>
        <v>0</v>
      </c>
      <c r="E660" s="204">
        <f>IFERROR(INDEX(Lookup!$BF$9:$BF$2151,MATCH($A660,Lookup!$A$9:$A$2151,0)),0)</f>
        <v>0</v>
      </c>
      <c r="F660" s="204">
        <f>IFERROR(INDEX(Lookup!$BE$9:$BE$2151,MATCH($A660,Lookup!$A$9:$A$2151,0)),0)</f>
        <v>0</v>
      </c>
      <c r="G660" s="205"/>
      <c r="H660" s="205"/>
      <c r="I660" s="204">
        <f>IFERROR(INDEX(Lookup!$BJ$9:$BJ$2151,MATCH($A660,Lookup!$A$9:$A$2151,0)),0)</f>
        <v>0</v>
      </c>
      <c r="J660" s="204">
        <f>IFERROR(INDEX(Lookup!$BI$9:$BI$2151,MATCH($A660,Lookup!$A$9:$A$2151,0)),0)</f>
        <v>0</v>
      </c>
      <c r="K660" s="204">
        <f>IFERROR(INDEX(Lookup!$BH$9:$BH$2151,MATCH($A660,Lookup!$A$9:$A$2151,0)),0)</f>
        <v>0</v>
      </c>
      <c r="L660" s="204">
        <f t="shared" si="60"/>
        <v>0</v>
      </c>
      <c r="O660" s="182">
        <f t="shared" si="63"/>
        <v>0</v>
      </c>
    </row>
    <row r="661" spans="1:15" hidden="1" x14ac:dyDescent="0.2">
      <c r="A661" s="182">
        <f>'13'!A7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IFERROR(INDEX(Lookup!$BG$9:$BG$2151,MATCH($A661,Lookup!$A$9:$A$2151,0)),0)</f>
        <v>0</v>
      </c>
      <c r="E661" s="204">
        <f>IFERROR(INDEX(Lookup!$BF$9:$BF$2151,MATCH($A661,Lookup!$A$9:$A$2151,0)),0)</f>
        <v>0</v>
      </c>
      <c r="F661" s="204">
        <f>IFERROR(INDEX(Lookup!$BE$9:$BE$2151,MATCH($A661,Lookup!$A$9:$A$2151,0)),0)</f>
        <v>0</v>
      </c>
      <c r="G661" s="205"/>
      <c r="H661" s="205"/>
      <c r="I661" s="204">
        <f>IFERROR(INDEX(Lookup!$BJ$9:$BJ$2151,MATCH($A661,Lookup!$A$9:$A$2151,0)),0)</f>
        <v>0</v>
      </c>
      <c r="J661" s="204">
        <f>IFERROR(INDEX(Lookup!$BI$9:$BI$2151,MATCH($A661,Lookup!$A$9:$A$2151,0)),0)</f>
        <v>0</v>
      </c>
      <c r="K661" s="204">
        <f>IFERROR(INDEX(Lookup!$BH$9:$BH$2151,MATCH($A661,Lookup!$A$9:$A$2151,0)),0)</f>
        <v>0</v>
      </c>
      <c r="L661" s="204">
        <f t="shared" si="60"/>
        <v>0</v>
      </c>
      <c r="O661" s="182">
        <f t="shared" si="63"/>
        <v>0</v>
      </c>
    </row>
    <row r="662" spans="1:15" hidden="1" x14ac:dyDescent="0.2">
      <c r="A662" s="182">
        <f>'13'!A8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IFERROR(INDEX(Lookup!$BG$9:$BG$2151,MATCH($A662,Lookup!$A$9:$A$2151,0)),0)</f>
        <v>0</v>
      </c>
      <c r="E662" s="204">
        <f>IFERROR(INDEX(Lookup!$BF$9:$BF$2151,MATCH($A662,Lookup!$A$9:$A$2151,0)),0)</f>
        <v>0</v>
      </c>
      <c r="F662" s="204">
        <f>IFERROR(INDEX(Lookup!$BE$9:$BE$2151,MATCH($A662,Lookup!$A$9:$A$2151,0)),0)</f>
        <v>0</v>
      </c>
      <c r="G662" s="205"/>
      <c r="H662" s="205"/>
      <c r="I662" s="204">
        <f>IFERROR(INDEX(Lookup!$BJ$9:$BJ$2151,MATCH($A662,Lookup!$A$9:$A$2151,0)),0)</f>
        <v>0</v>
      </c>
      <c r="J662" s="204">
        <f>IFERROR(INDEX(Lookup!$BI$9:$BI$2151,MATCH($A662,Lookup!$A$9:$A$2151,0)),0)</f>
        <v>0</v>
      </c>
      <c r="K662" s="204">
        <f>IFERROR(INDEX(Lookup!$BH$9:$BH$2151,MATCH($A662,Lookup!$A$9:$A$2151,0)),0)</f>
        <v>0</v>
      </c>
      <c r="L662" s="204">
        <f t="shared" si="60"/>
        <v>0</v>
      </c>
      <c r="O662" s="182">
        <f t="shared" si="63"/>
        <v>0</v>
      </c>
    </row>
    <row r="663" spans="1:15" hidden="1" x14ac:dyDescent="0.2">
      <c r="A663" s="182">
        <f>'13'!A9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IFERROR(INDEX(Lookup!$BG$9:$BG$2151,MATCH($A663,Lookup!$A$9:$A$2151,0)),0)</f>
        <v>0</v>
      </c>
      <c r="E663" s="204">
        <f>IFERROR(INDEX(Lookup!$BF$9:$BF$2151,MATCH($A663,Lookup!$A$9:$A$2151,0)),0)</f>
        <v>0</v>
      </c>
      <c r="F663" s="204">
        <f>IFERROR(INDEX(Lookup!$BE$9:$BE$2151,MATCH($A663,Lookup!$A$9:$A$2151,0)),0)</f>
        <v>0</v>
      </c>
      <c r="G663" s="205"/>
      <c r="H663" s="205"/>
      <c r="I663" s="204">
        <f>IFERROR(INDEX(Lookup!$BJ$9:$BJ$2151,MATCH($A663,Lookup!$A$9:$A$2151,0)),0)</f>
        <v>0</v>
      </c>
      <c r="J663" s="204">
        <f>IFERROR(INDEX(Lookup!$BI$9:$BI$2151,MATCH($A663,Lookup!$A$9:$A$2151,0)),0)</f>
        <v>0</v>
      </c>
      <c r="K663" s="204">
        <f>IFERROR(INDEX(Lookup!$BH$9:$BH$2151,MATCH($A663,Lookup!$A$9:$A$2151,0)),0)</f>
        <v>0</v>
      </c>
      <c r="L663" s="204">
        <f t="shared" si="60"/>
        <v>0</v>
      </c>
      <c r="O663" s="182">
        <f t="shared" si="63"/>
        <v>0</v>
      </c>
    </row>
    <row r="664" spans="1:15" x14ac:dyDescent="0.2">
      <c r="A664" s="212"/>
      <c r="B664" s="212"/>
      <c r="C664" s="212" t="s">
        <v>468</v>
      </c>
      <c r="D664" s="210">
        <f>SUM(D656:D663)</f>
        <v>0</v>
      </c>
      <c r="E664" s="210">
        <f t="shared" ref="E664:L664" si="64">SUM(E656:E663)</f>
        <v>0</v>
      </c>
      <c r="F664" s="210">
        <f t="shared" si="64"/>
        <v>0</v>
      </c>
      <c r="G664" s="210"/>
      <c r="H664" s="210"/>
      <c r="I664" s="210">
        <f t="shared" si="64"/>
        <v>0</v>
      </c>
      <c r="J664" s="210">
        <f t="shared" si="64"/>
        <v>0</v>
      </c>
      <c r="K664" s="210">
        <f t="shared" si="64"/>
        <v>0</v>
      </c>
      <c r="L664" s="210">
        <f t="shared" si="64"/>
        <v>0</v>
      </c>
      <c r="O664" s="182">
        <v>1</v>
      </c>
    </row>
    <row r="665" spans="1:15" x14ac:dyDescent="0.2">
      <c r="C665" s="206" t="s">
        <v>469</v>
      </c>
      <c r="G665" s="205"/>
      <c r="H665" s="205"/>
      <c r="L665" s="204"/>
      <c r="O665" s="182">
        <v>1</v>
      </c>
    </row>
    <row r="666" spans="1:15" x14ac:dyDescent="0.2">
      <c r="A666" s="182" t="str">
        <f>'14'!A2</f>
        <v>27120-G08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 xml:space="preserve">Cleaning &amp; Rubbish Removal-RIUP                             </v>
      </c>
      <c r="D666" s="204">
        <f>IFERROR(INDEX(Lookup!$BG$9:$BG$2151,MATCH($A666,Lookup!$A$9:$A$2151,0)),0)</f>
        <v>0</v>
      </c>
      <c r="E666" s="204">
        <f>IFERROR(INDEX(Lookup!$BF$9:$BF$2151,MATCH($A666,Lookup!$A$9:$A$2151,0)),0)</f>
        <v>0</v>
      </c>
      <c r="F666" s="204">
        <f>IFERROR(INDEX(Lookup!$BE$9:$BE$2151,MATCH($A666,Lookup!$A$9:$A$2151,0)),0)</f>
        <v>0</v>
      </c>
      <c r="G666" s="205"/>
      <c r="H666" s="205"/>
      <c r="I666" s="204">
        <f>IFERROR(INDEX(Lookup!$BJ$9:$BJ$2151,MATCH($A666,Lookup!$A$9:$A$2151,0)),0)</f>
        <v>0</v>
      </c>
      <c r="J666" s="204">
        <f>IFERROR(INDEX(Lookup!$BI$9:$BI$2151,MATCH($A666,Lookup!$A$9:$A$2151,0)),0)</f>
        <v>0</v>
      </c>
      <c r="K666" s="204">
        <f>IFERROR(INDEX(Lookup!$BH$9:$BH$2151,MATCH($A666,Lookup!$A$9:$A$2151,0)),0)</f>
        <v>0</v>
      </c>
      <c r="L666" s="204">
        <f t="shared" si="60"/>
        <v>0</v>
      </c>
      <c r="O666" s="182">
        <f t="shared" si="63"/>
        <v>1</v>
      </c>
    </row>
    <row r="667" spans="1:15" x14ac:dyDescent="0.2">
      <c r="A667" s="182" t="str">
        <f>'14'!A3</f>
        <v>27140-G08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 xml:space="preserve">Electricity - Common-RIUP                                   </v>
      </c>
      <c r="D667" s="204">
        <f>IFERROR(INDEX(Lookup!$BG$9:$BG$2151,MATCH($A667,Lookup!$A$9:$A$2151,0)),0)</f>
        <v>0</v>
      </c>
      <c r="E667" s="204">
        <f>IFERROR(INDEX(Lookup!$BF$9:$BF$2151,MATCH($A667,Lookup!$A$9:$A$2151,0)),0)</f>
        <v>0</v>
      </c>
      <c r="F667" s="204">
        <f>IFERROR(INDEX(Lookup!$BE$9:$BE$2151,MATCH($A667,Lookup!$A$9:$A$2151,0)),0)</f>
        <v>0</v>
      </c>
      <c r="G667" s="205"/>
      <c r="H667" s="205"/>
      <c r="I667" s="204">
        <f>IFERROR(INDEX(Lookup!$BJ$9:$BJ$2151,MATCH($A667,Lookup!$A$9:$A$2151,0)),0)</f>
        <v>0</v>
      </c>
      <c r="J667" s="204">
        <f>IFERROR(INDEX(Lookup!$BI$9:$BI$2151,MATCH($A667,Lookup!$A$9:$A$2151,0)),0)</f>
        <v>0</v>
      </c>
      <c r="K667" s="204">
        <f>IFERROR(INDEX(Lookup!$BH$9:$BH$2151,MATCH($A667,Lookup!$A$9:$A$2151,0)),0)</f>
        <v>0</v>
      </c>
      <c r="L667" s="204">
        <f t="shared" si="60"/>
        <v>0</v>
      </c>
      <c r="O667" s="182">
        <f t="shared" si="63"/>
        <v>1</v>
      </c>
    </row>
    <row r="668" spans="1:15" x14ac:dyDescent="0.2">
      <c r="A668" s="182" t="str">
        <f>'14'!A4</f>
        <v>27200-G08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 xml:space="preserve">Rent -RIUP                                                  </v>
      </c>
      <c r="D668" s="204">
        <f>IFERROR(INDEX(Lookup!$BG$9:$BG$2151,MATCH($A668,Lookup!$A$9:$A$2151,0)),0)</f>
        <v>0</v>
      </c>
      <c r="E668" s="204">
        <f>IFERROR(INDEX(Lookup!$BF$9:$BF$2151,MATCH($A668,Lookup!$A$9:$A$2151,0)),0)</f>
        <v>0</v>
      </c>
      <c r="F668" s="204">
        <f>IFERROR(INDEX(Lookup!$BE$9:$BE$2151,MATCH($A668,Lookup!$A$9:$A$2151,0)),0)</f>
        <v>0</v>
      </c>
      <c r="G668" s="205"/>
      <c r="H668" s="205"/>
      <c r="I668" s="204">
        <f>IFERROR(INDEX(Lookup!$BJ$9:$BJ$2151,MATCH($A668,Lookup!$A$9:$A$2151,0)),0)</f>
        <v>0</v>
      </c>
      <c r="J668" s="204">
        <f>IFERROR(INDEX(Lookup!$BI$9:$BI$2151,MATCH($A668,Lookup!$A$9:$A$2151,0)),0)</f>
        <v>0</v>
      </c>
      <c r="K668" s="204">
        <f>IFERROR(INDEX(Lookup!$BH$9:$BH$2151,MATCH($A668,Lookup!$A$9:$A$2151,0)),0)</f>
        <v>0</v>
      </c>
      <c r="L668" s="204">
        <f t="shared" si="60"/>
        <v>0</v>
      </c>
      <c r="O668" s="182">
        <f t="shared" si="63"/>
        <v>1</v>
      </c>
    </row>
    <row r="669" spans="1:15" hidden="1" x14ac:dyDescent="0.2">
      <c r="A669" s="182">
        <f>'14'!A5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IFERROR(INDEX(Lookup!$BG$9:$BG$2151,MATCH($A669,Lookup!$A$9:$A$2151,0)),0)</f>
        <v>0</v>
      </c>
      <c r="E669" s="204">
        <f>IFERROR(INDEX(Lookup!$BF$9:$BF$2151,MATCH($A669,Lookup!$A$9:$A$2151,0)),0)</f>
        <v>0</v>
      </c>
      <c r="F669" s="204">
        <f>IFERROR(INDEX(Lookup!$BE$9:$BE$2151,MATCH($A669,Lookup!$A$9:$A$2151,0)),0)</f>
        <v>0</v>
      </c>
      <c r="G669" s="205"/>
      <c r="H669" s="205"/>
      <c r="I669" s="204">
        <f>IFERROR(INDEX(Lookup!$BJ$9:$BJ$2151,MATCH($A669,Lookup!$A$9:$A$2151,0)),0)</f>
        <v>0</v>
      </c>
      <c r="J669" s="204">
        <f>IFERROR(INDEX(Lookup!$BI$9:$BI$2151,MATCH($A669,Lookup!$A$9:$A$2151,0)),0)</f>
        <v>0</v>
      </c>
      <c r="K669" s="204">
        <f>IFERROR(INDEX(Lookup!$BH$9:$BH$2151,MATCH($A669,Lookup!$A$9:$A$2151,0)),0)</f>
        <v>0</v>
      </c>
      <c r="L669" s="204">
        <f t="shared" si="60"/>
        <v>0</v>
      </c>
      <c r="O669" s="182">
        <f t="shared" si="63"/>
        <v>0</v>
      </c>
    </row>
    <row r="670" spans="1:15" hidden="1" x14ac:dyDescent="0.2">
      <c r="A670" s="182">
        <f>'14'!A6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IFERROR(INDEX(Lookup!$BG$9:$BG$2151,MATCH($A670,Lookup!$A$9:$A$2151,0)),0)</f>
        <v>0</v>
      </c>
      <c r="E670" s="204">
        <f>IFERROR(INDEX(Lookup!$BF$9:$BF$2151,MATCH($A670,Lookup!$A$9:$A$2151,0)),0)</f>
        <v>0</v>
      </c>
      <c r="F670" s="204">
        <f>IFERROR(INDEX(Lookup!$BE$9:$BE$2151,MATCH($A670,Lookup!$A$9:$A$2151,0)),0)</f>
        <v>0</v>
      </c>
      <c r="G670" s="205"/>
      <c r="H670" s="205"/>
      <c r="I670" s="204">
        <f>IFERROR(INDEX(Lookup!$BJ$9:$BJ$2151,MATCH($A670,Lookup!$A$9:$A$2151,0)),0)</f>
        <v>0</v>
      </c>
      <c r="J670" s="204">
        <f>IFERROR(INDEX(Lookup!$BI$9:$BI$2151,MATCH($A670,Lookup!$A$9:$A$2151,0)),0)</f>
        <v>0</v>
      </c>
      <c r="K670" s="204">
        <f>IFERROR(INDEX(Lookup!$BH$9:$BH$2151,MATCH($A670,Lookup!$A$9:$A$2151,0)),0)</f>
        <v>0</v>
      </c>
      <c r="L670" s="204">
        <f t="shared" si="60"/>
        <v>0</v>
      </c>
      <c r="O670" s="182">
        <f t="shared" si="63"/>
        <v>0</v>
      </c>
    </row>
    <row r="671" spans="1:15" hidden="1" x14ac:dyDescent="0.2">
      <c r="A671" s="182">
        <f>'14'!A7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IFERROR(INDEX(Lookup!$BG$9:$BG$2151,MATCH($A671,Lookup!$A$9:$A$2151,0)),0)</f>
        <v>0</v>
      </c>
      <c r="E671" s="204">
        <f>IFERROR(INDEX(Lookup!$BF$9:$BF$2151,MATCH($A671,Lookup!$A$9:$A$2151,0)),0)</f>
        <v>0</v>
      </c>
      <c r="F671" s="204">
        <f>IFERROR(INDEX(Lookup!$BE$9:$BE$2151,MATCH($A671,Lookup!$A$9:$A$2151,0)),0)</f>
        <v>0</v>
      </c>
      <c r="G671" s="205"/>
      <c r="H671" s="205"/>
      <c r="I671" s="204">
        <f>IFERROR(INDEX(Lookup!$BJ$9:$BJ$2151,MATCH($A671,Lookup!$A$9:$A$2151,0)),0)</f>
        <v>0</v>
      </c>
      <c r="J671" s="204">
        <f>IFERROR(INDEX(Lookup!$BI$9:$BI$2151,MATCH($A671,Lookup!$A$9:$A$2151,0)),0)</f>
        <v>0</v>
      </c>
      <c r="K671" s="204">
        <f>IFERROR(INDEX(Lookup!$BH$9:$BH$2151,MATCH($A671,Lookup!$A$9:$A$2151,0)),0)</f>
        <v>0</v>
      </c>
      <c r="L671" s="204">
        <f t="shared" si="60"/>
        <v>0</v>
      </c>
      <c r="O671" s="182">
        <f t="shared" si="63"/>
        <v>0</v>
      </c>
    </row>
    <row r="672" spans="1:15" hidden="1" x14ac:dyDescent="0.2">
      <c r="A672" s="182">
        <f>'14'!A8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IFERROR(INDEX(Lookup!$BG$9:$BG$2151,MATCH($A672,Lookup!$A$9:$A$2151,0)),0)</f>
        <v>0</v>
      </c>
      <c r="E672" s="204">
        <f>IFERROR(INDEX(Lookup!$BF$9:$BF$2151,MATCH($A672,Lookup!$A$9:$A$2151,0)),0)</f>
        <v>0</v>
      </c>
      <c r="F672" s="204">
        <f>IFERROR(INDEX(Lookup!$BE$9:$BE$2151,MATCH($A672,Lookup!$A$9:$A$2151,0)),0)</f>
        <v>0</v>
      </c>
      <c r="G672" s="205"/>
      <c r="H672" s="205"/>
      <c r="I672" s="204">
        <f>IFERROR(INDEX(Lookup!$BJ$9:$BJ$2151,MATCH($A672,Lookup!$A$9:$A$2151,0)),0)</f>
        <v>0</v>
      </c>
      <c r="J672" s="204">
        <f>IFERROR(INDEX(Lookup!$BI$9:$BI$2151,MATCH($A672,Lookup!$A$9:$A$2151,0)),0)</f>
        <v>0</v>
      </c>
      <c r="K672" s="204">
        <f>IFERROR(INDEX(Lookup!$BH$9:$BH$2151,MATCH($A672,Lookup!$A$9:$A$2151,0)),0)</f>
        <v>0</v>
      </c>
      <c r="L672" s="204">
        <f t="shared" si="60"/>
        <v>0</v>
      </c>
      <c r="O672" s="182">
        <f t="shared" si="63"/>
        <v>0</v>
      </c>
    </row>
    <row r="673" spans="1:15" hidden="1" x14ac:dyDescent="0.2">
      <c r="A673" s="182">
        <f>'14'!A9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IFERROR(INDEX(Lookup!$BG$9:$BG$2151,MATCH($A673,Lookup!$A$9:$A$2151,0)),0)</f>
        <v>0</v>
      </c>
      <c r="E673" s="204">
        <f>IFERROR(INDEX(Lookup!$BF$9:$BF$2151,MATCH($A673,Lookup!$A$9:$A$2151,0)),0)</f>
        <v>0</v>
      </c>
      <c r="F673" s="204">
        <f>IFERROR(INDEX(Lookup!$BE$9:$BE$2151,MATCH($A673,Lookup!$A$9:$A$2151,0)),0)</f>
        <v>0</v>
      </c>
      <c r="G673" s="205"/>
      <c r="H673" s="205"/>
      <c r="I673" s="204">
        <f>IFERROR(INDEX(Lookup!$BJ$9:$BJ$2151,MATCH($A673,Lookup!$A$9:$A$2151,0)),0)</f>
        <v>0</v>
      </c>
      <c r="J673" s="204">
        <f>IFERROR(INDEX(Lookup!$BI$9:$BI$2151,MATCH($A673,Lookup!$A$9:$A$2151,0)),0)</f>
        <v>0</v>
      </c>
      <c r="K673" s="204">
        <f>IFERROR(INDEX(Lookup!$BH$9:$BH$2151,MATCH($A673,Lookup!$A$9:$A$2151,0)),0)</f>
        <v>0</v>
      </c>
      <c r="L673" s="204">
        <f t="shared" si="60"/>
        <v>0</v>
      </c>
      <c r="O673" s="182">
        <f t="shared" si="63"/>
        <v>0</v>
      </c>
    </row>
    <row r="674" spans="1:15" hidden="1" x14ac:dyDescent="0.2">
      <c r="A674" s="182">
        <f>'14'!A10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IFERROR(INDEX(Lookup!$BG$9:$BG$2151,MATCH($A674,Lookup!$A$9:$A$2151,0)),0)</f>
        <v>0</v>
      </c>
      <c r="E674" s="204">
        <f>IFERROR(INDEX(Lookup!$BF$9:$BF$2151,MATCH($A674,Lookup!$A$9:$A$2151,0)),0)</f>
        <v>0</v>
      </c>
      <c r="F674" s="204">
        <f>IFERROR(INDEX(Lookup!$BE$9:$BE$2151,MATCH($A674,Lookup!$A$9:$A$2151,0)),0)</f>
        <v>0</v>
      </c>
      <c r="G674" s="205"/>
      <c r="H674" s="205"/>
      <c r="I674" s="204">
        <f>IFERROR(INDEX(Lookup!$BJ$9:$BJ$2151,MATCH($A674,Lookup!$A$9:$A$2151,0)),0)</f>
        <v>0</v>
      </c>
      <c r="J674" s="204">
        <f>IFERROR(INDEX(Lookup!$BI$9:$BI$2151,MATCH($A674,Lookup!$A$9:$A$2151,0)),0)</f>
        <v>0</v>
      </c>
      <c r="K674" s="204">
        <f>IFERROR(INDEX(Lookup!$BH$9:$BH$2151,MATCH($A674,Lookup!$A$9:$A$2151,0)),0)</f>
        <v>0</v>
      </c>
      <c r="L674" s="204">
        <f t="shared" si="60"/>
        <v>0</v>
      </c>
      <c r="O674" s="182">
        <f t="shared" si="63"/>
        <v>0</v>
      </c>
    </row>
    <row r="675" spans="1:15" hidden="1" x14ac:dyDescent="0.2">
      <c r="A675" s="182">
        <f>'14'!A11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IFERROR(INDEX(Lookup!$BG$9:$BG$2151,MATCH($A675,Lookup!$A$9:$A$2151,0)),0)</f>
        <v>0</v>
      </c>
      <c r="E675" s="204">
        <f>IFERROR(INDEX(Lookup!$BF$9:$BF$2151,MATCH($A675,Lookup!$A$9:$A$2151,0)),0)</f>
        <v>0</v>
      </c>
      <c r="F675" s="204">
        <f>IFERROR(INDEX(Lookup!$BE$9:$BE$2151,MATCH($A675,Lookup!$A$9:$A$2151,0)),0)</f>
        <v>0</v>
      </c>
      <c r="G675" s="205"/>
      <c r="H675" s="205"/>
      <c r="I675" s="204">
        <f>IFERROR(INDEX(Lookup!$BJ$9:$BJ$2151,MATCH($A675,Lookup!$A$9:$A$2151,0)),0)</f>
        <v>0</v>
      </c>
      <c r="J675" s="204">
        <f>IFERROR(INDEX(Lookup!$BI$9:$BI$2151,MATCH($A675,Lookup!$A$9:$A$2151,0)),0)</f>
        <v>0</v>
      </c>
      <c r="K675" s="204">
        <f>IFERROR(INDEX(Lookup!$BH$9:$BH$2151,MATCH($A675,Lookup!$A$9:$A$2151,0)),0)</f>
        <v>0</v>
      </c>
      <c r="L675" s="204">
        <f t="shared" si="60"/>
        <v>0</v>
      </c>
      <c r="O675" s="182">
        <f t="shared" si="63"/>
        <v>0</v>
      </c>
    </row>
    <row r="676" spans="1:15" hidden="1" x14ac:dyDescent="0.2">
      <c r="A676" s="182">
        <f>'14'!A12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IFERROR(INDEX(Lookup!$BG$9:$BG$2151,MATCH($A676,Lookup!$A$9:$A$2151,0)),0)</f>
        <v>0</v>
      </c>
      <c r="E676" s="204">
        <f>IFERROR(INDEX(Lookup!$BF$9:$BF$2151,MATCH($A676,Lookup!$A$9:$A$2151,0)),0)</f>
        <v>0</v>
      </c>
      <c r="F676" s="204">
        <f>IFERROR(INDEX(Lookup!$BE$9:$BE$2151,MATCH($A676,Lookup!$A$9:$A$2151,0)),0)</f>
        <v>0</v>
      </c>
      <c r="G676" s="205"/>
      <c r="H676" s="205"/>
      <c r="I676" s="204">
        <f>IFERROR(INDEX(Lookup!$BJ$9:$BJ$2151,MATCH($A676,Lookup!$A$9:$A$2151,0)),0)</f>
        <v>0</v>
      </c>
      <c r="J676" s="204">
        <f>IFERROR(INDEX(Lookup!$BI$9:$BI$2151,MATCH($A676,Lookup!$A$9:$A$2151,0)),0)</f>
        <v>0</v>
      </c>
      <c r="K676" s="204">
        <f>IFERROR(INDEX(Lookup!$BH$9:$BH$2151,MATCH($A676,Lookup!$A$9:$A$2151,0)),0)</f>
        <v>0</v>
      </c>
      <c r="L676" s="204">
        <f t="shared" si="60"/>
        <v>0</v>
      </c>
      <c r="O676" s="182">
        <f t="shared" si="63"/>
        <v>0</v>
      </c>
    </row>
    <row r="677" spans="1:15" hidden="1" x14ac:dyDescent="0.2">
      <c r="A677" s="182">
        <f>'14'!A13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IFERROR(INDEX(Lookup!$BG$9:$BG$2151,MATCH($A677,Lookup!$A$9:$A$2151,0)),0)</f>
        <v>0</v>
      </c>
      <c r="E677" s="204">
        <f>IFERROR(INDEX(Lookup!$BF$9:$BF$2151,MATCH($A677,Lookup!$A$9:$A$2151,0)),0)</f>
        <v>0</v>
      </c>
      <c r="F677" s="204">
        <f>IFERROR(INDEX(Lookup!$BE$9:$BE$2151,MATCH($A677,Lookup!$A$9:$A$2151,0)),0)</f>
        <v>0</v>
      </c>
      <c r="G677" s="205"/>
      <c r="H677" s="205"/>
      <c r="I677" s="204">
        <f>IFERROR(INDEX(Lookup!$BJ$9:$BJ$2151,MATCH($A677,Lookup!$A$9:$A$2151,0)),0)</f>
        <v>0</v>
      </c>
      <c r="J677" s="204">
        <f>IFERROR(INDEX(Lookup!$BI$9:$BI$2151,MATCH($A677,Lookup!$A$9:$A$2151,0)),0)</f>
        <v>0</v>
      </c>
      <c r="K677" s="204">
        <f>IFERROR(INDEX(Lookup!$BH$9:$BH$2151,MATCH($A677,Lookup!$A$9:$A$2151,0)),0)</f>
        <v>0</v>
      </c>
      <c r="L677" s="204">
        <f t="shared" si="60"/>
        <v>0</v>
      </c>
      <c r="O677" s="182">
        <f t="shared" si="63"/>
        <v>0</v>
      </c>
    </row>
    <row r="678" spans="1:15" hidden="1" x14ac:dyDescent="0.2">
      <c r="A678" s="182">
        <f>'14'!A14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IFERROR(INDEX(Lookup!$BG$9:$BG$2151,MATCH($A678,Lookup!$A$9:$A$2151,0)),0)</f>
        <v>0</v>
      </c>
      <c r="E678" s="204">
        <f>IFERROR(INDEX(Lookup!$BF$9:$BF$2151,MATCH($A678,Lookup!$A$9:$A$2151,0)),0)</f>
        <v>0</v>
      </c>
      <c r="F678" s="204">
        <f>IFERROR(INDEX(Lookup!$BE$9:$BE$2151,MATCH($A678,Lookup!$A$9:$A$2151,0)),0)</f>
        <v>0</v>
      </c>
      <c r="G678" s="205"/>
      <c r="H678" s="205"/>
      <c r="I678" s="204">
        <f>IFERROR(INDEX(Lookup!$BJ$9:$BJ$2151,MATCH($A678,Lookup!$A$9:$A$2151,0)),0)</f>
        <v>0</v>
      </c>
      <c r="J678" s="204">
        <f>IFERROR(INDEX(Lookup!$BI$9:$BI$2151,MATCH($A678,Lookup!$A$9:$A$2151,0)),0)</f>
        <v>0</v>
      </c>
      <c r="K678" s="204">
        <f>IFERROR(INDEX(Lookup!$BH$9:$BH$2151,MATCH($A678,Lookup!$A$9:$A$2151,0)),0)</f>
        <v>0</v>
      </c>
      <c r="L678" s="204">
        <f t="shared" si="60"/>
        <v>0</v>
      </c>
      <c r="O678" s="182">
        <f t="shared" si="63"/>
        <v>0</v>
      </c>
    </row>
    <row r="679" spans="1:15" x14ac:dyDescent="0.2">
      <c r="A679" s="212"/>
      <c r="B679" s="212"/>
      <c r="C679" s="212" t="s">
        <v>470</v>
      </c>
      <c r="D679" s="210">
        <f t="shared" ref="D679:I679" si="65">SUM(D666:D678)</f>
        <v>0</v>
      </c>
      <c r="E679" s="210">
        <f t="shared" si="65"/>
        <v>0</v>
      </c>
      <c r="F679" s="210">
        <f t="shared" si="65"/>
        <v>0</v>
      </c>
      <c r="G679" s="210"/>
      <c r="H679" s="210"/>
      <c r="I679" s="210">
        <f t="shared" si="65"/>
        <v>0</v>
      </c>
      <c r="J679" s="210">
        <f>SUM(J666:J678)</f>
        <v>0</v>
      </c>
      <c r="K679" s="210">
        <f t="shared" ref="K679:L679" si="66">SUM(K666:K678)</f>
        <v>0</v>
      </c>
      <c r="L679" s="210">
        <f t="shared" si="66"/>
        <v>0</v>
      </c>
      <c r="O679" s="182">
        <v>1</v>
      </c>
    </row>
    <row r="680" spans="1:15" x14ac:dyDescent="0.2">
      <c r="A680" s="212"/>
      <c r="B680" s="212"/>
      <c r="C680" s="212" t="s">
        <v>471</v>
      </c>
      <c r="D680" s="210">
        <f>D679+D664+D654+D627+D600+D574+D538+D526</f>
        <v>0</v>
      </c>
      <c r="E680" s="210">
        <f>E679+E664+E654+E627+E600+E574+E538+E526</f>
        <v>0</v>
      </c>
      <c r="F680" s="210">
        <f>F679+F664+F654+F627+F600+F574+F538+F526</f>
        <v>0</v>
      </c>
      <c r="G680" s="210"/>
      <c r="H680" s="210"/>
      <c r="I680" s="210">
        <f>I679+I664+I654+I627+I600+I574+I538+I526</f>
        <v>35360.25</v>
      </c>
      <c r="J680" s="210">
        <f>J679+J664+J654+J627+J600+J574+J538+J526</f>
        <v>0</v>
      </c>
      <c r="K680" s="210">
        <f>K679+K664+K654+K627+K600+K574+K538+K526</f>
        <v>0</v>
      </c>
      <c r="L680" s="210">
        <f>L679+L664+L654+L627+L600+L574+L538+L526</f>
        <v>0</v>
      </c>
      <c r="O680" s="182">
        <v>1</v>
      </c>
    </row>
    <row r="681" spans="1:15" x14ac:dyDescent="0.2">
      <c r="C681" s="206"/>
      <c r="G681" s="205"/>
      <c r="H681" s="205"/>
      <c r="L681" s="204"/>
      <c r="O681" s="182">
        <v>1</v>
      </c>
    </row>
    <row r="682" spans="1:15" x14ac:dyDescent="0.2">
      <c r="A682" s="212"/>
      <c r="B682" s="212"/>
      <c r="C682" s="212" t="s">
        <v>472</v>
      </c>
      <c r="D682" s="210">
        <f t="shared" ref="D682:I682" si="67">D192-D680</f>
        <v>0</v>
      </c>
      <c r="E682" s="210">
        <f t="shared" si="67"/>
        <v>0</v>
      </c>
      <c r="F682" s="210">
        <f t="shared" si="67"/>
        <v>0</v>
      </c>
      <c r="G682" s="210"/>
      <c r="H682" s="210"/>
      <c r="I682" s="210">
        <f t="shared" si="67"/>
        <v>-20861.489999999998</v>
      </c>
      <c r="J682" s="210">
        <f>J192-J680</f>
        <v>0</v>
      </c>
      <c r="K682" s="210">
        <f t="shared" ref="K682:L682" si="68">K192-K680</f>
        <v>0</v>
      </c>
      <c r="L682" s="210">
        <f t="shared" si="68"/>
        <v>0</v>
      </c>
      <c r="O682" s="182">
        <v>1</v>
      </c>
    </row>
    <row r="683" spans="1:15" x14ac:dyDescent="0.2">
      <c r="A683" s="212"/>
      <c r="B683" s="212"/>
      <c r="C683" s="212" t="s">
        <v>464</v>
      </c>
      <c r="D683" s="210"/>
      <c r="E683" s="210"/>
      <c r="F683" s="210"/>
      <c r="G683" s="211"/>
      <c r="H683" s="211"/>
      <c r="I683" s="210"/>
      <c r="J683" s="210"/>
      <c r="K683" s="210"/>
      <c r="L683" s="210"/>
      <c r="O683" s="182">
        <v>1</v>
      </c>
    </row>
    <row r="684" spans="1:15" x14ac:dyDescent="0.2">
      <c r="A684" s="182" t="str">
        <f>'15'!A2</f>
        <v>28140-G08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 xml:space="preserve">Amortisation - Goodwill-RIUP                                </v>
      </c>
      <c r="D684" s="204">
        <f>IFERROR(INDEX(Lookup!$BG$9:$BG$2151,MATCH($A684,Lookup!$A$9:$A$2151,0)),0)</f>
        <v>0</v>
      </c>
      <c r="E684" s="204">
        <f>IFERROR(INDEX(Lookup!$BF$9:$BF$2151,MATCH($A684,Lookup!$A$9:$A$2151,0)),0)</f>
        <v>0</v>
      </c>
      <c r="F684" s="204">
        <f>IFERROR(INDEX(Lookup!$BE$9:$BE$2151,MATCH($A684,Lookup!$A$9:$A$2151,0)),0)</f>
        <v>0</v>
      </c>
      <c r="G684" s="205"/>
      <c r="H684" s="205"/>
      <c r="I684" s="204">
        <f>IFERROR(INDEX(Lookup!$BJ$9:$BJ$2151,MATCH($A684,Lookup!$A$9:$A$2151,0)),0)</f>
        <v>0</v>
      </c>
      <c r="J684" s="204">
        <f>IFERROR(INDEX(Lookup!$BI$9:$BI$2151,MATCH($A684,Lookup!$A$9:$A$2151,0)),0)</f>
        <v>0</v>
      </c>
      <c r="K684" s="204">
        <f>IFERROR(INDEX(Lookup!$BH$9:$BH$2151,MATCH($A684,Lookup!$A$9:$A$2151,0)),0)</f>
        <v>0</v>
      </c>
      <c r="L684" s="204">
        <f t="shared" ref="L684:L694" si="69">K684-J684</f>
        <v>0</v>
      </c>
      <c r="O684" s="182">
        <f t="shared" ref="O684:O695" si="70">+IF(A684&gt;0,1,0)</f>
        <v>1</v>
      </c>
    </row>
    <row r="685" spans="1:15" x14ac:dyDescent="0.2">
      <c r="A685" s="182" t="str">
        <f>'15'!A3</f>
        <v>28200-G08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 xml:space="preserve">Depreciation - IT Equipment-RIUP                            </v>
      </c>
      <c r="D685" s="204">
        <f>IFERROR(INDEX(Lookup!$BG$9:$BG$2151,MATCH($A685,Lookup!$A$9:$A$2151,0)),0)</f>
        <v>0</v>
      </c>
      <c r="E685" s="204">
        <f>IFERROR(INDEX(Lookup!$BF$9:$BF$2151,MATCH($A685,Lookup!$A$9:$A$2151,0)),0)</f>
        <v>0</v>
      </c>
      <c r="F685" s="204">
        <f>IFERROR(INDEX(Lookup!$BE$9:$BE$2151,MATCH($A685,Lookup!$A$9:$A$2151,0)),0)</f>
        <v>0</v>
      </c>
      <c r="G685" s="205"/>
      <c r="H685" s="205"/>
      <c r="I685" s="204">
        <f>IFERROR(INDEX(Lookup!$BJ$9:$BJ$2151,MATCH($A685,Lookup!$A$9:$A$2151,0)),0)</f>
        <v>0</v>
      </c>
      <c r="J685" s="204">
        <f>IFERROR(INDEX(Lookup!$BI$9:$BI$2151,MATCH($A685,Lookup!$A$9:$A$2151,0)),0)</f>
        <v>0</v>
      </c>
      <c r="K685" s="204">
        <f>IFERROR(INDEX(Lookup!$BH$9:$BH$2151,MATCH($A685,Lookup!$A$9:$A$2151,0)),0)</f>
        <v>0</v>
      </c>
      <c r="L685" s="204">
        <f t="shared" si="69"/>
        <v>0</v>
      </c>
      <c r="O685" s="182">
        <f t="shared" si="70"/>
        <v>1</v>
      </c>
    </row>
    <row r="686" spans="1:15" x14ac:dyDescent="0.2">
      <c r="A686" s="182" t="str">
        <f>'15'!A4</f>
        <v>28280-G08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 xml:space="preserve">Depreciation - Plant &amp; Equip-RIUP                           </v>
      </c>
      <c r="D686" s="204">
        <f>IFERROR(INDEX(Lookup!$BG$9:$BG$2151,MATCH($A686,Lookup!$A$9:$A$2151,0)),0)</f>
        <v>0</v>
      </c>
      <c r="E686" s="204">
        <f>IFERROR(INDEX(Lookup!$BF$9:$BF$2151,MATCH($A686,Lookup!$A$9:$A$2151,0)),0)</f>
        <v>0</v>
      </c>
      <c r="F686" s="204">
        <f>IFERROR(INDEX(Lookup!$BE$9:$BE$2151,MATCH($A686,Lookup!$A$9:$A$2151,0)),0)</f>
        <v>0</v>
      </c>
      <c r="G686" s="205"/>
      <c r="H686" s="205"/>
      <c r="I686" s="204">
        <f>IFERROR(INDEX(Lookup!$BJ$9:$BJ$2151,MATCH($A686,Lookup!$A$9:$A$2151,0)),0)</f>
        <v>0</v>
      </c>
      <c r="J686" s="204">
        <f>IFERROR(INDEX(Lookup!$BI$9:$BI$2151,MATCH($A686,Lookup!$A$9:$A$2151,0)),0)</f>
        <v>0</v>
      </c>
      <c r="K686" s="204">
        <f>IFERROR(INDEX(Lookup!$BH$9:$BH$2151,MATCH($A686,Lookup!$A$9:$A$2151,0)),0)</f>
        <v>0</v>
      </c>
      <c r="L686" s="204">
        <f t="shared" si="69"/>
        <v>0</v>
      </c>
      <c r="O686" s="182">
        <f t="shared" si="70"/>
        <v>1</v>
      </c>
    </row>
    <row r="687" spans="1:15" x14ac:dyDescent="0.2">
      <c r="A687" s="182" t="str">
        <f>'15'!A5</f>
        <v>28300-G08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 xml:space="preserve">Depreciation: Low Value Pool-RIUP                           </v>
      </c>
      <c r="D687" s="204">
        <f>IFERROR(INDEX(Lookup!$BG$9:$BG$2151,MATCH($A687,Lookup!$A$9:$A$2151,0)),0)</f>
        <v>0</v>
      </c>
      <c r="E687" s="204">
        <f>IFERROR(INDEX(Lookup!$BF$9:$BF$2151,MATCH($A687,Lookup!$A$9:$A$2151,0)),0)</f>
        <v>0</v>
      </c>
      <c r="F687" s="204">
        <f>IFERROR(INDEX(Lookup!$BE$9:$BE$2151,MATCH($A687,Lookup!$A$9:$A$2151,0)),0)</f>
        <v>0</v>
      </c>
      <c r="G687" s="205"/>
      <c r="H687" s="205"/>
      <c r="I687" s="204">
        <f>IFERROR(INDEX(Lookup!$BJ$9:$BJ$2151,MATCH($A687,Lookup!$A$9:$A$2151,0)),0)</f>
        <v>0</v>
      </c>
      <c r="J687" s="204">
        <f>IFERROR(INDEX(Lookup!$BI$9:$BI$2151,MATCH($A687,Lookup!$A$9:$A$2151,0)),0)</f>
        <v>0</v>
      </c>
      <c r="K687" s="204">
        <f>IFERROR(INDEX(Lookup!$BH$9:$BH$2151,MATCH($A687,Lookup!$A$9:$A$2151,0)),0)</f>
        <v>0</v>
      </c>
      <c r="L687" s="204">
        <f t="shared" si="69"/>
        <v>0</v>
      </c>
      <c r="O687" s="182">
        <f t="shared" si="70"/>
        <v>1</v>
      </c>
    </row>
    <row r="688" spans="1:15" hidden="1" x14ac:dyDescent="0.2">
      <c r="A688" s="182">
        <f>'15'!A6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IFERROR(INDEX(Lookup!$BG$9:$BG$2151,MATCH($A688,Lookup!$A$9:$A$2151,0)),0)</f>
        <v>0</v>
      </c>
      <c r="E688" s="204">
        <f>IFERROR(INDEX(Lookup!$BF$9:$BF$2151,MATCH($A688,Lookup!$A$9:$A$2151,0)),0)</f>
        <v>0</v>
      </c>
      <c r="F688" s="204">
        <f>IFERROR(INDEX(Lookup!$BE$9:$BE$2151,MATCH($A688,Lookup!$A$9:$A$2151,0)),0)</f>
        <v>0</v>
      </c>
      <c r="G688" s="205"/>
      <c r="H688" s="205"/>
      <c r="I688" s="204">
        <f>IFERROR(INDEX(Lookup!$BJ$9:$BJ$2151,MATCH($A688,Lookup!$A$9:$A$2151,0)),0)</f>
        <v>0</v>
      </c>
      <c r="J688" s="204">
        <f>IFERROR(INDEX(Lookup!$BI$9:$BI$2151,MATCH($A688,Lookup!$A$9:$A$2151,0)),0)</f>
        <v>0</v>
      </c>
      <c r="K688" s="204">
        <f>IFERROR(INDEX(Lookup!$BH$9:$BH$2151,MATCH($A688,Lookup!$A$9:$A$2151,0)),0)</f>
        <v>0</v>
      </c>
      <c r="L688" s="204">
        <f t="shared" si="69"/>
        <v>0</v>
      </c>
      <c r="O688" s="182">
        <f t="shared" si="70"/>
        <v>0</v>
      </c>
    </row>
    <row r="689" spans="1:15" hidden="1" x14ac:dyDescent="0.2">
      <c r="A689" s="182">
        <f>'15'!A7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IFERROR(INDEX(Lookup!$BG$9:$BG$2151,MATCH($A689,Lookup!$A$9:$A$2151,0)),0)</f>
        <v>0</v>
      </c>
      <c r="E689" s="204">
        <f>IFERROR(INDEX(Lookup!$BF$9:$BF$2151,MATCH($A689,Lookup!$A$9:$A$2151,0)),0)</f>
        <v>0</v>
      </c>
      <c r="F689" s="204">
        <f>IFERROR(INDEX(Lookup!$BE$9:$BE$2151,MATCH($A689,Lookup!$A$9:$A$2151,0)),0)</f>
        <v>0</v>
      </c>
      <c r="G689" s="205"/>
      <c r="H689" s="205"/>
      <c r="I689" s="204">
        <f>IFERROR(INDEX(Lookup!$BJ$9:$BJ$2151,MATCH($A689,Lookup!$A$9:$A$2151,0)),0)</f>
        <v>0</v>
      </c>
      <c r="J689" s="204">
        <f>IFERROR(INDEX(Lookup!$BI$9:$BI$2151,MATCH($A689,Lookup!$A$9:$A$2151,0)),0)</f>
        <v>0</v>
      </c>
      <c r="K689" s="204">
        <f>IFERROR(INDEX(Lookup!$BH$9:$BH$2151,MATCH($A689,Lookup!$A$9:$A$2151,0)),0)</f>
        <v>0</v>
      </c>
      <c r="L689" s="204">
        <f t="shared" si="69"/>
        <v>0</v>
      </c>
      <c r="O689" s="182">
        <f t="shared" si="70"/>
        <v>0</v>
      </c>
    </row>
    <row r="690" spans="1:15" hidden="1" x14ac:dyDescent="0.2">
      <c r="A690" s="182">
        <f>'15'!A8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IFERROR(INDEX(Lookup!$BG$9:$BG$2151,MATCH($A690,Lookup!$A$9:$A$2151,0)),0)</f>
        <v>0</v>
      </c>
      <c r="E690" s="204">
        <f>IFERROR(INDEX(Lookup!$BF$9:$BF$2151,MATCH($A690,Lookup!$A$9:$A$2151,0)),0)</f>
        <v>0</v>
      </c>
      <c r="F690" s="204">
        <f>IFERROR(INDEX(Lookup!$BE$9:$BE$2151,MATCH($A690,Lookup!$A$9:$A$2151,0)),0)</f>
        <v>0</v>
      </c>
      <c r="G690" s="205"/>
      <c r="H690" s="205"/>
      <c r="I690" s="204">
        <f>IFERROR(INDEX(Lookup!$BJ$9:$BJ$2151,MATCH($A690,Lookup!$A$9:$A$2151,0)),0)</f>
        <v>0</v>
      </c>
      <c r="J690" s="204">
        <f>IFERROR(INDEX(Lookup!$BI$9:$BI$2151,MATCH($A690,Lookup!$A$9:$A$2151,0)),0)</f>
        <v>0</v>
      </c>
      <c r="K690" s="204">
        <f>IFERROR(INDEX(Lookup!$BH$9:$BH$2151,MATCH($A690,Lookup!$A$9:$A$2151,0)),0)</f>
        <v>0</v>
      </c>
      <c r="L690" s="204">
        <f t="shared" si="69"/>
        <v>0</v>
      </c>
      <c r="O690" s="182">
        <f t="shared" si="70"/>
        <v>0</v>
      </c>
    </row>
    <row r="691" spans="1:15" hidden="1" x14ac:dyDescent="0.2">
      <c r="A691" s="182">
        <f>'15'!A9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IFERROR(INDEX(Lookup!$BG$9:$BG$2151,MATCH($A691,Lookup!$A$9:$A$2151,0)),0)</f>
        <v>0</v>
      </c>
      <c r="E691" s="204">
        <f>IFERROR(INDEX(Lookup!$BF$9:$BF$2151,MATCH($A691,Lookup!$A$9:$A$2151,0)),0)</f>
        <v>0</v>
      </c>
      <c r="F691" s="204">
        <f>IFERROR(INDEX(Lookup!$BE$9:$BE$2151,MATCH($A691,Lookup!$A$9:$A$2151,0)),0)</f>
        <v>0</v>
      </c>
      <c r="G691" s="205"/>
      <c r="H691" s="205"/>
      <c r="I691" s="204">
        <f>IFERROR(INDEX(Lookup!$BJ$9:$BJ$2151,MATCH($A691,Lookup!$A$9:$A$2151,0)),0)</f>
        <v>0</v>
      </c>
      <c r="J691" s="204">
        <f>IFERROR(INDEX(Lookup!$BI$9:$BI$2151,MATCH($A691,Lookup!$A$9:$A$2151,0)),0)</f>
        <v>0</v>
      </c>
      <c r="K691" s="204">
        <f>IFERROR(INDEX(Lookup!$BH$9:$BH$2151,MATCH($A691,Lookup!$A$9:$A$2151,0)),0)</f>
        <v>0</v>
      </c>
      <c r="L691" s="204">
        <f t="shared" si="69"/>
        <v>0</v>
      </c>
      <c r="O691" s="182">
        <f t="shared" si="70"/>
        <v>0</v>
      </c>
    </row>
    <row r="692" spans="1:15" hidden="1" x14ac:dyDescent="0.2">
      <c r="A692" s="182">
        <f>'15'!A10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IFERROR(INDEX(Lookup!$BG$9:$BG$2151,MATCH($A692,Lookup!$A$9:$A$2151,0)),0)</f>
        <v>0</v>
      </c>
      <c r="E692" s="204">
        <f>IFERROR(INDEX(Lookup!$BF$9:$BF$2151,MATCH($A692,Lookup!$A$9:$A$2151,0)),0)</f>
        <v>0</v>
      </c>
      <c r="F692" s="204">
        <f>IFERROR(INDEX(Lookup!$BE$9:$BE$2151,MATCH($A692,Lookup!$A$9:$A$2151,0)),0)</f>
        <v>0</v>
      </c>
      <c r="G692" s="205"/>
      <c r="H692" s="205"/>
      <c r="I692" s="204">
        <f>IFERROR(INDEX(Lookup!$BJ$9:$BJ$2151,MATCH($A692,Lookup!$A$9:$A$2151,0)),0)</f>
        <v>0</v>
      </c>
      <c r="J692" s="204">
        <f>IFERROR(INDEX(Lookup!$BI$9:$BI$2151,MATCH($A692,Lookup!$A$9:$A$2151,0)),0)</f>
        <v>0</v>
      </c>
      <c r="K692" s="204">
        <f>IFERROR(INDEX(Lookup!$BH$9:$BH$2151,MATCH($A692,Lookup!$A$9:$A$2151,0)),0)</f>
        <v>0</v>
      </c>
      <c r="L692" s="204">
        <f t="shared" si="69"/>
        <v>0</v>
      </c>
      <c r="O692" s="182">
        <f t="shared" si="70"/>
        <v>0</v>
      </c>
    </row>
    <row r="693" spans="1:15" hidden="1" x14ac:dyDescent="0.2">
      <c r="A693" s="182">
        <f>'15'!A11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IFERROR(INDEX(Lookup!$BG$9:$BG$2151,MATCH($A693,Lookup!$A$9:$A$2151,0)),0)</f>
        <v>0</v>
      </c>
      <c r="E693" s="204">
        <f>IFERROR(INDEX(Lookup!$BF$9:$BF$2151,MATCH($A693,Lookup!$A$9:$A$2151,0)),0)</f>
        <v>0</v>
      </c>
      <c r="F693" s="204">
        <f>IFERROR(INDEX(Lookup!$BE$9:$BE$2151,MATCH($A693,Lookup!$A$9:$A$2151,0)),0)</f>
        <v>0</v>
      </c>
      <c r="G693" s="205"/>
      <c r="H693" s="205"/>
      <c r="I693" s="204">
        <f>IFERROR(INDEX(Lookup!$BJ$9:$BJ$2151,MATCH($A693,Lookup!$A$9:$A$2151,0)),0)</f>
        <v>0</v>
      </c>
      <c r="J693" s="204">
        <f>IFERROR(INDEX(Lookup!$BI$9:$BI$2151,MATCH($A693,Lookup!$A$9:$A$2151,0)),0)</f>
        <v>0</v>
      </c>
      <c r="K693" s="204">
        <f>IFERROR(INDEX(Lookup!$BH$9:$BH$2151,MATCH($A693,Lookup!$A$9:$A$2151,0)),0)</f>
        <v>0</v>
      </c>
      <c r="L693" s="204">
        <f t="shared" si="69"/>
        <v>0</v>
      </c>
      <c r="O693" s="182">
        <f t="shared" si="70"/>
        <v>0</v>
      </c>
    </row>
    <row r="694" spans="1:15" hidden="1" x14ac:dyDescent="0.2">
      <c r="A694" s="182">
        <f>'15'!A12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IFERROR(INDEX(Lookup!$BG$9:$BG$2151,MATCH($A694,Lookup!$A$9:$A$2151,0)),0)</f>
        <v>0</v>
      </c>
      <c r="E694" s="204">
        <f>IFERROR(INDEX(Lookup!$BF$9:$BF$2151,MATCH($A694,Lookup!$A$9:$A$2151,0)),0)</f>
        <v>0</v>
      </c>
      <c r="F694" s="204">
        <f>IFERROR(INDEX(Lookup!$BE$9:$BE$2151,MATCH($A694,Lookup!$A$9:$A$2151,0)),0)</f>
        <v>0</v>
      </c>
      <c r="G694" s="205"/>
      <c r="H694" s="205"/>
      <c r="I694" s="204">
        <f>IFERROR(INDEX(Lookup!$BJ$9:$BJ$2151,MATCH($A694,Lookup!$A$9:$A$2151,0)),0)</f>
        <v>0</v>
      </c>
      <c r="J694" s="204">
        <f>IFERROR(INDEX(Lookup!$BI$9:$BI$2151,MATCH($A694,Lookup!$A$9:$A$2151,0)),0)</f>
        <v>0</v>
      </c>
      <c r="K694" s="204">
        <f>IFERROR(INDEX(Lookup!$BH$9:$BH$2151,MATCH($A694,Lookup!$A$9:$A$2151,0)),0)</f>
        <v>0</v>
      </c>
      <c r="L694" s="204">
        <f t="shared" si="69"/>
        <v>0</v>
      </c>
      <c r="O694" s="182">
        <f t="shared" si="70"/>
        <v>0</v>
      </c>
    </row>
    <row r="695" spans="1:15" hidden="1" x14ac:dyDescent="0.2">
      <c r="L695" s="204"/>
      <c r="O695" s="182">
        <f t="shared" si="70"/>
        <v>0</v>
      </c>
    </row>
    <row r="696" spans="1:15" x14ac:dyDescent="0.2">
      <c r="A696" s="212"/>
      <c r="B696" s="212"/>
      <c r="C696" s="212" t="s">
        <v>473</v>
      </c>
      <c r="D696" s="210">
        <f>SUM(D684:D695)</f>
        <v>0</v>
      </c>
      <c r="E696" s="210">
        <f>SUM(E684:E695)</f>
        <v>0</v>
      </c>
      <c r="F696" s="210">
        <f>SUM(F684:F695)</f>
        <v>0</v>
      </c>
      <c r="G696" s="211"/>
      <c r="H696" s="211"/>
      <c r="I696" s="210">
        <f>SUM(I684:I695)</f>
        <v>0</v>
      </c>
      <c r="J696" s="210">
        <f>SUM(J684:J695)</f>
        <v>0</v>
      </c>
      <c r="K696" s="210">
        <f>SUM(K684:K695)</f>
        <v>0</v>
      </c>
      <c r="L696" s="210">
        <f>SUM(L684:L695)</f>
        <v>0</v>
      </c>
      <c r="O696" s="182">
        <v>1</v>
      </c>
    </row>
    <row r="697" spans="1:15" x14ac:dyDescent="0.2">
      <c r="A697" s="212"/>
      <c r="B697" s="212"/>
      <c r="C697" s="212"/>
      <c r="D697" s="210"/>
      <c r="E697" s="210"/>
      <c r="F697" s="210"/>
      <c r="G697" s="211"/>
      <c r="H697" s="211"/>
      <c r="I697" s="210"/>
      <c r="J697" s="210"/>
      <c r="K697" s="210"/>
      <c r="L697" s="210"/>
      <c r="O697" s="182">
        <v>1</v>
      </c>
    </row>
    <row r="698" spans="1:15" x14ac:dyDescent="0.2">
      <c r="A698" s="212"/>
      <c r="B698" s="212"/>
      <c r="C698" s="212" t="s">
        <v>474</v>
      </c>
      <c r="D698" s="210">
        <f>D682-D696</f>
        <v>0</v>
      </c>
      <c r="E698" s="210">
        <f>E682-E696</f>
        <v>0</v>
      </c>
      <c r="F698" s="210">
        <f>F682-F696</f>
        <v>0</v>
      </c>
      <c r="G698" s="211"/>
      <c r="H698" s="211"/>
      <c r="I698" s="210">
        <f>I682-I696</f>
        <v>-20861.489999999998</v>
      </c>
      <c r="J698" s="210">
        <f>J682-J696</f>
        <v>0</v>
      </c>
      <c r="K698" s="210">
        <f>K682-K696</f>
        <v>0</v>
      </c>
      <c r="L698" s="210">
        <f>L682-L696</f>
        <v>0</v>
      </c>
      <c r="O698" s="182">
        <v>1</v>
      </c>
    </row>
    <row r="699" spans="1:15" x14ac:dyDescent="0.2">
      <c r="A699" s="215"/>
      <c r="B699" s="215"/>
      <c r="C699" s="215" t="s">
        <v>475</v>
      </c>
      <c r="D699" s="213"/>
      <c r="E699" s="213"/>
      <c r="F699" s="213"/>
      <c r="G699" s="214"/>
      <c r="H699" s="214"/>
      <c r="I699" s="213"/>
      <c r="J699" s="213"/>
      <c r="K699" s="213"/>
      <c r="L699" s="213"/>
      <c r="O699" s="182">
        <v>1</v>
      </c>
    </row>
    <row r="700" spans="1:15" x14ac:dyDescent="0.2">
      <c r="A700" s="182" t="str">
        <f>'16'!A2</f>
        <v>29200-G08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 xml:space="preserve">Interest                                                    </v>
      </c>
      <c r="D700" s="204">
        <f>IFERROR(INDEX(Lookup!$BG$9:$BG$2151,MATCH($A700,Lookup!$A$9:$A$2151,0)),0)</f>
        <v>0</v>
      </c>
      <c r="E700" s="204">
        <f>IFERROR(INDEX(Lookup!$BF$9:$BF$2151,MATCH($A700,Lookup!$A$9:$A$2151,0)),0)</f>
        <v>0</v>
      </c>
      <c r="F700" s="204">
        <f>IFERROR(INDEX(Lookup!$BE$9:$BE$2151,MATCH($A700,Lookup!$A$9:$A$2151,0)),0)</f>
        <v>0</v>
      </c>
      <c r="G700" s="205"/>
      <c r="H700" s="205"/>
      <c r="I700" s="204">
        <f>IFERROR(INDEX(Lookup!$BJ$9:$BJ$2151,MATCH($A700,Lookup!$A$9:$A$2151,0)),0)</f>
        <v>0</v>
      </c>
      <c r="J700" s="204">
        <f>IFERROR(INDEX(Lookup!$BI$9:$BI$2151,MATCH($A700,Lookup!$A$9:$A$2151,0)),0)</f>
        <v>0</v>
      </c>
      <c r="K700" s="204">
        <f>IFERROR(INDEX(Lookup!$BH$9:$BH$2151,MATCH($A700,Lookup!$A$9:$A$2151,0)),0)</f>
        <v>0</v>
      </c>
      <c r="L700" s="204">
        <f t="shared" ref="L700:L711" si="71">K700-J700</f>
        <v>0</v>
      </c>
      <c r="O700" s="182">
        <f t="shared" ref="O700:O711" si="72">+IF(A700&gt;0,1,0)</f>
        <v>1</v>
      </c>
    </row>
    <row r="701" spans="1:15" hidden="1" x14ac:dyDescent="0.2">
      <c r="A701" s="182">
        <f>'16'!A3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IFERROR(INDEX(Lookup!$BG$9:$BG$2151,MATCH($A701,Lookup!$A$9:$A$2151,0)),0)</f>
        <v>0</v>
      </c>
      <c r="E701" s="204">
        <f>IFERROR(INDEX(Lookup!$BF$9:$BF$2151,MATCH($A701,Lookup!$A$9:$A$2151,0)),0)</f>
        <v>0</v>
      </c>
      <c r="F701" s="204">
        <f>IFERROR(INDEX(Lookup!$BE$9:$BE$2151,MATCH($A701,Lookup!$A$9:$A$2151,0)),0)</f>
        <v>0</v>
      </c>
      <c r="G701" s="205"/>
      <c r="H701" s="205"/>
      <c r="I701" s="204">
        <f>IFERROR(INDEX(Lookup!$BJ$9:$BJ$2151,MATCH($A701,Lookup!$A$9:$A$2151,0)),0)</f>
        <v>0</v>
      </c>
      <c r="J701" s="204">
        <f>IFERROR(INDEX(Lookup!$BI$9:$BI$2151,MATCH($A701,Lookup!$A$9:$A$2151,0)),0)</f>
        <v>0</v>
      </c>
      <c r="K701" s="204">
        <f>IFERROR(INDEX(Lookup!$BH$9:$BH$2151,MATCH($A701,Lookup!$A$9:$A$2151,0)),0)</f>
        <v>0</v>
      </c>
      <c r="L701" s="204">
        <f t="shared" si="71"/>
        <v>0</v>
      </c>
      <c r="O701" s="182">
        <f t="shared" si="72"/>
        <v>0</v>
      </c>
    </row>
    <row r="702" spans="1:15" hidden="1" x14ac:dyDescent="0.2">
      <c r="A702" s="182">
        <f>'16'!A4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IFERROR(INDEX(Lookup!$BG$9:$BG$2151,MATCH($A702,Lookup!$A$9:$A$2151,0)),0)</f>
        <v>0</v>
      </c>
      <c r="E702" s="204">
        <f>IFERROR(INDEX(Lookup!$BF$9:$BF$2151,MATCH($A702,Lookup!$A$9:$A$2151,0)),0)</f>
        <v>0</v>
      </c>
      <c r="F702" s="204">
        <f>IFERROR(INDEX(Lookup!$BE$9:$BE$2151,MATCH($A702,Lookup!$A$9:$A$2151,0)),0)</f>
        <v>0</v>
      </c>
      <c r="G702" s="205"/>
      <c r="H702" s="205"/>
      <c r="I702" s="204">
        <f>IFERROR(INDEX(Lookup!$BJ$9:$BJ$2151,MATCH($A702,Lookup!$A$9:$A$2151,0)),0)</f>
        <v>0</v>
      </c>
      <c r="J702" s="204">
        <f>IFERROR(INDEX(Lookup!$BI$9:$BI$2151,MATCH($A702,Lookup!$A$9:$A$2151,0)),0)</f>
        <v>0</v>
      </c>
      <c r="K702" s="204">
        <f>IFERROR(INDEX(Lookup!$BH$9:$BH$2151,MATCH($A702,Lookup!$A$9:$A$2151,0)),0)</f>
        <v>0</v>
      </c>
      <c r="L702" s="204">
        <f t="shared" si="71"/>
        <v>0</v>
      </c>
      <c r="O702" s="182">
        <f t="shared" si="72"/>
        <v>0</v>
      </c>
    </row>
    <row r="703" spans="1:15" hidden="1" x14ac:dyDescent="0.2">
      <c r="A703" s="182">
        <f>'16'!A5</f>
        <v>0</v>
      </c>
      <c r="C703" s="182" t="str">
        <f>IFERROR(LEFT(IFERROR(INDEX(Sheet5!$C$2:$C$1300,MATCH($A703,Sheet5!$A$2:$A$1300,0)),"-"),FIND(",",IFERROR(INDEX(Sheet5!$C$2:$C$1300,MATCH($A703,Sheet5!$A$2:$A$1300,0)),"-"),1)-1),IFERROR(INDEX(Sheet5!$C$2:$C$1300,MATCH($A703,Sheet5!$A$2:$A$1300,0)),"-"))</f>
        <v>-</v>
      </c>
      <c r="D703" s="204">
        <f>IFERROR(INDEX(Lookup!$BG$9:$BG$2151,MATCH($A703,Lookup!$A$9:$A$2151,0)),0)</f>
        <v>0</v>
      </c>
      <c r="E703" s="204">
        <f>IFERROR(INDEX(Lookup!$BF$9:$BF$2151,MATCH($A703,Lookup!$A$9:$A$2151,0)),0)</f>
        <v>0</v>
      </c>
      <c r="F703" s="204">
        <f>IFERROR(INDEX(Lookup!$BE$9:$BE$2151,MATCH($A703,Lookup!$A$9:$A$2151,0)),0)</f>
        <v>0</v>
      </c>
      <c r="G703" s="205"/>
      <c r="H703" s="205"/>
      <c r="I703" s="204">
        <f>IFERROR(INDEX(Lookup!$BJ$9:$BJ$2151,MATCH($A703,Lookup!$A$9:$A$2151,0)),0)</f>
        <v>0</v>
      </c>
      <c r="J703" s="204">
        <f>IFERROR(INDEX(Lookup!$BI$9:$BI$2151,MATCH($A703,Lookup!$A$9:$A$2151,0)),0)</f>
        <v>0</v>
      </c>
      <c r="K703" s="204">
        <f>IFERROR(INDEX(Lookup!$BH$9:$BH$2151,MATCH($A703,Lookup!$A$9:$A$2151,0)),0)</f>
        <v>0</v>
      </c>
      <c r="L703" s="204">
        <f t="shared" si="71"/>
        <v>0</v>
      </c>
      <c r="O703" s="182">
        <f t="shared" si="72"/>
        <v>0</v>
      </c>
    </row>
    <row r="704" spans="1:15" hidden="1" x14ac:dyDescent="0.2">
      <c r="A704" s="182">
        <f>'16'!A6</f>
        <v>0</v>
      </c>
      <c r="C704" s="182" t="str">
        <f>IFERROR(LEFT(IFERROR(INDEX(Sheet5!$C$2:$C$1300,MATCH($A704,Sheet5!$A$2:$A$1300,0)),"-"),FIND(",",IFERROR(INDEX(Sheet5!$C$2:$C$1300,MATCH($A704,Sheet5!$A$2:$A$1300,0)),"-"),1)-1),IFERROR(INDEX(Sheet5!$C$2:$C$1300,MATCH($A704,Sheet5!$A$2:$A$1300,0)),"-"))</f>
        <v>-</v>
      </c>
      <c r="D704" s="204">
        <f>IFERROR(INDEX(Lookup!$BG$9:$BG$2151,MATCH($A704,Lookup!$A$9:$A$2151,0)),0)</f>
        <v>0</v>
      </c>
      <c r="E704" s="204">
        <f>IFERROR(INDEX(Lookup!$BF$9:$BF$2151,MATCH($A704,Lookup!$A$9:$A$2151,0)),0)</f>
        <v>0</v>
      </c>
      <c r="F704" s="204">
        <f>IFERROR(INDEX(Lookup!$BE$9:$BE$2151,MATCH($A704,Lookup!$A$9:$A$2151,0)),0)</f>
        <v>0</v>
      </c>
      <c r="G704" s="205"/>
      <c r="H704" s="205"/>
      <c r="I704" s="204">
        <f>IFERROR(INDEX(Lookup!$BJ$9:$BJ$2151,MATCH($A704,Lookup!$A$9:$A$2151,0)),0)</f>
        <v>0</v>
      </c>
      <c r="J704" s="204">
        <f>IFERROR(INDEX(Lookup!$BI$9:$BI$2151,MATCH($A704,Lookup!$A$9:$A$2151,0)),0)</f>
        <v>0</v>
      </c>
      <c r="K704" s="204">
        <f>IFERROR(INDEX(Lookup!$BH$9:$BH$2151,MATCH($A704,Lookup!$A$9:$A$2151,0)),0)</f>
        <v>0</v>
      </c>
      <c r="L704" s="204">
        <f t="shared" si="71"/>
        <v>0</v>
      </c>
      <c r="O704" s="182">
        <f t="shared" si="72"/>
        <v>0</v>
      </c>
    </row>
    <row r="705" spans="1:15" hidden="1" x14ac:dyDescent="0.2">
      <c r="A705" s="182">
        <f>'16'!A7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4">
        <f>IFERROR(INDEX(Lookup!$BG$9:$BG$2151,MATCH($A705,Lookup!$A$9:$A$2151,0)),0)</f>
        <v>0</v>
      </c>
      <c r="E705" s="204">
        <f>IFERROR(INDEX(Lookup!$BF$9:$BF$2151,MATCH($A705,Lookup!$A$9:$A$2151,0)),0)</f>
        <v>0</v>
      </c>
      <c r="F705" s="204">
        <f>IFERROR(INDEX(Lookup!$BE$9:$BE$2151,MATCH($A705,Lookup!$A$9:$A$2151,0)),0)</f>
        <v>0</v>
      </c>
      <c r="G705" s="205"/>
      <c r="H705" s="205"/>
      <c r="I705" s="204">
        <f>IFERROR(INDEX(Lookup!$BJ$9:$BJ$2151,MATCH($A705,Lookup!$A$9:$A$2151,0)),0)</f>
        <v>0</v>
      </c>
      <c r="J705" s="204">
        <f>IFERROR(INDEX(Lookup!$BI$9:$BI$2151,MATCH($A705,Lookup!$A$9:$A$2151,0)),0)</f>
        <v>0</v>
      </c>
      <c r="K705" s="204">
        <f>IFERROR(INDEX(Lookup!$BH$9:$BH$2151,MATCH($A705,Lookup!$A$9:$A$2151,0)),0)</f>
        <v>0</v>
      </c>
      <c r="L705" s="204">
        <f t="shared" si="71"/>
        <v>0</v>
      </c>
      <c r="O705" s="182">
        <f t="shared" si="72"/>
        <v>0</v>
      </c>
    </row>
    <row r="706" spans="1:15" hidden="1" x14ac:dyDescent="0.2">
      <c r="A706" s="182">
        <f>'16'!A8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IFERROR(INDEX(Lookup!$BG$9:$BG$2151,MATCH($A706,Lookup!$A$9:$A$2151,0)),0)</f>
        <v>0</v>
      </c>
      <c r="E706" s="204">
        <f>IFERROR(INDEX(Lookup!$BF$9:$BF$2151,MATCH($A706,Lookup!$A$9:$A$2151,0)),0)</f>
        <v>0</v>
      </c>
      <c r="F706" s="204">
        <f>IFERROR(INDEX(Lookup!$BE$9:$BE$2151,MATCH($A706,Lookup!$A$9:$A$2151,0)),0)</f>
        <v>0</v>
      </c>
      <c r="G706" s="205"/>
      <c r="H706" s="205"/>
      <c r="I706" s="204">
        <f>IFERROR(INDEX(Lookup!$BJ$9:$BJ$2151,MATCH($A706,Lookup!$A$9:$A$2151,0)),0)</f>
        <v>0</v>
      </c>
      <c r="J706" s="204">
        <f>IFERROR(INDEX(Lookup!$BI$9:$BI$2151,MATCH($A706,Lookup!$A$9:$A$2151,0)),0)</f>
        <v>0</v>
      </c>
      <c r="K706" s="204">
        <f>IFERROR(INDEX(Lookup!$BH$9:$BH$2151,MATCH($A706,Lookup!$A$9:$A$2151,0)),0)</f>
        <v>0</v>
      </c>
      <c r="L706" s="204">
        <f t="shared" si="71"/>
        <v>0</v>
      </c>
      <c r="O706" s="182">
        <f t="shared" si="72"/>
        <v>0</v>
      </c>
    </row>
    <row r="707" spans="1:15" hidden="1" x14ac:dyDescent="0.2">
      <c r="A707" s="182">
        <f>'16'!A9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IFERROR(INDEX(Lookup!$BG$9:$BG$2151,MATCH($A707,Lookup!$A$9:$A$2151,0)),0)</f>
        <v>0</v>
      </c>
      <c r="E707" s="204">
        <f>IFERROR(INDEX(Lookup!$BF$9:$BF$2151,MATCH($A707,Lookup!$A$9:$A$2151,0)),0)</f>
        <v>0</v>
      </c>
      <c r="F707" s="204">
        <f>IFERROR(INDEX(Lookup!$BE$9:$BE$2151,MATCH($A707,Lookup!$A$9:$A$2151,0)),0)</f>
        <v>0</v>
      </c>
      <c r="G707" s="205"/>
      <c r="H707" s="205"/>
      <c r="I707" s="204">
        <f>IFERROR(INDEX(Lookup!$BJ$9:$BJ$2151,MATCH($A707,Lookup!$A$9:$A$2151,0)),0)</f>
        <v>0</v>
      </c>
      <c r="J707" s="204">
        <f>IFERROR(INDEX(Lookup!$BI$9:$BI$2151,MATCH($A707,Lookup!$A$9:$A$2151,0)),0)</f>
        <v>0</v>
      </c>
      <c r="K707" s="204">
        <f>IFERROR(INDEX(Lookup!$BH$9:$BH$2151,MATCH($A707,Lookup!$A$9:$A$2151,0)),0)</f>
        <v>0</v>
      </c>
      <c r="L707" s="204">
        <f t="shared" si="71"/>
        <v>0</v>
      </c>
      <c r="O707" s="182">
        <f t="shared" si="72"/>
        <v>0</v>
      </c>
    </row>
    <row r="708" spans="1:15" hidden="1" x14ac:dyDescent="0.2">
      <c r="A708" s="182">
        <f>'16'!A10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IFERROR(INDEX(Lookup!$BG$9:$BG$2151,MATCH($A708,Lookup!$A$9:$A$2151,0)),0)</f>
        <v>0</v>
      </c>
      <c r="E708" s="204">
        <f>IFERROR(INDEX(Lookup!$BF$9:$BF$2151,MATCH($A708,Lookup!$A$9:$A$2151,0)),0)</f>
        <v>0</v>
      </c>
      <c r="F708" s="204">
        <f>IFERROR(INDEX(Lookup!$BE$9:$BE$2151,MATCH($A708,Lookup!$A$9:$A$2151,0)),0)</f>
        <v>0</v>
      </c>
      <c r="G708" s="205"/>
      <c r="H708" s="205"/>
      <c r="I708" s="204">
        <f>IFERROR(INDEX(Lookup!$BJ$9:$BJ$2151,MATCH($A708,Lookup!$A$9:$A$2151,0)),0)</f>
        <v>0</v>
      </c>
      <c r="J708" s="204">
        <f>IFERROR(INDEX(Lookup!$BI$9:$BI$2151,MATCH($A708,Lookup!$A$9:$A$2151,0)),0)</f>
        <v>0</v>
      </c>
      <c r="K708" s="204">
        <f>IFERROR(INDEX(Lookup!$BH$9:$BH$2151,MATCH($A708,Lookup!$A$9:$A$2151,0)),0)</f>
        <v>0</v>
      </c>
      <c r="L708" s="204">
        <f t="shared" si="71"/>
        <v>0</v>
      </c>
      <c r="O708" s="182">
        <f t="shared" si="72"/>
        <v>0</v>
      </c>
    </row>
    <row r="709" spans="1:15" hidden="1" x14ac:dyDescent="0.2">
      <c r="A709" s="182">
        <f>'16'!A11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IFERROR(INDEX(Lookup!$BG$9:$BG$2151,MATCH($A709,Lookup!$A$9:$A$2151,0)),0)</f>
        <v>0</v>
      </c>
      <c r="E709" s="204">
        <f>IFERROR(INDEX(Lookup!$BF$9:$BF$2151,MATCH($A709,Lookup!$A$9:$A$2151,0)),0)</f>
        <v>0</v>
      </c>
      <c r="F709" s="204">
        <f>IFERROR(INDEX(Lookup!$BE$9:$BE$2151,MATCH($A709,Lookup!$A$9:$A$2151,0)),0)</f>
        <v>0</v>
      </c>
      <c r="G709" s="205"/>
      <c r="H709" s="205"/>
      <c r="I709" s="204">
        <f>IFERROR(INDEX(Lookup!$BJ$9:$BJ$2151,MATCH($A709,Lookup!$A$9:$A$2151,0)),0)</f>
        <v>0</v>
      </c>
      <c r="J709" s="204">
        <f>IFERROR(INDEX(Lookup!$BI$9:$BI$2151,MATCH($A709,Lookup!$A$9:$A$2151,0)),0)</f>
        <v>0</v>
      </c>
      <c r="K709" s="204">
        <f>IFERROR(INDEX(Lookup!$BH$9:$BH$2151,MATCH($A709,Lookup!$A$9:$A$2151,0)),0)</f>
        <v>0</v>
      </c>
      <c r="L709" s="204">
        <f t="shared" si="71"/>
        <v>0</v>
      </c>
      <c r="O709" s="182">
        <f t="shared" si="72"/>
        <v>0</v>
      </c>
    </row>
    <row r="710" spans="1:15" hidden="1" x14ac:dyDescent="0.2">
      <c r="A710" s="182">
        <f>'16'!A12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IFERROR(INDEX(Lookup!$BG$9:$BG$2151,MATCH($A710,Lookup!$A$9:$A$2151,0)),0)</f>
        <v>0</v>
      </c>
      <c r="E710" s="204">
        <f>IFERROR(INDEX(Lookup!$BF$9:$BF$2151,MATCH($A710,Lookup!$A$9:$A$2151,0)),0)</f>
        <v>0</v>
      </c>
      <c r="F710" s="204">
        <f>IFERROR(INDEX(Lookup!$BE$9:$BE$2151,MATCH($A710,Lookup!$A$9:$A$2151,0)),0)</f>
        <v>0</v>
      </c>
      <c r="G710" s="205"/>
      <c r="H710" s="205"/>
      <c r="I710" s="204">
        <f>IFERROR(INDEX(Lookup!$BJ$9:$BJ$2151,MATCH($A710,Lookup!$A$9:$A$2151,0)),0)</f>
        <v>0</v>
      </c>
      <c r="J710" s="204">
        <f>IFERROR(INDEX(Lookup!$BI$9:$BI$2151,MATCH($A710,Lookup!$A$9:$A$2151,0)),0)</f>
        <v>0</v>
      </c>
      <c r="K710" s="204">
        <f>IFERROR(INDEX(Lookup!$BH$9:$BH$2151,MATCH($A710,Lookup!$A$9:$A$2151,0)),0)</f>
        <v>0</v>
      </c>
      <c r="L710" s="204">
        <f t="shared" si="71"/>
        <v>0</v>
      </c>
      <c r="O710" s="182">
        <f t="shared" si="72"/>
        <v>0</v>
      </c>
    </row>
    <row r="711" spans="1:15" hidden="1" x14ac:dyDescent="0.2">
      <c r="A711" s="182">
        <f>'16'!A13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IFERROR(INDEX(Lookup!$BG$9:$BG$2151,MATCH($A711,Lookup!$A$9:$A$2151,0)),0)</f>
        <v>0</v>
      </c>
      <c r="E711" s="204">
        <f>IFERROR(INDEX(Lookup!$BF$9:$BF$2151,MATCH($A711,Lookup!$A$9:$A$2151,0)),0)</f>
        <v>0</v>
      </c>
      <c r="F711" s="204">
        <f>IFERROR(INDEX(Lookup!$BE$9:$BE$2151,MATCH($A711,Lookup!$A$9:$A$2151,0)),0)</f>
        <v>0</v>
      </c>
      <c r="G711" s="205"/>
      <c r="H711" s="205"/>
      <c r="I711" s="204">
        <f>IFERROR(INDEX(Lookup!$BJ$9:$BJ$2151,MATCH($A711,Lookup!$A$9:$A$2151,0)),0)</f>
        <v>0</v>
      </c>
      <c r="J711" s="204">
        <f>IFERROR(INDEX(Lookup!$BI$9:$BI$2151,MATCH($A711,Lookup!$A$9:$A$2151,0)),0)</f>
        <v>0</v>
      </c>
      <c r="K711" s="204">
        <f>IFERROR(INDEX(Lookup!$BH$9:$BH$2151,MATCH($A711,Lookup!$A$9:$A$2151,0)),0)</f>
        <v>0</v>
      </c>
      <c r="L711" s="204">
        <f t="shared" si="71"/>
        <v>0</v>
      </c>
      <c r="O711" s="182">
        <f t="shared" si="72"/>
        <v>0</v>
      </c>
    </row>
    <row r="712" spans="1:15" x14ac:dyDescent="0.2">
      <c r="L712" s="204"/>
      <c r="O712" s="182">
        <v>1</v>
      </c>
    </row>
    <row r="713" spans="1:15" x14ac:dyDescent="0.2">
      <c r="A713" s="212"/>
      <c r="B713" s="212"/>
      <c r="C713" s="212" t="s">
        <v>476</v>
      </c>
      <c r="D713" s="210">
        <f>SUM(D700:D712)</f>
        <v>0</v>
      </c>
      <c r="E713" s="210">
        <f>SUM(E700:E712)</f>
        <v>0</v>
      </c>
      <c r="F713" s="210">
        <f>SUM(F700:F712)</f>
        <v>0</v>
      </c>
      <c r="G713" s="211"/>
      <c r="H713" s="211"/>
      <c r="I713" s="210">
        <f>SUM(I700:I712)</f>
        <v>0</v>
      </c>
      <c r="J713" s="210">
        <f>SUM(J700:J712)</f>
        <v>0</v>
      </c>
      <c r="K713" s="210">
        <f>SUM(K700:K712)</f>
        <v>0</v>
      </c>
      <c r="L713" s="210">
        <f>SUM(L700:L712)</f>
        <v>0</v>
      </c>
      <c r="O713" s="182">
        <v>1</v>
      </c>
    </row>
    <row r="714" spans="1:15" x14ac:dyDescent="0.2">
      <c r="C714" s="206" t="s">
        <v>479</v>
      </c>
      <c r="L714" s="204"/>
      <c r="O714" s="182">
        <v>1</v>
      </c>
    </row>
    <row r="715" spans="1:15" x14ac:dyDescent="0.2">
      <c r="A715" s="182" t="str">
        <f>'17'!A2</f>
        <v>30100-G08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 xml:space="preserve">Extra Ordinary Expenses-RIUP                                </v>
      </c>
      <c r="D715" s="204">
        <f>IFERROR(INDEX(Lookup!$BG$9:$BG$2151,MATCH($A715,Lookup!$A$9:$A$2151,0)),0)</f>
        <v>0</v>
      </c>
      <c r="E715" s="204">
        <f>IFERROR(INDEX(Lookup!$BF$9:$BF$2151,MATCH($A715,Lookup!$A$9:$A$2151,0)),0)</f>
        <v>0</v>
      </c>
      <c r="F715" s="204">
        <f>IFERROR(INDEX(Lookup!$BE$9:$BE$2151,MATCH($A715,Lookup!$A$9:$A$2151,0)),0)</f>
        <v>0</v>
      </c>
      <c r="G715" s="205"/>
      <c r="H715" s="205"/>
      <c r="I715" s="204">
        <f>IFERROR(INDEX(Lookup!$BJ$9:$BJ$2151,MATCH($A715,Lookup!$A$9:$A$2151,0)),0)</f>
        <v>507412.05</v>
      </c>
      <c r="J715" s="204">
        <f>IFERROR(INDEX(Lookup!$BI$9:$BI$2151,MATCH($A715,Lookup!$A$9:$A$2151,0)),0)</f>
        <v>0</v>
      </c>
      <c r="K715" s="204">
        <f>IFERROR(INDEX(Lookup!$BH$9:$BH$2151,MATCH($A715,Lookup!$A$9:$A$2151,0)),0)</f>
        <v>-3621019.69</v>
      </c>
      <c r="L715" s="204">
        <f t="shared" ref="L715:L725" si="73">K715-J715</f>
        <v>-3621019.69</v>
      </c>
      <c r="O715" s="182">
        <f t="shared" ref="O715:O726" si="74">+IF(A715&gt;0,1,0)</f>
        <v>1</v>
      </c>
    </row>
    <row r="716" spans="1:15" hidden="1" x14ac:dyDescent="0.2">
      <c r="A716" s="182">
        <f>'17'!A3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IFERROR(INDEX(Lookup!$BG$9:$BG$2151,MATCH($A716,Lookup!$A$9:$A$2151,0)),0)</f>
        <v>0</v>
      </c>
      <c r="E716" s="204">
        <f>IFERROR(INDEX(Lookup!$BF$9:$BF$2151,MATCH($A716,Lookup!$A$9:$A$2151,0)),0)</f>
        <v>0</v>
      </c>
      <c r="F716" s="204">
        <f>IFERROR(INDEX(Lookup!$BE$9:$BE$2151,MATCH($A716,Lookup!$A$9:$A$2151,0)),0)</f>
        <v>0</v>
      </c>
      <c r="G716" s="205"/>
      <c r="H716" s="205"/>
      <c r="I716" s="204">
        <f>IFERROR(INDEX(Lookup!$BJ$9:$BJ$2151,MATCH($A716,Lookup!$A$9:$A$2151,0)),0)</f>
        <v>0</v>
      </c>
      <c r="J716" s="204">
        <f>IFERROR(INDEX(Lookup!$BI$9:$BI$2151,MATCH($A716,Lookup!$A$9:$A$2151,0)),0)</f>
        <v>0</v>
      </c>
      <c r="K716" s="204">
        <f>IFERROR(INDEX(Lookup!$BH$9:$BH$2151,MATCH($A716,Lookup!$A$9:$A$2151,0)),0)</f>
        <v>0</v>
      </c>
      <c r="L716" s="204">
        <f t="shared" si="73"/>
        <v>0</v>
      </c>
      <c r="O716" s="182">
        <f t="shared" si="74"/>
        <v>0</v>
      </c>
    </row>
    <row r="717" spans="1:15" hidden="1" x14ac:dyDescent="0.2">
      <c r="A717" s="182">
        <f>'17'!A4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IFERROR(INDEX(Lookup!$BG$9:$BG$2151,MATCH($A717,Lookup!$A$9:$A$2151,0)),0)</f>
        <v>0</v>
      </c>
      <c r="E717" s="204">
        <f>IFERROR(INDEX(Lookup!$BF$9:$BF$2151,MATCH($A717,Lookup!$A$9:$A$2151,0)),0)</f>
        <v>0</v>
      </c>
      <c r="F717" s="204">
        <f>IFERROR(INDEX(Lookup!$BE$9:$BE$2151,MATCH($A717,Lookup!$A$9:$A$2151,0)),0)</f>
        <v>0</v>
      </c>
      <c r="G717" s="205"/>
      <c r="H717" s="205"/>
      <c r="I717" s="204">
        <f>IFERROR(INDEX(Lookup!$BJ$9:$BJ$2151,MATCH($A717,Lookup!$A$9:$A$2151,0)),0)</f>
        <v>0</v>
      </c>
      <c r="J717" s="204">
        <f>IFERROR(INDEX(Lookup!$BI$9:$BI$2151,MATCH($A717,Lookup!$A$9:$A$2151,0)),0)</f>
        <v>0</v>
      </c>
      <c r="K717" s="204">
        <f>IFERROR(INDEX(Lookup!$BH$9:$BH$2151,MATCH($A717,Lookup!$A$9:$A$2151,0)),0)</f>
        <v>0</v>
      </c>
      <c r="L717" s="204">
        <f t="shared" si="73"/>
        <v>0</v>
      </c>
      <c r="O717" s="182">
        <f t="shared" si="74"/>
        <v>0</v>
      </c>
    </row>
    <row r="718" spans="1:15" hidden="1" x14ac:dyDescent="0.2">
      <c r="A718" s="182">
        <f>'17'!A5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IFERROR(INDEX(Lookup!$BG$9:$BG$2151,MATCH($A718,Lookup!$A$9:$A$2151,0)),0)</f>
        <v>0</v>
      </c>
      <c r="E718" s="204">
        <f>IFERROR(INDEX(Lookup!$BF$9:$BF$2151,MATCH($A718,Lookup!$A$9:$A$2151,0)),0)</f>
        <v>0</v>
      </c>
      <c r="F718" s="204">
        <f>IFERROR(INDEX(Lookup!$BE$9:$BE$2151,MATCH($A718,Lookup!$A$9:$A$2151,0)),0)</f>
        <v>0</v>
      </c>
      <c r="G718" s="205"/>
      <c r="H718" s="205"/>
      <c r="I718" s="204">
        <f>IFERROR(INDEX(Lookup!$BJ$9:$BJ$2151,MATCH($A718,Lookup!$A$9:$A$2151,0)),0)</f>
        <v>0</v>
      </c>
      <c r="J718" s="204">
        <f>IFERROR(INDEX(Lookup!$BI$9:$BI$2151,MATCH($A718,Lookup!$A$9:$A$2151,0)),0)</f>
        <v>0</v>
      </c>
      <c r="K718" s="204">
        <f>IFERROR(INDEX(Lookup!$BH$9:$BH$2151,MATCH($A718,Lookup!$A$9:$A$2151,0)),0)</f>
        <v>0</v>
      </c>
      <c r="L718" s="204">
        <f t="shared" si="73"/>
        <v>0</v>
      </c>
      <c r="O718" s="182">
        <f t="shared" si="74"/>
        <v>0</v>
      </c>
    </row>
    <row r="719" spans="1:15" hidden="1" x14ac:dyDescent="0.2">
      <c r="A719" s="182">
        <f>'17'!A6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IFERROR(INDEX(Lookup!$BG$9:$BG$2151,MATCH($A719,Lookup!$A$9:$A$2151,0)),0)</f>
        <v>0</v>
      </c>
      <c r="E719" s="204">
        <f>IFERROR(INDEX(Lookup!$BF$9:$BF$2151,MATCH($A719,Lookup!$A$9:$A$2151,0)),0)</f>
        <v>0</v>
      </c>
      <c r="F719" s="204">
        <f>IFERROR(INDEX(Lookup!$BE$9:$BE$2151,MATCH($A719,Lookup!$A$9:$A$2151,0)),0)</f>
        <v>0</v>
      </c>
      <c r="G719" s="205"/>
      <c r="H719" s="205"/>
      <c r="I719" s="204">
        <f>IFERROR(INDEX(Lookup!$BJ$9:$BJ$2151,MATCH($A719,Lookup!$A$9:$A$2151,0)),0)</f>
        <v>0</v>
      </c>
      <c r="J719" s="204">
        <f>IFERROR(INDEX(Lookup!$BI$9:$BI$2151,MATCH($A719,Lookup!$A$9:$A$2151,0)),0)</f>
        <v>0</v>
      </c>
      <c r="K719" s="204">
        <f>IFERROR(INDEX(Lookup!$BH$9:$BH$2151,MATCH($A719,Lookup!$A$9:$A$2151,0)),0)</f>
        <v>0</v>
      </c>
      <c r="L719" s="204">
        <f t="shared" si="73"/>
        <v>0</v>
      </c>
      <c r="O719" s="182">
        <f t="shared" si="74"/>
        <v>0</v>
      </c>
    </row>
    <row r="720" spans="1:15" hidden="1" x14ac:dyDescent="0.2">
      <c r="A720" s="182">
        <f>'17'!A7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IFERROR(INDEX(Lookup!$BG$9:$BG$2151,MATCH($A720,Lookup!$A$9:$A$2151,0)),0)</f>
        <v>0</v>
      </c>
      <c r="E720" s="204">
        <f>IFERROR(INDEX(Lookup!$BF$9:$BF$2151,MATCH($A720,Lookup!$A$9:$A$2151,0)),0)</f>
        <v>0</v>
      </c>
      <c r="F720" s="204">
        <f>IFERROR(INDEX(Lookup!$BE$9:$BE$2151,MATCH($A720,Lookup!$A$9:$A$2151,0)),0)</f>
        <v>0</v>
      </c>
      <c r="G720" s="205"/>
      <c r="H720" s="205"/>
      <c r="I720" s="204">
        <f>IFERROR(INDEX(Lookup!$BJ$9:$BJ$2151,MATCH($A720,Lookup!$A$9:$A$2151,0)),0)</f>
        <v>0</v>
      </c>
      <c r="J720" s="204">
        <f>IFERROR(INDEX(Lookup!$BI$9:$BI$2151,MATCH($A720,Lookup!$A$9:$A$2151,0)),0)</f>
        <v>0</v>
      </c>
      <c r="K720" s="204">
        <f>IFERROR(INDEX(Lookup!$BH$9:$BH$2151,MATCH($A720,Lookup!$A$9:$A$2151,0)),0)</f>
        <v>0</v>
      </c>
      <c r="L720" s="204">
        <f t="shared" si="73"/>
        <v>0</v>
      </c>
      <c r="O720" s="182">
        <f t="shared" si="74"/>
        <v>0</v>
      </c>
    </row>
    <row r="721" spans="1:15" hidden="1" x14ac:dyDescent="0.2">
      <c r="A721" s="182">
        <f>'17'!A8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IFERROR(INDEX(Lookup!$BG$9:$BG$2151,MATCH($A721,Lookup!$A$9:$A$2151,0)),0)</f>
        <v>0</v>
      </c>
      <c r="E721" s="204">
        <f>IFERROR(INDEX(Lookup!$BF$9:$BF$2151,MATCH($A721,Lookup!$A$9:$A$2151,0)),0)</f>
        <v>0</v>
      </c>
      <c r="F721" s="204">
        <f>IFERROR(INDEX(Lookup!$BE$9:$BE$2151,MATCH($A721,Lookup!$A$9:$A$2151,0)),0)</f>
        <v>0</v>
      </c>
      <c r="G721" s="205"/>
      <c r="H721" s="205"/>
      <c r="I721" s="204">
        <f>IFERROR(INDEX(Lookup!$BJ$9:$BJ$2151,MATCH($A721,Lookup!$A$9:$A$2151,0)),0)</f>
        <v>0</v>
      </c>
      <c r="J721" s="204">
        <f>IFERROR(INDEX(Lookup!$BI$9:$BI$2151,MATCH($A721,Lookup!$A$9:$A$2151,0)),0)</f>
        <v>0</v>
      </c>
      <c r="K721" s="204">
        <f>IFERROR(INDEX(Lookup!$BH$9:$BH$2151,MATCH($A721,Lookup!$A$9:$A$2151,0)),0)</f>
        <v>0</v>
      </c>
      <c r="L721" s="204">
        <f t="shared" si="73"/>
        <v>0</v>
      </c>
      <c r="O721" s="182">
        <f t="shared" si="74"/>
        <v>0</v>
      </c>
    </row>
    <row r="722" spans="1:15" hidden="1" x14ac:dyDescent="0.2">
      <c r="A722" s="182">
        <f>'17'!A9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IFERROR(INDEX(Lookup!$BG$9:$BG$2151,MATCH($A722,Lookup!$A$9:$A$2151,0)),0)</f>
        <v>0</v>
      </c>
      <c r="E722" s="204">
        <f>IFERROR(INDEX(Lookup!$BF$9:$BF$2151,MATCH($A722,Lookup!$A$9:$A$2151,0)),0)</f>
        <v>0</v>
      </c>
      <c r="F722" s="204">
        <f>IFERROR(INDEX(Lookup!$BE$9:$BE$2151,MATCH($A722,Lookup!$A$9:$A$2151,0)),0)</f>
        <v>0</v>
      </c>
      <c r="G722" s="205"/>
      <c r="H722" s="205"/>
      <c r="I722" s="204">
        <f>IFERROR(INDEX(Lookup!$BJ$9:$BJ$2151,MATCH($A722,Lookup!$A$9:$A$2151,0)),0)</f>
        <v>0</v>
      </c>
      <c r="J722" s="204">
        <f>IFERROR(INDEX(Lookup!$BI$9:$BI$2151,MATCH($A722,Lookup!$A$9:$A$2151,0)),0)</f>
        <v>0</v>
      </c>
      <c r="K722" s="204">
        <f>IFERROR(INDEX(Lookup!$BH$9:$BH$2151,MATCH($A722,Lookup!$A$9:$A$2151,0)),0)</f>
        <v>0</v>
      </c>
      <c r="L722" s="204">
        <f t="shared" si="73"/>
        <v>0</v>
      </c>
      <c r="O722" s="182">
        <f t="shared" si="74"/>
        <v>0</v>
      </c>
    </row>
    <row r="723" spans="1:15" hidden="1" x14ac:dyDescent="0.2">
      <c r="A723" s="182">
        <f>'17'!A10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IFERROR(INDEX(Lookup!$BG$9:$BG$2151,MATCH($A723,Lookup!$A$9:$A$2151,0)),0)</f>
        <v>0</v>
      </c>
      <c r="E723" s="204">
        <f>IFERROR(INDEX(Lookup!$BF$9:$BF$2151,MATCH($A723,Lookup!$A$9:$A$2151,0)),0)</f>
        <v>0</v>
      </c>
      <c r="F723" s="204">
        <f>IFERROR(INDEX(Lookup!$BE$9:$BE$2151,MATCH($A723,Lookup!$A$9:$A$2151,0)),0)</f>
        <v>0</v>
      </c>
      <c r="G723" s="205"/>
      <c r="H723" s="205"/>
      <c r="I723" s="204">
        <f>IFERROR(INDEX(Lookup!$BJ$9:$BJ$2151,MATCH($A723,Lookup!$A$9:$A$2151,0)),0)</f>
        <v>0</v>
      </c>
      <c r="J723" s="204">
        <f>IFERROR(INDEX(Lookup!$BI$9:$BI$2151,MATCH($A723,Lookup!$A$9:$A$2151,0)),0)</f>
        <v>0</v>
      </c>
      <c r="K723" s="204">
        <f>IFERROR(INDEX(Lookup!$BH$9:$BH$2151,MATCH($A723,Lookup!$A$9:$A$2151,0)),0)</f>
        <v>0</v>
      </c>
      <c r="L723" s="204">
        <f t="shared" si="73"/>
        <v>0</v>
      </c>
      <c r="O723" s="182">
        <f t="shared" si="74"/>
        <v>0</v>
      </c>
    </row>
    <row r="724" spans="1:15" hidden="1" x14ac:dyDescent="0.2">
      <c r="A724" s="182">
        <f>'17'!A11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IFERROR(INDEX(Lookup!$BG$9:$BG$2151,MATCH($A724,Lookup!$A$9:$A$2151,0)),0)</f>
        <v>0</v>
      </c>
      <c r="E724" s="204">
        <f>IFERROR(INDEX(Lookup!$BF$9:$BF$2151,MATCH($A724,Lookup!$A$9:$A$2151,0)),0)</f>
        <v>0</v>
      </c>
      <c r="F724" s="204">
        <f>IFERROR(INDEX(Lookup!$BE$9:$BE$2151,MATCH($A724,Lookup!$A$9:$A$2151,0)),0)</f>
        <v>0</v>
      </c>
      <c r="G724" s="205"/>
      <c r="H724" s="205"/>
      <c r="I724" s="204">
        <f>IFERROR(INDEX(Lookup!$BJ$9:$BJ$2151,MATCH($A724,Lookup!$A$9:$A$2151,0)),0)</f>
        <v>0</v>
      </c>
      <c r="J724" s="204">
        <f>IFERROR(INDEX(Lookup!$BI$9:$BI$2151,MATCH($A724,Lookup!$A$9:$A$2151,0)),0)</f>
        <v>0</v>
      </c>
      <c r="K724" s="204">
        <f>IFERROR(INDEX(Lookup!$BH$9:$BH$2151,MATCH($A724,Lookup!$A$9:$A$2151,0)),0)</f>
        <v>0</v>
      </c>
      <c r="L724" s="204">
        <f t="shared" si="73"/>
        <v>0</v>
      </c>
      <c r="O724" s="182">
        <f t="shared" si="74"/>
        <v>0</v>
      </c>
    </row>
    <row r="725" spans="1:15" hidden="1" x14ac:dyDescent="0.2">
      <c r="A725" s="182">
        <f>'17'!A12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IFERROR(INDEX(Lookup!$BG$9:$BG$2151,MATCH($A725,Lookup!$A$9:$A$2151,0)),0)</f>
        <v>0</v>
      </c>
      <c r="E725" s="204">
        <f>IFERROR(INDEX(Lookup!$BF$9:$BF$2151,MATCH($A725,Lookup!$A$9:$A$2151,0)),0)</f>
        <v>0</v>
      </c>
      <c r="F725" s="204">
        <f>IFERROR(INDEX(Lookup!$BE$9:$BE$2151,MATCH($A725,Lookup!$A$9:$A$2151,0)),0)</f>
        <v>0</v>
      </c>
      <c r="G725" s="205"/>
      <c r="H725" s="205"/>
      <c r="I725" s="204">
        <f>IFERROR(INDEX(Lookup!$BJ$9:$BJ$2151,MATCH($A725,Lookup!$A$9:$A$2151,0)),0)</f>
        <v>0</v>
      </c>
      <c r="J725" s="204">
        <f>IFERROR(INDEX(Lookup!$BI$9:$BI$2151,MATCH($A725,Lookup!$A$9:$A$2151,0)),0)</f>
        <v>0</v>
      </c>
      <c r="K725" s="204">
        <f>IFERROR(INDEX(Lookup!$BH$9:$BH$2151,MATCH($A725,Lookup!$A$9:$A$2151,0)),0)</f>
        <v>0</v>
      </c>
      <c r="L725" s="204">
        <f t="shared" si="73"/>
        <v>0</v>
      </c>
      <c r="O725" s="182">
        <f t="shared" si="74"/>
        <v>0</v>
      </c>
    </row>
    <row r="726" spans="1:15" hidden="1" x14ac:dyDescent="0.2">
      <c r="L726" s="204"/>
      <c r="O726" s="182">
        <f t="shared" si="74"/>
        <v>0</v>
      </c>
    </row>
    <row r="727" spans="1:15" x14ac:dyDescent="0.2">
      <c r="A727" s="212"/>
      <c r="B727" s="212"/>
      <c r="C727" s="212" t="s">
        <v>480</v>
      </c>
      <c r="D727" s="210">
        <f>SUM(D715:D726)</f>
        <v>0</v>
      </c>
      <c r="E727" s="210">
        <f>SUM(E715:E726)</f>
        <v>0</v>
      </c>
      <c r="F727" s="210">
        <f>SUM(F715:F726)</f>
        <v>0</v>
      </c>
      <c r="G727" s="211"/>
      <c r="H727" s="211"/>
      <c r="I727" s="210">
        <f>SUM(I715:I726)</f>
        <v>507412.05</v>
      </c>
      <c r="J727" s="210">
        <f>SUM(J715:J726)</f>
        <v>0</v>
      </c>
      <c r="K727" s="210">
        <f>SUM(K715:K726)</f>
        <v>-3621019.69</v>
      </c>
      <c r="L727" s="210">
        <f>SUM(L715:L726)</f>
        <v>-3621019.69</v>
      </c>
      <c r="O727" s="182">
        <v>1</v>
      </c>
    </row>
    <row r="728" spans="1:15" x14ac:dyDescent="0.2">
      <c r="C728" s="206" t="s">
        <v>477</v>
      </c>
      <c r="L728" s="204"/>
      <c r="O728" s="182">
        <v>1</v>
      </c>
    </row>
    <row r="729" spans="1:15" x14ac:dyDescent="0.2">
      <c r="A729" s="182" t="str">
        <f>'18'!A2</f>
        <v>30120-G08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 xml:space="preserve">Captial loss-RIUP                                           </v>
      </c>
      <c r="D729" s="204">
        <f>IFERROR(INDEX(Lookup!$BG$9:$BG$2151,MATCH($A729,Lookup!$A$9:$A$2151,0)),0)</f>
        <v>0</v>
      </c>
      <c r="E729" s="204">
        <f>IFERROR(INDEX(Lookup!$BF$9:$BF$2151,MATCH($A729,Lookup!$A$9:$A$2151,0)),0)</f>
        <v>0</v>
      </c>
      <c r="F729" s="204">
        <f>IFERROR(INDEX(Lookup!$BE$9:$BE$2151,MATCH($A729,Lookup!$A$9:$A$2151,0)),0)</f>
        <v>0</v>
      </c>
      <c r="G729" s="205"/>
      <c r="H729" s="205"/>
      <c r="I729" s="204">
        <f>IFERROR(INDEX(Lookup!$BJ$9:$BJ$2151,MATCH($A729,Lookup!$A$9:$A$2151,0)),0)</f>
        <v>0</v>
      </c>
      <c r="J729" s="204">
        <f>IFERROR(INDEX(Lookup!$BI$9:$BI$2151,MATCH($A729,Lookup!$A$9:$A$2151,0)),0)</f>
        <v>0</v>
      </c>
      <c r="K729" s="204">
        <f>IFERROR(INDEX(Lookup!$BH$9:$BH$2151,MATCH($A729,Lookup!$A$9:$A$2151,0)),0)</f>
        <v>0</v>
      </c>
      <c r="L729" s="204">
        <f t="shared" ref="L729:L740" si="75">K729-J729</f>
        <v>0</v>
      </c>
      <c r="O729" s="182">
        <f t="shared" ref="O729:O741" si="76">+IF(A729&gt;0,1,0)</f>
        <v>1</v>
      </c>
    </row>
    <row r="730" spans="1:15" hidden="1" x14ac:dyDescent="0.2">
      <c r="A730" s="182">
        <f>'18'!A3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IFERROR(INDEX(Lookup!$BG$9:$BG$2151,MATCH($A730,Lookup!$A$9:$A$2151,0)),0)</f>
        <v>0</v>
      </c>
      <c r="E730" s="204">
        <f>IFERROR(INDEX(Lookup!$BF$9:$BF$2151,MATCH($A730,Lookup!$A$9:$A$2151,0)),0)</f>
        <v>0</v>
      </c>
      <c r="F730" s="204">
        <f>IFERROR(INDEX(Lookup!$BE$9:$BE$2151,MATCH($A730,Lookup!$A$9:$A$2151,0)),0)</f>
        <v>0</v>
      </c>
      <c r="G730" s="205"/>
      <c r="H730" s="205"/>
      <c r="I730" s="204">
        <f>IFERROR(INDEX(Lookup!$BJ$9:$BJ$2151,MATCH($A730,Lookup!$A$9:$A$2151,0)),0)</f>
        <v>0</v>
      </c>
      <c r="J730" s="204">
        <f>IFERROR(INDEX(Lookup!$BI$9:$BI$2151,MATCH($A730,Lookup!$A$9:$A$2151,0)),0)</f>
        <v>0</v>
      </c>
      <c r="K730" s="204">
        <f>IFERROR(INDEX(Lookup!$BH$9:$BH$2151,MATCH($A730,Lookup!$A$9:$A$2151,0)),0)</f>
        <v>0</v>
      </c>
      <c r="L730" s="204">
        <f t="shared" si="75"/>
        <v>0</v>
      </c>
      <c r="O730" s="182">
        <f t="shared" si="76"/>
        <v>0</v>
      </c>
    </row>
    <row r="731" spans="1:15" hidden="1" x14ac:dyDescent="0.2">
      <c r="A731" s="182">
        <f>'18'!A4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IFERROR(INDEX(Lookup!$BG$9:$BG$2151,MATCH($A731,Lookup!$A$9:$A$2151,0)),0)</f>
        <v>0</v>
      </c>
      <c r="E731" s="204">
        <f>IFERROR(INDEX(Lookup!$BF$9:$BF$2151,MATCH($A731,Lookup!$A$9:$A$2151,0)),0)</f>
        <v>0</v>
      </c>
      <c r="F731" s="204">
        <f>IFERROR(INDEX(Lookup!$BE$9:$BE$2151,MATCH($A731,Lookup!$A$9:$A$2151,0)),0)</f>
        <v>0</v>
      </c>
      <c r="G731" s="205"/>
      <c r="H731" s="205"/>
      <c r="I731" s="204">
        <f>IFERROR(INDEX(Lookup!$BJ$9:$BJ$2151,MATCH($A731,Lookup!$A$9:$A$2151,0)),0)</f>
        <v>0</v>
      </c>
      <c r="J731" s="204">
        <f>IFERROR(INDEX(Lookup!$BI$9:$BI$2151,MATCH($A731,Lookup!$A$9:$A$2151,0)),0)</f>
        <v>0</v>
      </c>
      <c r="K731" s="204">
        <f>IFERROR(INDEX(Lookup!$BH$9:$BH$2151,MATCH($A731,Lookup!$A$9:$A$2151,0)),0)</f>
        <v>0</v>
      </c>
      <c r="L731" s="204">
        <f t="shared" si="75"/>
        <v>0</v>
      </c>
      <c r="O731" s="182">
        <f t="shared" si="76"/>
        <v>0</v>
      </c>
    </row>
    <row r="732" spans="1:15" hidden="1" x14ac:dyDescent="0.2">
      <c r="A732" s="182">
        <f>'18'!A5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IFERROR(INDEX(Lookup!$BG$9:$BG$2151,MATCH($A732,Lookup!$A$9:$A$2151,0)),0)</f>
        <v>0</v>
      </c>
      <c r="E732" s="204">
        <f>IFERROR(INDEX(Lookup!$BF$9:$BF$2151,MATCH($A732,Lookup!$A$9:$A$2151,0)),0)</f>
        <v>0</v>
      </c>
      <c r="F732" s="204">
        <f>IFERROR(INDEX(Lookup!$BE$9:$BE$2151,MATCH($A732,Lookup!$A$9:$A$2151,0)),0)</f>
        <v>0</v>
      </c>
      <c r="G732" s="205"/>
      <c r="H732" s="205"/>
      <c r="I732" s="204">
        <f>IFERROR(INDEX(Lookup!$BJ$9:$BJ$2151,MATCH($A732,Lookup!$A$9:$A$2151,0)),0)</f>
        <v>0</v>
      </c>
      <c r="J732" s="204">
        <f>IFERROR(INDEX(Lookup!$BI$9:$BI$2151,MATCH($A732,Lookup!$A$9:$A$2151,0)),0)</f>
        <v>0</v>
      </c>
      <c r="K732" s="204">
        <f>IFERROR(INDEX(Lookup!$BH$9:$BH$2151,MATCH($A732,Lookup!$A$9:$A$2151,0)),0)</f>
        <v>0</v>
      </c>
      <c r="L732" s="204">
        <f t="shared" si="75"/>
        <v>0</v>
      </c>
      <c r="O732" s="182">
        <f t="shared" si="76"/>
        <v>0</v>
      </c>
    </row>
    <row r="733" spans="1:15" hidden="1" x14ac:dyDescent="0.2">
      <c r="A733" s="182">
        <f>'18'!A6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IFERROR(INDEX(Lookup!$BG$9:$BG$2151,MATCH($A733,Lookup!$A$9:$A$2151,0)),0)</f>
        <v>0</v>
      </c>
      <c r="E733" s="204">
        <f>IFERROR(INDEX(Lookup!$BF$9:$BF$2151,MATCH($A733,Lookup!$A$9:$A$2151,0)),0)</f>
        <v>0</v>
      </c>
      <c r="F733" s="204">
        <f>IFERROR(INDEX(Lookup!$BE$9:$BE$2151,MATCH($A733,Lookup!$A$9:$A$2151,0)),0)</f>
        <v>0</v>
      </c>
      <c r="G733" s="205"/>
      <c r="H733" s="205"/>
      <c r="I733" s="204">
        <f>IFERROR(INDEX(Lookup!$BJ$9:$BJ$2151,MATCH($A733,Lookup!$A$9:$A$2151,0)),0)</f>
        <v>0</v>
      </c>
      <c r="J733" s="204">
        <f>IFERROR(INDEX(Lookup!$BI$9:$BI$2151,MATCH($A733,Lookup!$A$9:$A$2151,0)),0)</f>
        <v>0</v>
      </c>
      <c r="K733" s="204">
        <f>IFERROR(INDEX(Lookup!$BH$9:$BH$2151,MATCH($A733,Lookup!$A$9:$A$2151,0)),0)</f>
        <v>0</v>
      </c>
      <c r="L733" s="204">
        <f t="shared" si="75"/>
        <v>0</v>
      </c>
      <c r="O733" s="182">
        <f t="shared" si="76"/>
        <v>0</v>
      </c>
    </row>
    <row r="734" spans="1:15" hidden="1" x14ac:dyDescent="0.2">
      <c r="A734" s="182">
        <f>'18'!A7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IFERROR(INDEX(Lookup!$BG$9:$BG$2151,MATCH($A734,Lookup!$A$9:$A$2151,0)),0)</f>
        <v>0</v>
      </c>
      <c r="E734" s="204">
        <f>IFERROR(INDEX(Lookup!$BF$9:$BF$2151,MATCH($A734,Lookup!$A$9:$A$2151,0)),0)</f>
        <v>0</v>
      </c>
      <c r="F734" s="204">
        <f>IFERROR(INDEX(Lookup!$BE$9:$BE$2151,MATCH($A734,Lookup!$A$9:$A$2151,0)),0)</f>
        <v>0</v>
      </c>
      <c r="G734" s="205"/>
      <c r="H734" s="205"/>
      <c r="I734" s="204">
        <f>IFERROR(INDEX(Lookup!$BJ$9:$BJ$2151,MATCH($A734,Lookup!$A$9:$A$2151,0)),0)</f>
        <v>0</v>
      </c>
      <c r="J734" s="204">
        <f>IFERROR(INDEX(Lookup!$BI$9:$BI$2151,MATCH($A734,Lookup!$A$9:$A$2151,0)),0)</f>
        <v>0</v>
      </c>
      <c r="K734" s="204">
        <f>IFERROR(INDEX(Lookup!$BH$9:$BH$2151,MATCH($A734,Lookup!$A$9:$A$2151,0)),0)</f>
        <v>0</v>
      </c>
      <c r="L734" s="204">
        <f t="shared" si="75"/>
        <v>0</v>
      </c>
      <c r="O734" s="182">
        <f t="shared" si="76"/>
        <v>0</v>
      </c>
    </row>
    <row r="735" spans="1:15" hidden="1" x14ac:dyDescent="0.2">
      <c r="A735" s="182">
        <f>'18'!A8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IFERROR(INDEX(Lookup!$BG$9:$BG$2151,MATCH($A735,Lookup!$A$9:$A$2151,0)),0)</f>
        <v>0</v>
      </c>
      <c r="E735" s="204">
        <f>IFERROR(INDEX(Lookup!$BF$9:$BF$2151,MATCH($A735,Lookup!$A$9:$A$2151,0)),0)</f>
        <v>0</v>
      </c>
      <c r="F735" s="204">
        <f>IFERROR(INDEX(Lookup!$BE$9:$BE$2151,MATCH($A735,Lookup!$A$9:$A$2151,0)),0)</f>
        <v>0</v>
      </c>
      <c r="G735" s="205"/>
      <c r="H735" s="205"/>
      <c r="I735" s="204">
        <f>IFERROR(INDEX(Lookup!$BJ$9:$BJ$2151,MATCH($A735,Lookup!$A$9:$A$2151,0)),0)</f>
        <v>0</v>
      </c>
      <c r="J735" s="204">
        <f>IFERROR(INDEX(Lookup!$BI$9:$BI$2151,MATCH($A735,Lookup!$A$9:$A$2151,0)),0)</f>
        <v>0</v>
      </c>
      <c r="K735" s="204">
        <f>IFERROR(INDEX(Lookup!$BH$9:$BH$2151,MATCH($A735,Lookup!$A$9:$A$2151,0)),0)</f>
        <v>0</v>
      </c>
      <c r="L735" s="204">
        <f t="shared" si="75"/>
        <v>0</v>
      </c>
      <c r="O735" s="182">
        <f t="shared" si="76"/>
        <v>0</v>
      </c>
    </row>
    <row r="736" spans="1:15" hidden="1" x14ac:dyDescent="0.2">
      <c r="A736" s="182">
        <f>'18'!A9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IFERROR(INDEX(Lookup!$BG$9:$BG$2151,MATCH($A736,Lookup!$A$9:$A$2151,0)),0)</f>
        <v>0</v>
      </c>
      <c r="E736" s="204">
        <f>IFERROR(INDEX(Lookup!$BF$9:$BF$2151,MATCH($A736,Lookup!$A$9:$A$2151,0)),0)</f>
        <v>0</v>
      </c>
      <c r="F736" s="204">
        <f>IFERROR(INDEX(Lookup!$BE$9:$BE$2151,MATCH($A736,Lookup!$A$9:$A$2151,0)),0)</f>
        <v>0</v>
      </c>
      <c r="G736" s="205"/>
      <c r="H736" s="205"/>
      <c r="I736" s="204">
        <f>IFERROR(INDEX(Lookup!$BJ$9:$BJ$2151,MATCH($A736,Lookup!$A$9:$A$2151,0)),0)</f>
        <v>0</v>
      </c>
      <c r="J736" s="204">
        <f>IFERROR(INDEX(Lookup!$BI$9:$BI$2151,MATCH($A736,Lookup!$A$9:$A$2151,0)),0)</f>
        <v>0</v>
      </c>
      <c r="K736" s="204">
        <f>IFERROR(INDEX(Lookup!$BH$9:$BH$2151,MATCH($A736,Lookup!$A$9:$A$2151,0)),0)</f>
        <v>0</v>
      </c>
      <c r="L736" s="204">
        <f t="shared" si="75"/>
        <v>0</v>
      </c>
      <c r="O736" s="182">
        <f t="shared" si="76"/>
        <v>0</v>
      </c>
    </row>
    <row r="737" spans="1:15" hidden="1" x14ac:dyDescent="0.2">
      <c r="A737" s="182">
        <f>'18'!A10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IFERROR(INDEX(Lookup!$BG$9:$BG$2151,MATCH($A737,Lookup!$A$9:$A$2151,0)),0)</f>
        <v>0</v>
      </c>
      <c r="E737" s="204">
        <f>IFERROR(INDEX(Lookup!$BF$9:$BF$2151,MATCH($A737,Lookup!$A$9:$A$2151,0)),0)</f>
        <v>0</v>
      </c>
      <c r="F737" s="204">
        <f>IFERROR(INDEX(Lookup!$BE$9:$BE$2151,MATCH($A737,Lookup!$A$9:$A$2151,0)),0)</f>
        <v>0</v>
      </c>
      <c r="G737" s="205"/>
      <c r="H737" s="205"/>
      <c r="I737" s="204">
        <f>IFERROR(INDEX(Lookup!$BJ$9:$BJ$2151,MATCH($A737,Lookup!$A$9:$A$2151,0)),0)</f>
        <v>0</v>
      </c>
      <c r="J737" s="204">
        <f>IFERROR(INDEX(Lookup!$BI$9:$BI$2151,MATCH($A737,Lookup!$A$9:$A$2151,0)),0)</f>
        <v>0</v>
      </c>
      <c r="K737" s="204">
        <f>IFERROR(INDEX(Lookup!$BH$9:$BH$2151,MATCH($A737,Lookup!$A$9:$A$2151,0)),0)</f>
        <v>0</v>
      </c>
      <c r="L737" s="204">
        <f t="shared" si="75"/>
        <v>0</v>
      </c>
      <c r="O737" s="182">
        <f t="shared" si="76"/>
        <v>0</v>
      </c>
    </row>
    <row r="738" spans="1:15" hidden="1" x14ac:dyDescent="0.2">
      <c r="A738" s="182">
        <f>'18'!A11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IFERROR(INDEX(Lookup!$BG$9:$BG$2151,MATCH($A738,Lookup!$A$9:$A$2151,0)),0)</f>
        <v>0</v>
      </c>
      <c r="E738" s="204">
        <f>IFERROR(INDEX(Lookup!$BF$9:$BF$2151,MATCH($A738,Lookup!$A$9:$A$2151,0)),0)</f>
        <v>0</v>
      </c>
      <c r="F738" s="204">
        <f>IFERROR(INDEX(Lookup!$BE$9:$BE$2151,MATCH($A738,Lookup!$A$9:$A$2151,0)),0)</f>
        <v>0</v>
      </c>
      <c r="G738" s="205"/>
      <c r="H738" s="205"/>
      <c r="I738" s="204">
        <f>IFERROR(INDEX(Lookup!$BJ$9:$BJ$2151,MATCH($A738,Lookup!$A$9:$A$2151,0)),0)</f>
        <v>0</v>
      </c>
      <c r="J738" s="204">
        <f>IFERROR(INDEX(Lookup!$BI$9:$BI$2151,MATCH($A738,Lookup!$A$9:$A$2151,0)),0)</f>
        <v>0</v>
      </c>
      <c r="K738" s="204">
        <f>IFERROR(INDEX(Lookup!$BH$9:$BH$2151,MATCH($A738,Lookup!$A$9:$A$2151,0)),0)</f>
        <v>0</v>
      </c>
      <c r="L738" s="204">
        <f t="shared" si="75"/>
        <v>0</v>
      </c>
      <c r="O738" s="182">
        <f t="shared" si="76"/>
        <v>0</v>
      </c>
    </row>
    <row r="739" spans="1:15" hidden="1" x14ac:dyDescent="0.2">
      <c r="A739" s="182">
        <f>'18'!A12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IFERROR(INDEX(Lookup!$BG$9:$BG$2151,MATCH($A739,Lookup!$A$9:$A$2151,0)),0)</f>
        <v>0</v>
      </c>
      <c r="E739" s="204">
        <f>IFERROR(INDEX(Lookup!$BF$9:$BF$2151,MATCH($A739,Lookup!$A$9:$A$2151,0)),0)</f>
        <v>0</v>
      </c>
      <c r="F739" s="204">
        <f>IFERROR(INDEX(Lookup!$BE$9:$BE$2151,MATCH($A739,Lookup!$A$9:$A$2151,0)),0)</f>
        <v>0</v>
      </c>
      <c r="G739" s="205"/>
      <c r="H739" s="205"/>
      <c r="I739" s="204">
        <f>IFERROR(INDEX(Lookup!$BJ$9:$BJ$2151,MATCH($A739,Lookup!$A$9:$A$2151,0)),0)</f>
        <v>0</v>
      </c>
      <c r="J739" s="204">
        <f>IFERROR(INDEX(Lookup!$BI$9:$BI$2151,MATCH($A739,Lookup!$A$9:$A$2151,0)),0)</f>
        <v>0</v>
      </c>
      <c r="K739" s="204">
        <f>IFERROR(INDEX(Lookup!$BH$9:$BH$2151,MATCH($A739,Lookup!$A$9:$A$2151,0)),0)</f>
        <v>0</v>
      </c>
      <c r="L739" s="204">
        <f t="shared" si="75"/>
        <v>0</v>
      </c>
      <c r="O739" s="182">
        <f t="shared" si="76"/>
        <v>0</v>
      </c>
    </row>
    <row r="740" spans="1:15" hidden="1" x14ac:dyDescent="0.2">
      <c r="A740" s="182">
        <f>'18'!A13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IFERROR(INDEX(Lookup!$BG$9:$BG$2151,MATCH($A740,Lookup!$A$9:$A$2151,0)),0)</f>
        <v>0</v>
      </c>
      <c r="E740" s="204">
        <f>IFERROR(INDEX(Lookup!$BF$9:$BF$2151,MATCH($A740,Lookup!$A$9:$A$2151,0)),0)</f>
        <v>0</v>
      </c>
      <c r="F740" s="204">
        <f>IFERROR(INDEX(Lookup!$BE$9:$BE$2151,MATCH($A740,Lookup!$A$9:$A$2151,0)),0)</f>
        <v>0</v>
      </c>
      <c r="G740" s="205"/>
      <c r="H740" s="205"/>
      <c r="I740" s="204">
        <f>IFERROR(INDEX(Lookup!$BJ$9:$BJ$2151,MATCH($A740,Lookup!$A$9:$A$2151,0)),0)</f>
        <v>0</v>
      </c>
      <c r="J740" s="204">
        <f>IFERROR(INDEX(Lookup!$BI$9:$BI$2151,MATCH($A740,Lookup!$A$9:$A$2151,0)),0)</f>
        <v>0</v>
      </c>
      <c r="K740" s="204">
        <f>IFERROR(INDEX(Lookup!$BH$9:$BH$2151,MATCH($A740,Lookup!$A$9:$A$2151,0)),0)</f>
        <v>0</v>
      </c>
      <c r="L740" s="204">
        <f t="shared" si="75"/>
        <v>0</v>
      </c>
      <c r="O740" s="182">
        <f t="shared" si="76"/>
        <v>0</v>
      </c>
    </row>
    <row r="741" spans="1:15" hidden="1" x14ac:dyDescent="0.2">
      <c r="L741" s="204"/>
      <c r="O741" s="182">
        <f t="shared" si="76"/>
        <v>0</v>
      </c>
    </row>
    <row r="742" spans="1:15" x14ac:dyDescent="0.2">
      <c r="A742" s="212"/>
      <c r="B742" s="212"/>
      <c r="C742" s="212" t="s">
        <v>481</v>
      </c>
      <c r="D742" s="210">
        <f>SUM(D729:D741)</f>
        <v>0</v>
      </c>
      <c r="E742" s="210">
        <f>SUM(E729:E741)</f>
        <v>0</v>
      </c>
      <c r="F742" s="210">
        <f>SUM(F729:F741)</f>
        <v>0</v>
      </c>
      <c r="G742" s="211"/>
      <c r="H742" s="211"/>
      <c r="I742" s="210">
        <f>SUM(I729:I741)</f>
        <v>0</v>
      </c>
      <c r="J742" s="210">
        <f>SUM(J729:J741)</f>
        <v>0</v>
      </c>
      <c r="K742" s="210">
        <f>SUM(K729:K741)</f>
        <v>0</v>
      </c>
      <c r="L742" s="210">
        <f>SUM(L729:L741)</f>
        <v>0</v>
      </c>
      <c r="O742" s="182">
        <v>1</v>
      </c>
    </row>
    <row r="743" spans="1:15" x14ac:dyDescent="0.2">
      <c r="A743" s="212"/>
      <c r="B743" s="212"/>
      <c r="C743" s="212" t="s">
        <v>482</v>
      </c>
      <c r="D743" s="210">
        <f>D698-D713-D727-D742</f>
        <v>0</v>
      </c>
      <c r="E743" s="210">
        <f>E698-E713-E727-E742</f>
        <v>0</v>
      </c>
      <c r="F743" s="210">
        <f>F698-F713-F727-F742</f>
        <v>0</v>
      </c>
      <c r="G743" s="210"/>
      <c r="H743" s="210"/>
      <c r="I743" s="210">
        <f>I698-I713-I727-I742</f>
        <v>-528273.54</v>
      </c>
      <c r="J743" s="210">
        <f>J698-J713-J727-J742</f>
        <v>0</v>
      </c>
      <c r="K743" s="210">
        <f>K698-K713-K727-K742</f>
        <v>3621019.69</v>
      </c>
      <c r="L743" s="210">
        <f>L698-L713-L727-L742</f>
        <v>3621019.69</v>
      </c>
      <c r="O743" s="182">
        <v>1</v>
      </c>
    </row>
    <row r="744" spans="1:15" x14ac:dyDescent="0.2">
      <c r="C744" s="206" t="s">
        <v>478</v>
      </c>
      <c r="L744" s="204"/>
      <c r="O744" s="182">
        <v>1</v>
      </c>
    </row>
    <row r="745" spans="1:15" x14ac:dyDescent="0.2">
      <c r="A745" s="182" t="str">
        <f>'19'!A2</f>
        <v>30140-G08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 xml:space="preserve">Income Tax-RIUP                                             </v>
      </c>
      <c r="D745" s="204">
        <f>IFERROR(INDEX(Lookup!$BG$9:$BG$2151,MATCH($A745,Lookup!$A$9:$A$2151,0)),0)</f>
        <v>0</v>
      </c>
      <c r="E745" s="204">
        <f>IFERROR(INDEX(Lookup!$BF$9:$BF$2151,MATCH($A745,Lookup!$A$9:$A$2151,0)),0)</f>
        <v>0</v>
      </c>
      <c r="F745" s="204">
        <f>IFERROR(INDEX(Lookup!$BE$9:$BE$2151,MATCH($A745,Lookup!$A$9:$A$2151,0)),0)</f>
        <v>0</v>
      </c>
      <c r="G745" s="205"/>
      <c r="H745" s="205"/>
      <c r="I745" s="204">
        <f>IFERROR(INDEX(Lookup!$BJ$9:$BJ$2151,MATCH($A745,Lookup!$A$9:$A$2151,0)),0)</f>
        <v>0</v>
      </c>
      <c r="J745" s="204">
        <f>IFERROR(INDEX(Lookup!$BI$9:$BI$2151,MATCH($A745,Lookup!$A$9:$A$2151,0)),0)</f>
        <v>0</v>
      </c>
      <c r="K745" s="204">
        <f>IFERROR(INDEX(Lookup!$BH$9:$BH$2151,MATCH($A745,Lookup!$A$9:$A$2151,0)),0)</f>
        <v>0</v>
      </c>
      <c r="L745" s="204">
        <f t="shared" ref="L745:L755" si="77">K745-J745</f>
        <v>0</v>
      </c>
      <c r="O745" s="182">
        <f t="shared" ref="O745:O755" si="78">+IF(A745&gt;0,1,0)</f>
        <v>1</v>
      </c>
    </row>
    <row r="746" spans="1:15" hidden="1" x14ac:dyDescent="0.2">
      <c r="A746" s="182">
        <f>'19'!A3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IFERROR(INDEX(Lookup!$BG$9:$BG$2151,MATCH($A746,Lookup!$A$9:$A$2151,0)),0)</f>
        <v>0</v>
      </c>
      <c r="E746" s="204">
        <f>IFERROR(INDEX(Lookup!$BF$9:$BF$2151,MATCH($A746,Lookup!$A$9:$A$2151,0)),0)</f>
        <v>0</v>
      </c>
      <c r="F746" s="204">
        <f>IFERROR(INDEX(Lookup!$BE$9:$BE$2151,MATCH($A746,Lookup!$A$9:$A$2151,0)),0)</f>
        <v>0</v>
      </c>
      <c r="G746" s="205"/>
      <c r="H746" s="205"/>
      <c r="I746" s="204">
        <f>IFERROR(INDEX(Lookup!$BJ$9:$BJ$2151,MATCH($A746,Lookup!$A$9:$A$2151,0)),0)</f>
        <v>0</v>
      </c>
      <c r="J746" s="204">
        <f>IFERROR(INDEX(Lookup!$BI$9:$BI$2151,MATCH($A746,Lookup!$A$9:$A$2151,0)),0)</f>
        <v>0</v>
      </c>
      <c r="K746" s="204">
        <f>IFERROR(INDEX(Lookup!$BH$9:$BH$2151,MATCH($A746,Lookup!$A$9:$A$2151,0)),0)</f>
        <v>0</v>
      </c>
      <c r="L746" s="204">
        <f t="shared" si="77"/>
        <v>0</v>
      </c>
      <c r="O746" s="182">
        <f t="shared" si="78"/>
        <v>0</v>
      </c>
    </row>
    <row r="747" spans="1:15" hidden="1" x14ac:dyDescent="0.2">
      <c r="A747" s="182">
        <f>'19'!A4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IFERROR(INDEX(Lookup!$BG$9:$BG$2151,MATCH($A747,Lookup!$A$9:$A$2151,0)),0)</f>
        <v>0</v>
      </c>
      <c r="E747" s="204">
        <f>IFERROR(INDEX(Lookup!$BF$9:$BF$2151,MATCH($A747,Lookup!$A$9:$A$2151,0)),0)</f>
        <v>0</v>
      </c>
      <c r="F747" s="204">
        <f>IFERROR(INDEX(Lookup!$BE$9:$BE$2151,MATCH($A747,Lookup!$A$9:$A$2151,0)),0)</f>
        <v>0</v>
      </c>
      <c r="G747" s="205"/>
      <c r="H747" s="205"/>
      <c r="I747" s="204">
        <f>IFERROR(INDEX(Lookup!$BJ$9:$BJ$2151,MATCH($A747,Lookup!$A$9:$A$2151,0)),0)</f>
        <v>0</v>
      </c>
      <c r="J747" s="204">
        <f>IFERROR(INDEX(Lookup!$BI$9:$BI$2151,MATCH($A747,Lookup!$A$9:$A$2151,0)),0)</f>
        <v>0</v>
      </c>
      <c r="K747" s="204">
        <f>IFERROR(INDEX(Lookup!$BH$9:$BH$2151,MATCH($A747,Lookup!$A$9:$A$2151,0)),0)</f>
        <v>0</v>
      </c>
      <c r="L747" s="204">
        <f t="shared" si="77"/>
        <v>0</v>
      </c>
      <c r="O747" s="182">
        <f t="shared" si="78"/>
        <v>0</v>
      </c>
    </row>
    <row r="748" spans="1:15" hidden="1" x14ac:dyDescent="0.2">
      <c r="A748" s="182">
        <f>'19'!A5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IFERROR(INDEX(Lookup!$BG$9:$BG$2151,MATCH($A748,Lookup!$A$9:$A$2151,0)),0)</f>
        <v>0</v>
      </c>
      <c r="E748" s="204">
        <f>IFERROR(INDEX(Lookup!$BF$9:$BF$2151,MATCH($A748,Lookup!$A$9:$A$2151,0)),0)</f>
        <v>0</v>
      </c>
      <c r="F748" s="204">
        <f>IFERROR(INDEX(Lookup!$BE$9:$BE$2151,MATCH($A748,Lookup!$A$9:$A$2151,0)),0)</f>
        <v>0</v>
      </c>
      <c r="G748" s="205"/>
      <c r="H748" s="205"/>
      <c r="I748" s="204">
        <f>IFERROR(INDEX(Lookup!$BJ$9:$BJ$2151,MATCH($A748,Lookup!$A$9:$A$2151,0)),0)</f>
        <v>0</v>
      </c>
      <c r="J748" s="204">
        <f>IFERROR(INDEX(Lookup!$BI$9:$BI$2151,MATCH($A748,Lookup!$A$9:$A$2151,0)),0)</f>
        <v>0</v>
      </c>
      <c r="K748" s="204">
        <f>IFERROR(INDEX(Lookup!$BH$9:$BH$2151,MATCH($A748,Lookup!$A$9:$A$2151,0)),0)</f>
        <v>0</v>
      </c>
      <c r="L748" s="204">
        <f t="shared" si="77"/>
        <v>0</v>
      </c>
      <c r="O748" s="182">
        <f t="shared" si="78"/>
        <v>0</v>
      </c>
    </row>
    <row r="749" spans="1:15" hidden="1" x14ac:dyDescent="0.2">
      <c r="A749" s="182">
        <f>'19'!A6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IFERROR(INDEX(Lookup!$BG$9:$BG$2151,MATCH($A749,Lookup!$A$9:$A$2151,0)),0)</f>
        <v>0</v>
      </c>
      <c r="E749" s="204">
        <f>IFERROR(INDEX(Lookup!$BF$9:$BF$2151,MATCH($A749,Lookup!$A$9:$A$2151,0)),0)</f>
        <v>0</v>
      </c>
      <c r="F749" s="204">
        <f>IFERROR(INDEX(Lookup!$BE$9:$BE$2151,MATCH($A749,Lookup!$A$9:$A$2151,0)),0)</f>
        <v>0</v>
      </c>
      <c r="G749" s="205"/>
      <c r="H749" s="205"/>
      <c r="I749" s="204">
        <f>IFERROR(INDEX(Lookup!$BJ$9:$BJ$2151,MATCH($A749,Lookup!$A$9:$A$2151,0)),0)</f>
        <v>0</v>
      </c>
      <c r="J749" s="204">
        <f>IFERROR(INDEX(Lookup!$BI$9:$BI$2151,MATCH($A749,Lookup!$A$9:$A$2151,0)),0)</f>
        <v>0</v>
      </c>
      <c r="K749" s="204">
        <f>IFERROR(INDEX(Lookup!$BH$9:$BH$2151,MATCH($A749,Lookup!$A$9:$A$2151,0)),0)</f>
        <v>0</v>
      </c>
      <c r="L749" s="204">
        <f t="shared" si="77"/>
        <v>0</v>
      </c>
      <c r="O749" s="182">
        <f t="shared" si="78"/>
        <v>0</v>
      </c>
    </row>
    <row r="750" spans="1:15" hidden="1" x14ac:dyDescent="0.2">
      <c r="A750" s="182">
        <f>'19'!A7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IFERROR(INDEX(Lookup!$BG$9:$BG$2151,MATCH($A750,Lookup!$A$9:$A$2151,0)),0)</f>
        <v>0</v>
      </c>
      <c r="E750" s="204">
        <f>IFERROR(INDEX(Lookup!$BF$9:$BF$2151,MATCH($A750,Lookup!$A$9:$A$2151,0)),0)</f>
        <v>0</v>
      </c>
      <c r="F750" s="204">
        <f>IFERROR(INDEX(Lookup!$BE$9:$BE$2151,MATCH($A750,Lookup!$A$9:$A$2151,0)),0)</f>
        <v>0</v>
      </c>
      <c r="G750" s="205"/>
      <c r="H750" s="205"/>
      <c r="I750" s="204">
        <f>IFERROR(INDEX(Lookup!$BJ$9:$BJ$2151,MATCH($A750,Lookup!$A$9:$A$2151,0)),0)</f>
        <v>0</v>
      </c>
      <c r="J750" s="204">
        <f>IFERROR(INDEX(Lookup!$BI$9:$BI$2151,MATCH($A750,Lookup!$A$9:$A$2151,0)),0)</f>
        <v>0</v>
      </c>
      <c r="K750" s="204">
        <f>IFERROR(INDEX(Lookup!$BH$9:$BH$2151,MATCH($A750,Lookup!$A$9:$A$2151,0)),0)</f>
        <v>0</v>
      </c>
      <c r="L750" s="204">
        <f t="shared" si="77"/>
        <v>0</v>
      </c>
      <c r="O750" s="182">
        <f t="shared" si="78"/>
        <v>0</v>
      </c>
    </row>
    <row r="751" spans="1:15" hidden="1" x14ac:dyDescent="0.2">
      <c r="A751" s="182">
        <f>'19'!A8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IFERROR(INDEX(Lookup!$BG$9:$BG$2151,MATCH($A751,Lookup!$A$9:$A$2151,0)),0)</f>
        <v>0</v>
      </c>
      <c r="E751" s="204">
        <f>IFERROR(INDEX(Lookup!$BF$9:$BF$2151,MATCH($A751,Lookup!$A$9:$A$2151,0)),0)</f>
        <v>0</v>
      </c>
      <c r="F751" s="204">
        <f>IFERROR(INDEX(Lookup!$BE$9:$BE$2151,MATCH($A751,Lookup!$A$9:$A$2151,0)),0)</f>
        <v>0</v>
      </c>
      <c r="G751" s="205"/>
      <c r="H751" s="205"/>
      <c r="I751" s="204">
        <f>IFERROR(INDEX(Lookup!$BJ$9:$BJ$2151,MATCH($A751,Lookup!$A$9:$A$2151,0)),0)</f>
        <v>0</v>
      </c>
      <c r="J751" s="204">
        <f>IFERROR(INDEX(Lookup!$BI$9:$BI$2151,MATCH($A751,Lookup!$A$9:$A$2151,0)),0)</f>
        <v>0</v>
      </c>
      <c r="K751" s="204">
        <f>IFERROR(INDEX(Lookup!$BH$9:$BH$2151,MATCH($A751,Lookup!$A$9:$A$2151,0)),0)</f>
        <v>0</v>
      </c>
      <c r="L751" s="204">
        <f t="shared" si="77"/>
        <v>0</v>
      </c>
      <c r="O751" s="182">
        <f t="shared" si="78"/>
        <v>0</v>
      </c>
    </row>
    <row r="752" spans="1:15" hidden="1" x14ac:dyDescent="0.2">
      <c r="A752" s="182">
        <f>'19'!A9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IFERROR(INDEX(Lookup!$BG$9:$BG$2151,MATCH($A752,Lookup!$A$9:$A$2151,0)),0)</f>
        <v>0</v>
      </c>
      <c r="E752" s="204">
        <f>IFERROR(INDEX(Lookup!$BF$9:$BF$2151,MATCH($A752,Lookup!$A$9:$A$2151,0)),0)</f>
        <v>0</v>
      </c>
      <c r="F752" s="204">
        <f>IFERROR(INDEX(Lookup!$BE$9:$BE$2151,MATCH($A752,Lookup!$A$9:$A$2151,0)),0)</f>
        <v>0</v>
      </c>
      <c r="G752" s="205"/>
      <c r="H752" s="205"/>
      <c r="I752" s="204">
        <f>IFERROR(INDEX(Lookup!$BJ$9:$BJ$2151,MATCH($A752,Lookup!$A$9:$A$2151,0)),0)</f>
        <v>0</v>
      </c>
      <c r="J752" s="204">
        <f>IFERROR(INDEX(Lookup!$BI$9:$BI$2151,MATCH($A752,Lookup!$A$9:$A$2151,0)),0)</f>
        <v>0</v>
      </c>
      <c r="K752" s="204">
        <f>IFERROR(INDEX(Lookup!$BH$9:$BH$2151,MATCH($A752,Lookup!$A$9:$A$2151,0)),0)</f>
        <v>0</v>
      </c>
      <c r="L752" s="204">
        <f t="shared" si="77"/>
        <v>0</v>
      </c>
      <c r="O752" s="182">
        <f t="shared" si="78"/>
        <v>0</v>
      </c>
    </row>
    <row r="753" spans="1:15" hidden="1" x14ac:dyDescent="0.2">
      <c r="A753" s="182">
        <f>'19'!A10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IFERROR(INDEX(Lookup!$BG$9:$BG$2151,MATCH($A753,Lookup!$A$9:$A$2151,0)),0)</f>
        <v>0</v>
      </c>
      <c r="E753" s="204">
        <f>IFERROR(INDEX(Lookup!$BF$9:$BF$2151,MATCH($A753,Lookup!$A$9:$A$2151,0)),0)</f>
        <v>0</v>
      </c>
      <c r="F753" s="204">
        <f>IFERROR(INDEX(Lookup!$BE$9:$BE$2151,MATCH($A753,Lookup!$A$9:$A$2151,0)),0)</f>
        <v>0</v>
      </c>
      <c r="G753" s="205"/>
      <c r="H753" s="205"/>
      <c r="I753" s="204">
        <f>IFERROR(INDEX(Lookup!$BJ$9:$BJ$2151,MATCH($A753,Lookup!$A$9:$A$2151,0)),0)</f>
        <v>0</v>
      </c>
      <c r="J753" s="204">
        <f>IFERROR(INDEX(Lookup!$BI$9:$BI$2151,MATCH($A753,Lookup!$A$9:$A$2151,0)),0)</f>
        <v>0</v>
      </c>
      <c r="K753" s="204">
        <f>IFERROR(INDEX(Lookup!$BH$9:$BH$2151,MATCH($A753,Lookup!$A$9:$A$2151,0)),0)</f>
        <v>0</v>
      </c>
      <c r="L753" s="204">
        <f t="shared" si="77"/>
        <v>0</v>
      </c>
      <c r="O753" s="182">
        <f t="shared" si="78"/>
        <v>0</v>
      </c>
    </row>
    <row r="754" spans="1:15" hidden="1" x14ac:dyDescent="0.2">
      <c r="A754" s="182">
        <f>'19'!A11</f>
        <v>0</v>
      </c>
      <c r="C754" s="182" t="str">
        <f>IFERROR(LEFT(IFERROR(INDEX(Sheet5!$C$2:$C$1300,MATCH($A754,Sheet5!$A$2:$A$1300,0)),"-"),FIND(",",IFERROR(INDEX(Sheet5!$C$2:$C$1300,MATCH($A754,Sheet5!$A$2:$A$1300,0)),"-"),1)-1),IFERROR(INDEX(Sheet5!$C$2:$C$1300,MATCH($A754,Sheet5!$A$2:$A$1300,0)),"-"))</f>
        <v>-</v>
      </c>
      <c r="D754" s="204">
        <f>IFERROR(INDEX(Lookup!$BG$9:$BG$2151,MATCH($A754,Lookup!$A$9:$A$2151,0)),0)</f>
        <v>0</v>
      </c>
      <c r="E754" s="204">
        <f>IFERROR(INDEX(Lookup!$BF$9:$BF$2151,MATCH($A754,Lookup!$A$9:$A$2151,0)),0)</f>
        <v>0</v>
      </c>
      <c r="F754" s="204">
        <f>IFERROR(INDEX(Lookup!$BE$9:$BE$2151,MATCH($A754,Lookup!$A$9:$A$2151,0)),0)</f>
        <v>0</v>
      </c>
      <c r="G754" s="205"/>
      <c r="H754" s="205"/>
      <c r="I754" s="204">
        <f>IFERROR(INDEX(Lookup!$BJ$9:$BJ$2151,MATCH($A754,Lookup!$A$9:$A$2151,0)),0)</f>
        <v>0</v>
      </c>
      <c r="J754" s="204">
        <f>IFERROR(INDEX(Lookup!$BI$9:$BI$2151,MATCH($A754,Lookup!$A$9:$A$2151,0)),0)</f>
        <v>0</v>
      </c>
      <c r="K754" s="204">
        <f>IFERROR(INDEX(Lookup!$BH$9:$BH$2151,MATCH($A754,Lookup!$A$9:$A$2151,0)),0)</f>
        <v>0</v>
      </c>
      <c r="L754" s="204">
        <f t="shared" si="77"/>
        <v>0</v>
      </c>
      <c r="O754" s="182">
        <f t="shared" si="78"/>
        <v>0</v>
      </c>
    </row>
    <row r="755" spans="1:15" hidden="1" x14ac:dyDescent="0.2">
      <c r="A755" s="182">
        <f>'19'!A12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4">
        <f>IFERROR(INDEX(Lookup!$BG$9:$BG$2151,MATCH($A755,Lookup!$A$9:$A$2151,0)),0)</f>
        <v>0</v>
      </c>
      <c r="E755" s="204">
        <f>IFERROR(INDEX(Lookup!$BF$9:$BF$2151,MATCH($A755,Lookup!$A$9:$A$2151,0)),0)</f>
        <v>0</v>
      </c>
      <c r="F755" s="204">
        <f>IFERROR(INDEX(Lookup!$BE$9:$BE$2151,MATCH($A755,Lookup!$A$9:$A$2151,0)),0)</f>
        <v>0</v>
      </c>
      <c r="G755" s="205"/>
      <c r="H755" s="205"/>
      <c r="I755" s="204">
        <f>IFERROR(INDEX(Lookup!$BJ$9:$BJ$2151,MATCH($A755,Lookup!$A$9:$A$2151,0)),0)</f>
        <v>0</v>
      </c>
      <c r="J755" s="204">
        <f>IFERROR(INDEX(Lookup!$BI$9:$BI$2151,MATCH($A755,Lookup!$A$9:$A$2151,0)),0)</f>
        <v>0</v>
      </c>
      <c r="K755" s="204">
        <f>IFERROR(INDEX(Lookup!$BH$9:$BH$2151,MATCH($A755,Lookup!$A$9:$A$2151,0)),0)</f>
        <v>0</v>
      </c>
      <c r="L755" s="204">
        <f t="shared" si="77"/>
        <v>0</v>
      </c>
      <c r="O755" s="182">
        <f t="shared" si="78"/>
        <v>0</v>
      </c>
    </row>
    <row r="756" spans="1:15" x14ac:dyDescent="0.2">
      <c r="L756" s="204"/>
      <c r="O756" s="182">
        <v>1</v>
      </c>
    </row>
    <row r="757" spans="1:15" x14ac:dyDescent="0.2">
      <c r="A757" s="212"/>
      <c r="B757" s="212"/>
      <c r="C757" s="212" t="s">
        <v>483</v>
      </c>
      <c r="D757" s="210">
        <f>SUM(D745:D756)</f>
        <v>0</v>
      </c>
      <c r="E757" s="210">
        <f>SUM(E745:E756)</f>
        <v>0</v>
      </c>
      <c r="F757" s="210">
        <f>SUM(F745:F756)</f>
        <v>0</v>
      </c>
      <c r="G757" s="211"/>
      <c r="H757" s="211"/>
      <c r="I757" s="210">
        <f>SUM(I745:I756)</f>
        <v>0</v>
      </c>
      <c r="J757" s="210">
        <f>SUM(J745:J756)</f>
        <v>0</v>
      </c>
      <c r="K757" s="210">
        <f>SUM(K745:K756)</f>
        <v>0</v>
      </c>
      <c r="L757" s="210">
        <f>SUM(L745:L756)</f>
        <v>0</v>
      </c>
      <c r="O757" s="182">
        <v>1</v>
      </c>
    </row>
    <row r="758" spans="1:15" x14ac:dyDescent="0.2">
      <c r="A758" s="212"/>
      <c r="B758" s="212"/>
      <c r="C758" s="212" t="s">
        <v>484</v>
      </c>
      <c r="D758" s="210">
        <f>D743-D757</f>
        <v>0</v>
      </c>
      <c r="E758" s="210">
        <f>E743-E757</f>
        <v>0</v>
      </c>
      <c r="F758" s="210">
        <f>F743-F757</f>
        <v>0</v>
      </c>
      <c r="G758" s="210"/>
      <c r="H758" s="210"/>
      <c r="I758" s="210">
        <f>I743-I757</f>
        <v>-528273.54</v>
      </c>
      <c r="J758" s="210">
        <f>J743-J757</f>
        <v>0</v>
      </c>
      <c r="K758" s="210">
        <f>K743-K757</f>
        <v>3621019.69</v>
      </c>
      <c r="L758" s="210">
        <f>L743-L757</f>
        <v>3621019.69</v>
      </c>
      <c r="O758" s="182">
        <v>1</v>
      </c>
    </row>
    <row r="759" spans="1:15" x14ac:dyDescent="0.2">
      <c r="L759" s="204"/>
      <c r="O759" s="182">
        <v>1</v>
      </c>
    </row>
    <row r="760" spans="1:15" x14ac:dyDescent="0.2">
      <c r="A760" s="212"/>
      <c r="B760" s="212"/>
      <c r="C760" s="212" t="s">
        <v>485</v>
      </c>
      <c r="D760" s="210"/>
      <c r="E760" s="210"/>
      <c r="F760" s="210"/>
      <c r="G760" s="211"/>
      <c r="H760" s="211"/>
      <c r="I760" s="210"/>
      <c r="J760" s="210"/>
      <c r="K760" s="210"/>
      <c r="L760" s="210"/>
    </row>
    <row r="761" spans="1:15" x14ac:dyDescent="0.2">
      <c r="L761" s="204"/>
    </row>
    <row r="762" spans="1:15" x14ac:dyDescent="0.2">
      <c r="L762" s="204"/>
    </row>
    <row r="763" spans="1:15" x14ac:dyDescent="0.2">
      <c r="L763" s="204"/>
    </row>
    <row r="764" spans="1:15" x14ac:dyDescent="0.2">
      <c r="D764" s="182"/>
      <c r="E764" s="182"/>
      <c r="F764" s="182"/>
      <c r="G764" s="205"/>
      <c r="H764" s="205"/>
      <c r="I764" s="182"/>
      <c r="J764" s="182"/>
      <c r="K764" s="182"/>
    </row>
    <row r="765" spans="1:15" x14ac:dyDescent="0.2">
      <c r="D765" s="182"/>
      <c r="E765" s="182"/>
      <c r="F765" s="182"/>
      <c r="G765" s="205"/>
      <c r="H765" s="205"/>
      <c r="I765" s="182"/>
      <c r="J765" s="182"/>
      <c r="K765" s="182"/>
    </row>
    <row r="766" spans="1:15" x14ac:dyDescent="0.2">
      <c r="D766" s="182"/>
      <c r="E766" s="182"/>
      <c r="F766" s="182"/>
      <c r="G766" s="205"/>
      <c r="H766" s="205"/>
      <c r="I766" s="182"/>
      <c r="J766" s="182"/>
      <c r="K766" s="182"/>
    </row>
    <row r="767" spans="1:15" x14ac:dyDescent="0.2">
      <c r="D767" s="182"/>
      <c r="E767" s="182"/>
      <c r="F767" s="182"/>
      <c r="G767" s="205"/>
      <c r="H767" s="205"/>
      <c r="I767" s="182"/>
      <c r="J767" s="182"/>
      <c r="K767" s="182"/>
    </row>
    <row r="768" spans="1:15" x14ac:dyDescent="0.2">
      <c r="D768" s="182"/>
      <c r="E768" s="182"/>
      <c r="F768" s="182"/>
      <c r="G768" s="205"/>
      <c r="H768" s="205"/>
      <c r="I768" s="182"/>
      <c r="J768" s="182"/>
      <c r="K768" s="182"/>
    </row>
    <row r="769" spans="3:12" x14ac:dyDescent="0.2">
      <c r="D769" s="182"/>
      <c r="E769" s="182"/>
      <c r="F769" s="182"/>
      <c r="G769" s="205"/>
      <c r="H769" s="205"/>
      <c r="I769" s="182"/>
      <c r="J769" s="182"/>
      <c r="K769" s="182"/>
    </row>
    <row r="770" spans="3:12" x14ac:dyDescent="0.2">
      <c r="D770" s="182"/>
      <c r="E770" s="182"/>
      <c r="F770" s="182"/>
      <c r="G770" s="205"/>
      <c r="H770" s="205"/>
      <c r="I770" s="182"/>
      <c r="J770" s="182"/>
      <c r="K770" s="182"/>
    </row>
    <row r="771" spans="3:12" x14ac:dyDescent="0.2">
      <c r="D771" s="182"/>
      <c r="E771" s="182"/>
      <c r="F771" s="182"/>
      <c r="G771" s="205"/>
      <c r="H771" s="205"/>
      <c r="I771" s="182"/>
      <c r="J771" s="182"/>
      <c r="K771" s="182"/>
    </row>
    <row r="772" spans="3:12" x14ac:dyDescent="0.2">
      <c r="D772" s="182"/>
      <c r="E772" s="182"/>
      <c r="F772" s="182"/>
      <c r="G772" s="205"/>
      <c r="H772" s="205"/>
      <c r="I772" s="182"/>
      <c r="J772" s="182"/>
      <c r="K772" s="182"/>
    </row>
    <row r="773" spans="3:12" x14ac:dyDescent="0.2">
      <c r="D773" s="182"/>
      <c r="E773" s="182"/>
      <c r="F773" s="182"/>
      <c r="G773" s="205"/>
      <c r="H773" s="205"/>
      <c r="I773" s="182"/>
      <c r="J773" s="182"/>
      <c r="K773" s="182"/>
    </row>
    <row r="774" spans="3:12" x14ac:dyDescent="0.2">
      <c r="D774" s="182"/>
      <c r="E774" s="182"/>
      <c r="F774" s="182"/>
      <c r="G774" s="205"/>
      <c r="H774" s="205"/>
      <c r="I774" s="182"/>
      <c r="J774" s="182"/>
      <c r="K774" s="182"/>
    </row>
    <row r="775" spans="3:12" x14ac:dyDescent="0.2">
      <c r="D775" s="182"/>
      <c r="E775" s="182"/>
      <c r="F775" s="182"/>
      <c r="G775" s="205"/>
      <c r="H775" s="205"/>
      <c r="I775" s="182"/>
      <c r="J775" s="182"/>
      <c r="K775" s="182"/>
    </row>
    <row r="776" spans="3:12" x14ac:dyDescent="0.2">
      <c r="D776" s="182"/>
      <c r="E776" s="182"/>
      <c r="F776" s="182"/>
      <c r="G776" s="205"/>
      <c r="H776" s="205"/>
      <c r="I776" s="182"/>
      <c r="J776" s="182"/>
      <c r="K776" s="182"/>
    </row>
    <row r="777" spans="3:12" x14ac:dyDescent="0.2">
      <c r="D777" s="182"/>
      <c r="E777" s="182"/>
      <c r="F777" s="182"/>
      <c r="G777" s="205"/>
      <c r="H777" s="205"/>
      <c r="I777" s="182"/>
      <c r="J777" s="182"/>
      <c r="K777" s="182"/>
    </row>
    <row r="778" spans="3:12" x14ac:dyDescent="0.2">
      <c r="D778" s="182"/>
      <c r="E778" s="182"/>
      <c r="F778" s="182"/>
      <c r="G778" s="205"/>
      <c r="H778" s="205"/>
      <c r="I778" s="182"/>
      <c r="J778" s="182"/>
      <c r="K778" s="182"/>
    </row>
    <row r="779" spans="3:12" x14ac:dyDescent="0.2">
      <c r="L779" s="204"/>
    </row>
    <row r="780" spans="3:12" x14ac:dyDescent="0.2">
      <c r="C780" s="206"/>
      <c r="D780" s="207"/>
      <c r="E780" s="207"/>
      <c r="F780" s="207"/>
      <c r="G780" s="209"/>
      <c r="H780" s="209"/>
      <c r="I780" s="207"/>
      <c r="J780" s="207"/>
      <c r="K780" s="207"/>
      <c r="L780" s="207"/>
    </row>
    <row r="781" spans="3:12" x14ac:dyDescent="0.2">
      <c r="L781" s="204"/>
    </row>
    <row r="782" spans="3:12" x14ac:dyDescent="0.2">
      <c r="G782" s="205"/>
      <c r="H782" s="205"/>
      <c r="L782" s="204"/>
    </row>
    <row r="783" spans="3:12" x14ac:dyDescent="0.2">
      <c r="G783" s="205"/>
      <c r="H783" s="205"/>
      <c r="L783" s="204"/>
    </row>
    <row r="784" spans="3:12" x14ac:dyDescent="0.2">
      <c r="G784" s="205"/>
      <c r="H784" s="205"/>
      <c r="L784" s="204"/>
    </row>
    <row r="785" spans="4:12" x14ac:dyDescent="0.2">
      <c r="G785" s="205"/>
      <c r="H785" s="205"/>
      <c r="L785" s="204"/>
    </row>
    <row r="786" spans="4:12" x14ac:dyDescent="0.2">
      <c r="G786" s="205"/>
      <c r="H786" s="205"/>
      <c r="L786" s="204"/>
    </row>
    <row r="787" spans="4:12" x14ac:dyDescent="0.2">
      <c r="G787" s="205"/>
      <c r="H787" s="205"/>
      <c r="L787" s="204"/>
    </row>
    <row r="788" spans="4:12" x14ac:dyDescent="0.2">
      <c r="G788" s="205"/>
      <c r="H788" s="205"/>
      <c r="L788" s="204"/>
    </row>
    <row r="789" spans="4:12" x14ac:dyDescent="0.2">
      <c r="G789" s="205"/>
      <c r="H789" s="205"/>
      <c r="L789" s="204"/>
    </row>
    <row r="790" spans="4:12" x14ac:dyDescent="0.2">
      <c r="G790" s="205"/>
      <c r="H790" s="205"/>
      <c r="L790" s="204"/>
    </row>
    <row r="791" spans="4:12" x14ac:dyDescent="0.2">
      <c r="G791" s="205"/>
      <c r="H791" s="205"/>
      <c r="L791" s="204"/>
    </row>
    <row r="792" spans="4:12" x14ac:dyDescent="0.2">
      <c r="G792" s="205"/>
      <c r="H792" s="205"/>
      <c r="L792" s="204"/>
    </row>
    <row r="793" spans="4:12" x14ac:dyDescent="0.2">
      <c r="L793" s="204"/>
    </row>
    <row r="794" spans="4:12" x14ac:dyDescent="0.2">
      <c r="G794" s="205"/>
      <c r="H794" s="205"/>
      <c r="L794" s="204"/>
    </row>
    <row r="795" spans="4:12" x14ac:dyDescent="0.2">
      <c r="D795" s="182"/>
      <c r="E795" s="182"/>
      <c r="F795" s="182"/>
      <c r="G795" s="205"/>
      <c r="H795" s="205"/>
      <c r="I795" s="182"/>
      <c r="J795" s="182"/>
      <c r="K795" s="182"/>
    </row>
    <row r="796" spans="4:12" x14ac:dyDescent="0.2">
      <c r="D796" s="182"/>
      <c r="E796" s="182"/>
      <c r="F796" s="182"/>
      <c r="G796" s="205"/>
      <c r="H796" s="205"/>
      <c r="I796" s="182"/>
      <c r="J796" s="182"/>
      <c r="K796" s="182"/>
    </row>
    <row r="797" spans="4:12" x14ac:dyDescent="0.2">
      <c r="D797" s="182"/>
      <c r="E797" s="182"/>
      <c r="F797" s="182"/>
      <c r="G797" s="205"/>
      <c r="H797" s="205"/>
      <c r="I797" s="182"/>
      <c r="J797" s="182"/>
      <c r="K797" s="182"/>
    </row>
    <row r="798" spans="4:12" x14ac:dyDescent="0.2">
      <c r="D798" s="182"/>
      <c r="E798" s="182"/>
      <c r="F798" s="182"/>
      <c r="G798" s="205"/>
      <c r="H798" s="205"/>
      <c r="I798" s="182"/>
      <c r="J798" s="182"/>
      <c r="K798" s="182"/>
    </row>
    <row r="799" spans="4:12" x14ac:dyDescent="0.2">
      <c r="D799" s="182"/>
      <c r="E799" s="182"/>
      <c r="F799" s="182"/>
      <c r="G799" s="205"/>
      <c r="H799" s="205"/>
      <c r="I799" s="182"/>
      <c r="J799" s="182"/>
      <c r="K799" s="182"/>
    </row>
    <row r="800" spans="4:12" x14ac:dyDescent="0.2">
      <c r="D800" s="182"/>
      <c r="E800" s="182"/>
      <c r="F800" s="182"/>
      <c r="G800" s="205"/>
      <c r="H800" s="205"/>
      <c r="I800" s="182"/>
      <c r="J800" s="182"/>
      <c r="K800" s="182"/>
    </row>
    <row r="801" spans="4:11" x14ac:dyDescent="0.2">
      <c r="D801" s="182"/>
      <c r="E801" s="182"/>
      <c r="F801" s="182"/>
      <c r="G801" s="205"/>
      <c r="H801" s="205"/>
      <c r="I801" s="182"/>
      <c r="J801" s="182"/>
      <c r="K801" s="182"/>
    </row>
    <row r="802" spans="4:11" x14ac:dyDescent="0.2">
      <c r="D802" s="182"/>
      <c r="E802" s="182"/>
      <c r="F802" s="182"/>
      <c r="G802" s="205"/>
      <c r="H802" s="205"/>
      <c r="I802" s="182"/>
      <c r="J802" s="182"/>
      <c r="K802" s="182"/>
    </row>
    <row r="803" spans="4:11" x14ac:dyDescent="0.2">
      <c r="D803" s="182"/>
      <c r="E803" s="182"/>
      <c r="F803" s="182"/>
      <c r="G803" s="205"/>
      <c r="H803" s="205"/>
      <c r="I803" s="182"/>
      <c r="J803" s="182"/>
      <c r="K803" s="182"/>
    </row>
    <row r="804" spans="4:11" x14ac:dyDescent="0.2">
      <c r="D804" s="182"/>
      <c r="E804" s="182"/>
      <c r="F804" s="182"/>
      <c r="G804" s="205"/>
      <c r="H804" s="205"/>
      <c r="I804" s="182"/>
      <c r="J804" s="182"/>
      <c r="K804" s="182"/>
    </row>
    <row r="805" spans="4:11" x14ac:dyDescent="0.2">
      <c r="D805" s="182"/>
      <c r="E805" s="182"/>
      <c r="F805" s="182"/>
      <c r="G805" s="205"/>
      <c r="H805" s="205"/>
      <c r="I805" s="182"/>
      <c r="J805" s="182"/>
      <c r="K805" s="182"/>
    </row>
    <row r="806" spans="4:11" x14ac:dyDescent="0.2">
      <c r="D806" s="182"/>
      <c r="E806" s="182"/>
      <c r="F806" s="182"/>
      <c r="G806" s="205"/>
      <c r="H806" s="205"/>
      <c r="I806" s="182"/>
      <c r="J806" s="182"/>
      <c r="K806" s="182"/>
    </row>
    <row r="807" spans="4:11" x14ac:dyDescent="0.2">
      <c r="D807" s="182"/>
      <c r="E807" s="182"/>
      <c r="F807" s="182"/>
      <c r="G807" s="205"/>
      <c r="H807" s="205"/>
      <c r="I807" s="182"/>
      <c r="J807" s="182"/>
      <c r="K807" s="182"/>
    </row>
    <row r="808" spans="4:11" x14ac:dyDescent="0.2">
      <c r="D808" s="182"/>
      <c r="E808" s="182"/>
      <c r="F808" s="182"/>
      <c r="G808" s="205"/>
      <c r="H808" s="205"/>
      <c r="I808" s="182"/>
      <c r="J808" s="182"/>
      <c r="K808" s="182"/>
    </row>
    <row r="809" spans="4:11" x14ac:dyDescent="0.2">
      <c r="D809" s="182"/>
      <c r="E809" s="182"/>
      <c r="F809" s="182"/>
      <c r="G809" s="205"/>
      <c r="H809" s="205"/>
      <c r="I809" s="182"/>
      <c r="J809" s="182"/>
      <c r="K809" s="182"/>
    </row>
    <row r="810" spans="4:11" x14ac:dyDescent="0.2">
      <c r="D810" s="182"/>
      <c r="E810" s="182"/>
      <c r="F810" s="182"/>
      <c r="G810" s="205"/>
      <c r="H810" s="205"/>
      <c r="I810" s="182"/>
      <c r="J810" s="182"/>
      <c r="K810" s="182"/>
    </row>
    <row r="811" spans="4:11" x14ac:dyDescent="0.2">
      <c r="D811" s="182"/>
      <c r="E811" s="182"/>
      <c r="F811" s="182"/>
      <c r="G811" s="205"/>
      <c r="H811" s="205"/>
      <c r="I811" s="182"/>
      <c r="J811" s="182"/>
      <c r="K811" s="182"/>
    </row>
    <row r="812" spans="4:11" x14ac:dyDescent="0.2">
      <c r="D812" s="182"/>
      <c r="E812" s="182"/>
      <c r="F812" s="182"/>
      <c r="G812" s="205"/>
      <c r="H812" s="205"/>
      <c r="I812" s="182"/>
      <c r="J812" s="182"/>
      <c r="K812" s="182"/>
    </row>
    <row r="813" spans="4:11" x14ac:dyDescent="0.2">
      <c r="D813" s="182"/>
      <c r="E813" s="182"/>
      <c r="F813" s="182"/>
      <c r="G813" s="205"/>
      <c r="H813" s="205"/>
      <c r="I813" s="182"/>
      <c r="J813" s="182"/>
      <c r="K813" s="182"/>
    </row>
    <row r="814" spans="4:11" x14ac:dyDescent="0.2">
      <c r="D814" s="182"/>
      <c r="E814" s="182"/>
      <c r="F814" s="182"/>
      <c r="G814" s="205"/>
      <c r="H814" s="205"/>
      <c r="I814" s="182"/>
      <c r="J814" s="182"/>
      <c r="K814" s="182"/>
    </row>
    <row r="815" spans="4:11" x14ac:dyDescent="0.2">
      <c r="D815" s="182"/>
      <c r="E815" s="182"/>
      <c r="F815" s="182"/>
      <c r="G815" s="205"/>
      <c r="H815" s="205"/>
      <c r="I815" s="182"/>
      <c r="J815" s="182"/>
      <c r="K815" s="182"/>
    </row>
    <row r="816" spans="4:11" x14ac:dyDescent="0.2">
      <c r="D816" s="182"/>
      <c r="E816" s="182"/>
      <c r="F816" s="182"/>
      <c r="G816" s="205"/>
      <c r="H816" s="205"/>
      <c r="I816" s="182"/>
      <c r="J816" s="182"/>
      <c r="K816" s="182"/>
    </row>
    <row r="817" spans="4:11" x14ac:dyDescent="0.2">
      <c r="D817" s="182"/>
      <c r="E817" s="182"/>
      <c r="F817" s="182"/>
      <c r="G817" s="205"/>
      <c r="H817" s="205"/>
      <c r="I817" s="182"/>
      <c r="J817" s="182"/>
      <c r="K817" s="182"/>
    </row>
    <row r="818" spans="4:11" x14ac:dyDescent="0.2">
      <c r="D818" s="182"/>
      <c r="E818" s="182"/>
      <c r="F818" s="182"/>
      <c r="G818" s="205"/>
      <c r="H818" s="205"/>
      <c r="I818" s="182"/>
      <c r="J818" s="182"/>
      <c r="K818" s="182"/>
    </row>
    <row r="819" spans="4:11" x14ac:dyDescent="0.2">
      <c r="D819" s="182"/>
      <c r="E819" s="182"/>
      <c r="F819" s="182"/>
      <c r="G819" s="205"/>
      <c r="H819" s="205"/>
      <c r="I819" s="182"/>
      <c r="J819" s="182"/>
      <c r="K819" s="182"/>
    </row>
    <row r="820" spans="4:11" x14ac:dyDescent="0.2">
      <c r="D820" s="182"/>
      <c r="E820" s="182"/>
      <c r="F820" s="182"/>
      <c r="G820" s="205"/>
      <c r="H820" s="205"/>
      <c r="I820" s="182"/>
      <c r="J820" s="182"/>
      <c r="K820" s="182"/>
    </row>
    <row r="821" spans="4:11" x14ac:dyDescent="0.2">
      <c r="D821" s="182"/>
      <c r="E821" s="182"/>
      <c r="F821" s="182"/>
      <c r="G821" s="205"/>
      <c r="H821" s="205"/>
      <c r="I821" s="182"/>
      <c r="J821" s="182"/>
      <c r="K821" s="182"/>
    </row>
    <row r="822" spans="4:11" x14ac:dyDescent="0.2">
      <c r="D822" s="182"/>
      <c r="E822" s="182"/>
      <c r="F822" s="182"/>
      <c r="G822" s="205"/>
      <c r="H822" s="205"/>
      <c r="I822" s="182"/>
      <c r="J822" s="182"/>
      <c r="K822" s="182"/>
    </row>
    <row r="823" spans="4:11" x14ac:dyDescent="0.2">
      <c r="D823" s="182"/>
      <c r="E823" s="182"/>
      <c r="F823" s="182"/>
      <c r="G823" s="205"/>
      <c r="H823" s="205"/>
      <c r="I823" s="182"/>
      <c r="J823" s="182"/>
      <c r="K823" s="182"/>
    </row>
    <row r="824" spans="4:11" x14ac:dyDescent="0.2">
      <c r="D824" s="182"/>
      <c r="E824" s="182"/>
      <c r="F824" s="182"/>
      <c r="G824" s="205"/>
      <c r="H824" s="205"/>
      <c r="I824" s="182"/>
      <c r="J824" s="182"/>
      <c r="K824" s="182"/>
    </row>
    <row r="825" spans="4:11" x14ac:dyDescent="0.2">
      <c r="D825" s="182"/>
      <c r="E825" s="182"/>
      <c r="F825" s="182"/>
      <c r="G825" s="205"/>
      <c r="H825" s="205"/>
      <c r="I825" s="182"/>
      <c r="J825" s="182"/>
      <c r="K825" s="182"/>
    </row>
    <row r="826" spans="4:11" x14ac:dyDescent="0.2">
      <c r="D826" s="182"/>
      <c r="E826" s="182"/>
      <c r="F826" s="182"/>
      <c r="G826" s="205"/>
      <c r="H826" s="205"/>
      <c r="I826" s="182"/>
      <c r="J826" s="182"/>
      <c r="K826" s="182"/>
    </row>
    <row r="827" spans="4:11" x14ac:dyDescent="0.2">
      <c r="D827" s="182"/>
      <c r="E827" s="182"/>
      <c r="F827" s="182"/>
      <c r="G827" s="205"/>
      <c r="H827" s="205"/>
      <c r="I827" s="182"/>
      <c r="J827" s="182"/>
      <c r="K827" s="182"/>
    </row>
    <row r="828" spans="4:11" x14ac:dyDescent="0.2">
      <c r="D828" s="182"/>
      <c r="E828" s="182"/>
      <c r="F828" s="182"/>
      <c r="G828" s="205"/>
      <c r="H828" s="205"/>
      <c r="I828" s="182"/>
      <c r="J828" s="182"/>
      <c r="K828" s="182"/>
    </row>
    <row r="829" spans="4:11" x14ac:dyDescent="0.2">
      <c r="D829" s="182"/>
      <c r="E829" s="182"/>
      <c r="F829" s="182"/>
      <c r="G829" s="205"/>
      <c r="H829" s="205"/>
      <c r="I829" s="182"/>
      <c r="J829" s="182"/>
      <c r="K829" s="182"/>
    </row>
    <row r="830" spans="4:11" x14ac:dyDescent="0.2">
      <c r="D830" s="182"/>
      <c r="E830" s="182"/>
      <c r="F830" s="182"/>
      <c r="G830" s="205"/>
      <c r="H830" s="205"/>
      <c r="I830" s="182"/>
      <c r="J830" s="182"/>
      <c r="K830" s="182"/>
    </row>
    <row r="831" spans="4:11" x14ac:dyDescent="0.2">
      <c r="D831" s="182"/>
      <c r="E831" s="182"/>
      <c r="F831" s="182"/>
      <c r="G831" s="205"/>
      <c r="H831" s="205"/>
      <c r="I831" s="182"/>
      <c r="J831" s="182"/>
      <c r="K831" s="182"/>
    </row>
    <row r="832" spans="4:11" x14ac:dyDescent="0.2">
      <c r="D832" s="182"/>
      <c r="E832" s="182"/>
      <c r="F832" s="182"/>
      <c r="G832" s="205"/>
      <c r="H832" s="205"/>
      <c r="I832" s="182"/>
      <c r="J832" s="182"/>
      <c r="K832" s="182"/>
    </row>
    <row r="833" spans="4:11" x14ac:dyDescent="0.2">
      <c r="D833" s="182"/>
      <c r="E833" s="182"/>
      <c r="F833" s="182"/>
      <c r="G833" s="205"/>
      <c r="H833" s="205"/>
      <c r="I833" s="182"/>
      <c r="J833" s="182"/>
      <c r="K833" s="182"/>
    </row>
    <row r="834" spans="4:11" x14ac:dyDescent="0.2">
      <c r="D834" s="182"/>
      <c r="E834" s="182"/>
      <c r="F834" s="182"/>
      <c r="G834" s="205"/>
      <c r="H834" s="205"/>
      <c r="I834" s="182"/>
      <c r="J834" s="182"/>
      <c r="K834" s="182"/>
    </row>
    <row r="835" spans="4:11" x14ac:dyDescent="0.2">
      <c r="D835" s="182"/>
      <c r="E835" s="182"/>
      <c r="F835" s="182"/>
      <c r="G835" s="205"/>
      <c r="H835" s="205"/>
      <c r="I835" s="182"/>
      <c r="J835" s="182"/>
      <c r="K835" s="182"/>
    </row>
    <row r="836" spans="4:11" x14ac:dyDescent="0.2">
      <c r="D836" s="182"/>
      <c r="E836" s="182"/>
      <c r="F836" s="182"/>
      <c r="G836" s="205"/>
      <c r="H836" s="205"/>
      <c r="I836" s="182"/>
      <c r="J836" s="182"/>
      <c r="K836" s="182"/>
    </row>
    <row r="837" spans="4:11" x14ac:dyDescent="0.2">
      <c r="D837" s="182"/>
      <c r="E837" s="182"/>
      <c r="F837" s="182"/>
      <c r="G837" s="205"/>
      <c r="H837" s="205"/>
      <c r="I837" s="182"/>
      <c r="J837" s="182"/>
      <c r="K837" s="182"/>
    </row>
    <row r="838" spans="4:11" x14ac:dyDescent="0.2">
      <c r="D838" s="182"/>
      <c r="E838" s="182"/>
      <c r="F838" s="182"/>
      <c r="G838" s="205"/>
      <c r="H838" s="205"/>
      <c r="I838" s="182"/>
      <c r="J838" s="182"/>
      <c r="K838" s="182"/>
    </row>
    <row r="839" spans="4:11" x14ac:dyDescent="0.2">
      <c r="D839" s="182"/>
      <c r="E839" s="182"/>
      <c r="F839" s="182"/>
      <c r="G839" s="205"/>
      <c r="H839" s="205"/>
      <c r="I839" s="182"/>
      <c r="J839" s="182"/>
      <c r="K839" s="182"/>
    </row>
    <row r="840" spans="4:11" x14ac:dyDescent="0.2">
      <c r="D840" s="182"/>
      <c r="E840" s="182"/>
      <c r="F840" s="182"/>
      <c r="G840" s="205"/>
      <c r="H840" s="205"/>
      <c r="I840" s="182"/>
      <c r="J840" s="182"/>
      <c r="K840" s="182"/>
    </row>
    <row r="841" spans="4:11" x14ac:dyDescent="0.2">
      <c r="D841" s="182"/>
      <c r="E841" s="182"/>
      <c r="F841" s="182"/>
      <c r="G841" s="205"/>
      <c r="H841" s="205"/>
      <c r="I841" s="182"/>
      <c r="J841" s="182"/>
      <c r="K841" s="182"/>
    </row>
    <row r="842" spans="4:11" x14ac:dyDescent="0.2">
      <c r="D842" s="182"/>
      <c r="E842" s="182"/>
      <c r="F842" s="182"/>
      <c r="G842" s="205"/>
      <c r="H842" s="205"/>
      <c r="I842" s="182"/>
      <c r="J842" s="182"/>
      <c r="K842" s="182"/>
    </row>
    <row r="843" spans="4:11" x14ac:dyDescent="0.2">
      <c r="D843" s="182"/>
      <c r="E843" s="182"/>
      <c r="F843" s="182"/>
      <c r="G843" s="205"/>
      <c r="H843" s="205"/>
      <c r="I843" s="182"/>
      <c r="J843" s="182"/>
      <c r="K843" s="182"/>
    </row>
    <row r="844" spans="4:11" x14ac:dyDescent="0.2">
      <c r="D844" s="182"/>
      <c r="E844" s="182"/>
      <c r="F844" s="182"/>
      <c r="G844" s="205"/>
      <c r="H844" s="205"/>
      <c r="I844" s="182"/>
      <c r="J844" s="182"/>
      <c r="K844" s="182"/>
    </row>
    <row r="845" spans="4:11" x14ac:dyDescent="0.2">
      <c r="D845" s="182"/>
      <c r="E845" s="182"/>
      <c r="F845" s="182"/>
      <c r="G845" s="205"/>
      <c r="H845" s="205"/>
      <c r="I845" s="182"/>
      <c r="J845" s="182"/>
      <c r="K845" s="182"/>
    </row>
    <row r="846" spans="4:11" x14ac:dyDescent="0.2">
      <c r="D846" s="182"/>
      <c r="E846" s="182"/>
      <c r="F846" s="182"/>
      <c r="G846" s="205"/>
      <c r="H846" s="205"/>
      <c r="I846" s="182"/>
      <c r="J846" s="182"/>
      <c r="K846" s="182"/>
    </row>
    <row r="847" spans="4:11" x14ac:dyDescent="0.2">
      <c r="D847" s="182"/>
      <c r="E847" s="182"/>
      <c r="F847" s="182"/>
      <c r="G847" s="205"/>
      <c r="H847" s="205"/>
      <c r="I847" s="182"/>
      <c r="J847" s="182"/>
      <c r="K847" s="182"/>
    </row>
    <row r="848" spans="4:11" x14ac:dyDescent="0.2">
      <c r="D848" s="182"/>
      <c r="E848" s="182"/>
      <c r="F848" s="182"/>
      <c r="G848" s="205"/>
      <c r="H848" s="205"/>
      <c r="I848" s="182"/>
      <c r="J848" s="182"/>
      <c r="K848" s="182"/>
    </row>
    <row r="849" spans="4:11" x14ac:dyDescent="0.2">
      <c r="D849" s="182"/>
      <c r="E849" s="182"/>
      <c r="F849" s="182"/>
      <c r="G849" s="205"/>
      <c r="H849" s="205"/>
      <c r="I849" s="182"/>
      <c r="J849" s="182"/>
      <c r="K849" s="182"/>
    </row>
    <row r="850" spans="4:11" x14ac:dyDescent="0.2">
      <c r="D850" s="182"/>
      <c r="E850" s="182"/>
      <c r="F850" s="182"/>
      <c r="G850" s="205"/>
      <c r="H850" s="205"/>
      <c r="I850" s="182"/>
      <c r="J850" s="182"/>
      <c r="K850" s="182"/>
    </row>
    <row r="851" spans="4:11" x14ac:dyDescent="0.2">
      <c r="D851" s="182"/>
      <c r="E851" s="182"/>
      <c r="F851" s="182"/>
      <c r="G851" s="205"/>
      <c r="H851" s="205"/>
      <c r="I851" s="182"/>
      <c r="J851" s="182"/>
      <c r="K851" s="182"/>
    </row>
    <row r="852" spans="4:11" x14ac:dyDescent="0.2">
      <c r="D852" s="182"/>
      <c r="E852" s="182"/>
      <c r="F852" s="182"/>
      <c r="G852" s="205"/>
      <c r="H852" s="205"/>
      <c r="I852" s="182"/>
      <c r="J852" s="182"/>
      <c r="K852" s="182"/>
    </row>
    <row r="853" spans="4:11" x14ac:dyDescent="0.2">
      <c r="D853" s="182"/>
      <c r="E853" s="182"/>
      <c r="F853" s="182"/>
      <c r="G853" s="205"/>
      <c r="H853" s="205"/>
      <c r="I853" s="182"/>
      <c r="J853" s="182"/>
      <c r="K853" s="182"/>
    </row>
    <row r="854" spans="4:11" x14ac:dyDescent="0.2">
      <c r="D854" s="182"/>
      <c r="E854" s="182"/>
      <c r="F854" s="182"/>
      <c r="G854" s="205"/>
      <c r="H854" s="205"/>
      <c r="I854" s="182"/>
      <c r="J854" s="182"/>
      <c r="K854" s="182"/>
    </row>
    <row r="855" spans="4:11" x14ac:dyDescent="0.2">
      <c r="D855" s="182"/>
      <c r="E855" s="182"/>
      <c r="F855" s="182"/>
      <c r="G855" s="205"/>
      <c r="H855" s="205"/>
      <c r="I855" s="182"/>
      <c r="J855" s="182"/>
      <c r="K855" s="182"/>
    </row>
    <row r="856" spans="4:11" x14ac:dyDescent="0.2">
      <c r="D856" s="182"/>
      <c r="E856" s="182"/>
      <c r="F856" s="182"/>
      <c r="G856" s="205"/>
      <c r="H856" s="205"/>
      <c r="I856" s="182"/>
      <c r="J856" s="182"/>
      <c r="K856" s="182"/>
    </row>
    <row r="857" spans="4:11" x14ac:dyDescent="0.2">
      <c r="D857" s="182"/>
      <c r="E857" s="182"/>
      <c r="F857" s="182"/>
      <c r="G857" s="205"/>
      <c r="H857" s="205"/>
      <c r="I857" s="182"/>
      <c r="J857" s="182"/>
      <c r="K857" s="182"/>
    </row>
    <row r="858" spans="4:11" x14ac:dyDescent="0.2">
      <c r="D858" s="182"/>
      <c r="E858" s="182"/>
      <c r="F858" s="182"/>
      <c r="G858" s="205"/>
      <c r="H858" s="205"/>
      <c r="I858" s="182"/>
      <c r="J858" s="182"/>
      <c r="K858" s="182"/>
    </row>
    <row r="859" spans="4:11" x14ac:dyDescent="0.2">
      <c r="D859" s="182"/>
      <c r="E859" s="182"/>
      <c r="F859" s="182"/>
      <c r="G859" s="205"/>
      <c r="H859" s="205"/>
      <c r="I859" s="182"/>
      <c r="J859" s="182"/>
      <c r="K859" s="182"/>
    </row>
    <row r="860" spans="4:11" x14ac:dyDescent="0.2">
      <c r="D860" s="182"/>
      <c r="E860" s="182"/>
      <c r="F860" s="182"/>
      <c r="G860" s="205"/>
      <c r="H860" s="205"/>
      <c r="I860" s="182"/>
      <c r="J860" s="182"/>
      <c r="K860" s="182"/>
    </row>
    <row r="861" spans="4:11" x14ac:dyDescent="0.2">
      <c r="D861" s="182"/>
      <c r="E861" s="182"/>
      <c r="F861" s="182"/>
      <c r="G861" s="205"/>
      <c r="H861" s="205"/>
      <c r="I861" s="182"/>
      <c r="J861" s="182"/>
      <c r="K861" s="182"/>
    </row>
    <row r="862" spans="4:11" x14ac:dyDescent="0.2">
      <c r="D862" s="182"/>
      <c r="E862" s="182"/>
      <c r="F862" s="182"/>
      <c r="G862" s="205"/>
      <c r="H862" s="205"/>
      <c r="I862" s="182"/>
      <c r="J862" s="182"/>
      <c r="K862" s="182"/>
    </row>
    <row r="863" spans="4:11" x14ac:dyDescent="0.2">
      <c r="D863" s="182"/>
      <c r="E863" s="182"/>
      <c r="F863" s="182"/>
      <c r="G863" s="205"/>
      <c r="H863" s="205"/>
      <c r="I863" s="182"/>
      <c r="J863" s="182"/>
      <c r="K863" s="182"/>
    </row>
    <row r="864" spans="4:11" x14ac:dyDescent="0.2">
      <c r="D864" s="182"/>
      <c r="E864" s="182"/>
      <c r="F864" s="182"/>
      <c r="G864" s="205"/>
      <c r="H864" s="205"/>
      <c r="I864" s="182"/>
      <c r="J864" s="182"/>
      <c r="K864" s="182"/>
    </row>
    <row r="865" spans="4:11" x14ac:dyDescent="0.2">
      <c r="D865" s="182"/>
      <c r="E865" s="182"/>
      <c r="F865" s="182"/>
      <c r="G865" s="205"/>
      <c r="H865" s="205"/>
      <c r="I865" s="182"/>
      <c r="J865" s="182"/>
      <c r="K865" s="182"/>
    </row>
    <row r="866" spans="4:11" x14ac:dyDescent="0.2">
      <c r="D866" s="182"/>
      <c r="E866" s="182"/>
      <c r="F866" s="182"/>
      <c r="G866" s="205"/>
      <c r="H866" s="205"/>
      <c r="I866" s="182"/>
      <c r="J866" s="182"/>
      <c r="K866" s="182"/>
    </row>
    <row r="867" spans="4:11" x14ac:dyDescent="0.2">
      <c r="D867" s="182"/>
      <c r="E867" s="182"/>
      <c r="F867" s="182"/>
      <c r="G867" s="205"/>
      <c r="H867" s="205"/>
      <c r="I867" s="182"/>
      <c r="J867" s="182"/>
      <c r="K867" s="182"/>
    </row>
    <row r="868" spans="4:11" x14ac:dyDescent="0.2">
      <c r="D868" s="182"/>
      <c r="E868" s="182"/>
      <c r="F868" s="182"/>
      <c r="G868" s="205"/>
      <c r="H868" s="205"/>
      <c r="I868" s="182"/>
      <c r="J868" s="182"/>
      <c r="K868" s="182"/>
    </row>
    <row r="869" spans="4:11" x14ac:dyDescent="0.2">
      <c r="D869" s="182"/>
      <c r="E869" s="182"/>
      <c r="F869" s="182"/>
      <c r="G869" s="205"/>
      <c r="H869" s="205"/>
      <c r="I869" s="182"/>
      <c r="J869" s="182"/>
      <c r="K869" s="182"/>
    </row>
    <row r="870" spans="4:11" x14ac:dyDescent="0.2">
      <c r="D870" s="182"/>
      <c r="E870" s="182"/>
      <c r="F870" s="182"/>
      <c r="G870" s="205"/>
      <c r="H870" s="205"/>
      <c r="I870" s="182"/>
      <c r="J870" s="182"/>
      <c r="K870" s="182"/>
    </row>
    <row r="871" spans="4:11" x14ac:dyDescent="0.2">
      <c r="D871" s="182"/>
      <c r="E871" s="182"/>
      <c r="F871" s="182"/>
      <c r="G871" s="205"/>
      <c r="H871" s="205"/>
      <c r="I871" s="182"/>
      <c r="J871" s="182"/>
      <c r="K871" s="182"/>
    </row>
    <row r="872" spans="4:11" x14ac:dyDescent="0.2">
      <c r="D872" s="182"/>
      <c r="E872" s="182"/>
      <c r="F872" s="182"/>
      <c r="G872" s="205"/>
      <c r="H872" s="205"/>
      <c r="I872" s="182"/>
      <c r="J872" s="182"/>
      <c r="K872" s="182"/>
    </row>
    <row r="873" spans="4:11" x14ac:dyDescent="0.2">
      <c r="D873" s="182"/>
      <c r="E873" s="182"/>
      <c r="F873" s="182"/>
      <c r="G873" s="205"/>
      <c r="H873" s="205"/>
      <c r="I873" s="182"/>
      <c r="J873" s="182"/>
      <c r="K873" s="182"/>
    </row>
    <row r="874" spans="4:11" x14ac:dyDescent="0.2">
      <c r="D874" s="182"/>
      <c r="E874" s="182"/>
      <c r="F874" s="182"/>
      <c r="G874" s="205"/>
      <c r="H874" s="205"/>
      <c r="I874" s="182"/>
      <c r="J874" s="182"/>
      <c r="K874" s="182"/>
    </row>
    <row r="875" spans="4:11" x14ac:dyDescent="0.2">
      <c r="D875" s="182"/>
      <c r="E875" s="182"/>
      <c r="F875" s="182"/>
      <c r="G875" s="205"/>
      <c r="H875" s="205"/>
      <c r="I875" s="182"/>
      <c r="J875" s="182"/>
      <c r="K875" s="182"/>
    </row>
    <row r="876" spans="4:11" x14ac:dyDescent="0.2">
      <c r="D876" s="182"/>
      <c r="E876" s="182"/>
      <c r="F876" s="182"/>
      <c r="G876" s="205"/>
      <c r="H876" s="205"/>
      <c r="I876" s="182"/>
      <c r="J876" s="182"/>
      <c r="K876" s="182"/>
    </row>
    <row r="877" spans="4:11" x14ac:dyDescent="0.2">
      <c r="D877" s="182"/>
      <c r="E877" s="182"/>
      <c r="F877" s="182"/>
      <c r="G877" s="205"/>
      <c r="H877" s="205"/>
      <c r="I877" s="182"/>
      <c r="J877" s="182"/>
      <c r="K877" s="182"/>
    </row>
    <row r="878" spans="4:11" x14ac:dyDescent="0.2">
      <c r="D878" s="182"/>
      <c r="E878" s="182"/>
      <c r="F878" s="182"/>
      <c r="G878" s="205"/>
      <c r="H878" s="205"/>
      <c r="I878" s="182"/>
      <c r="J878" s="182"/>
      <c r="K878" s="182"/>
    </row>
    <row r="879" spans="4:11" x14ac:dyDescent="0.2">
      <c r="D879" s="182"/>
      <c r="E879" s="182"/>
      <c r="F879" s="182"/>
      <c r="G879" s="205"/>
      <c r="H879" s="205"/>
      <c r="I879" s="182"/>
      <c r="J879" s="182"/>
      <c r="K879" s="182"/>
    </row>
    <row r="880" spans="4:11" x14ac:dyDescent="0.2">
      <c r="D880" s="182"/>
      <c r="E880" s="182"/>
      <c r="F880" s="182"/>
      <c r="G880" s="205"/>
      <c r="H880" s="205"/>
      <c r="I880" s="182"/>
      <c r="J880" s="182"/>
      <c r="K880" s="182"/>
    </row>
    <row r="881" spans="4:12" x14ac:dyDescent="0.2">
      <c r="D881" s="182"/>
      <c r="E881" s="182"/>
      <c r="F881" s="182"/>
      <c r="G881" s="205"/>
      <c r="H881" s="205"/>
      <c r="I881" s="182"/>
      <c r="J881" s="182"/>
      <c r="K881" s="182"/>
    </row>
    <row r="882" spans="4:12" x14ac:dyDescent="0.2">
      <c r="D882" s="182"/>
      <c r="E882" s="182"/>
      <c r="F882" s="182"/>
      <c r="G882" s="205"/>
      <c r="H882" s="205"/>
      <c r="I882" s="182"/>
      <c r="J882" s="182"/>
      <c r="K882" s="182"/>
    </row>
    <row r="883" spans="4:12" x14ac:dyDescent="0.2">
      <c r="D883" s="182"/>
      <c r="E883" s="182"/>
      <c r="F883" s="182"/>
      <c r="G883" s="205"/>
      <c r="H883" s="205"/>
      <c r="I883" s="182"/>
      <c r="J883" s="182"/>
      <c r="K883" s="182"/>
    </row>
    <row r="884" spans="4:12" x14ac:dyDescent="0.2">
      <c r="D884" s="182"/>
      <c r="E884" s="182"/>
      <c r="F884" s="182"/>
      <c r="G884" s="205"/>
      <c r="H884" s="205"/>
      <c r="I884" s="182"/>
      <c r="J884" s="182"/>
      <c r="K884" s="182"/>
    </row>
    <row r="885" spans="4:12" x14ac:dyDescent="0.2">
      <c r="D885" s="182"/>
      <c r="E885" s="182"/>
      <c r="F885" s="182"/>
      <c r="G885" s="205"/>
      <c r="H885" s="205"/>
      <c r="I885" s="182"/>
      <c r="J885" s="182"/>
      <c r="K885" s="182"/>
    </row>
    <row r="886" spans="4:12" x14ac:dyDescent="0.2">
      <c r="D886" s="182"/>
      <c r="E886" s="182"/>
      <c r="F886" s="182"/>
      <c r="G886" s="205"/>
      <c r="H886" s="205"/>
      <c r="I886" s="182"/>
      <c r="J886" s="182"/>
      <c r="K886" s="182"/>
    </row>
    <row r="887" spans="4:12" x14ac:dyDescent="0.2">
      <c r="D887" s="182"/>
      <c r="E887" s="182"/>
      <c r="F887" s="182"/>
      <c r="G887" s="205"/>
      <c r="H887" s="205"/>
      <c r="I887" s="182"/>
      <c r="J887" s="182"/>
      <c r="K887" s="182"/>
    </row>
    <row r="888" spans="4:12" x14ac:dyDescent="0.2">
      <c r="D888" s="182"/>
      <c r="E888" s="182"/>
      <c r="F888" s="182"/>
      <c r="G888" s="205"/>
      <c r="H888" s="205"/>
      <c r="I888" s="182"/>
      <c r="J888" s="182"/>
      <c r="K888" s="182"/>
    </row>
    <row r="889" spans="4:12" x14ac:dyDescent="0.2">
      <c r="D889" s="182"/>
      <c r="E889" s="182"/>
      <c r="F889" s="182"/>
      <c r="G889" s="205"/>
      <c r="H889" s="205"/>
      <c r="I889" s="182"/>
      <c r="J889" s="182"/>
      <c r="K889" s="182"/>
    </row>
    <row r="890" spans="4:12" x14ac:dyDescent="0.2">
      <c r="D890" s="182"/>
      <c r="E890" s="182"/>
      <c r="F890" s="182"/>
      <c r="G890" s="205"/>
      <c r="H890" s="205"/>
      <c r="I890" s="182"/>
      <c r="J890" s="182"/>
      <c r="K890" s="182"/>
    </row>
    <row r="891" spans="4:12" x14ac:dyDescent="0.2">
      <c r="G891" s="205"/>
      <c r="H891" s="205"/>
      <c r="L891" s="204"/>
    </row>
    <row r="892" spans="4:12" x14ac:dyDescent="0.2">
      <c r="G892" s="205"/>
      <c r="H892" s="205"/>
      <c r="L892" s="204"/>
    </row>
    <row r="893" spans="4:12" x14ac:dyDescent="0.2">
      <c r="G893" s="205"/>
      <c r="H893" s="205"/>
      <c r="L893" s="204"/>
    </row>
    <row r="894" spans="4:12" x14ac:dyDescent="0.2">
      <c r="G894" s="205"/>
      <c r="H894" s="205"/>
      <c r="L894" s="204"/>
    </row>
    <row r="895" spans="4:12" x14ac:dyDescent="0.2">
      <c r="G895" s="205"/>
      <c r="H895" s="205"/>
      <c r="L895" s="204"/>
    </row>
    <row r="896" spans="4:12" x14ac:dyDescent="0.2">
      <c r="G896" s="205"/>
      <c r="H896" s="205"/>
      <c r="L896" s="204"/>
    </row>
    <row r="897" spans="3:14" x14ac:dyDescent="0.2">
      <c r="L897" s="204"/>
    </row>
    <row r="898" spans="3:14" x14ac:dyDescent="0.2">
      <c r="C898" s="206"/>
      <c r="D898" s="207"/>
      <c r="E898" s="207"/>
      <c r="F898" s="207"/>
      <c r="G898" s="206"/>
      <c r="H898" s="206"/>
      <c r="I898" s="207"/>
      <c r="J898" s="207"/>
      <c r="K898" s="207"/>
      <c r="L898" s="207"/>
      <c r="M898" s="205"/>
      <c r="N898" s="205"/>
    </row>
    <row r="899" spans="3:14" x14ac:dyDescent="0.2">
      <c r="L899" s="204"/>
    </row>
    <row r="900" spans="3:14" x14ac:dyDescent="0.2">
      <c r="G900" s="205"/>
      <c r="H900" s="205"/>
      <c r="L900" s="204"/>
    </row>
    <row r="901" spans="3:14" x14ac:dyDescent="0.2">
      <c r="G901" s="205"/>
      <c r="H901" s="205"/>
      <c r="L901" s="204"/>
    </row>
    <row r="902" spans="3:14" x14ac:dyDescent="0.2">
      <c r="G902" s="205"/>
      <c r="H902" s="205"/>
      <c r="L902" s="204"/>
    </row>
    <row r="903" spans="3:14" x14ac:dyDescent="0.2">
      <c r="G903" s="205"/>
      <c r="H903" s="205"/>
      <c r="L903" s="204"/>
    </row>
    <row r="904" spans="3:14" x14ac:dyDescent="0.2">
      <c r="G904" s="205"/>
      <c r="H904" s="205"/>
      <c r="L904" s="204"/>
    </row>
    <row r="905" spans="3:14" x14ac:dyDescent="0.2">
      <c r="G905" s="205"/>
      <c r="H905" s="205"/>
      <c r="L905" s="204"/>
    </row>
    <row r="906" spans="3:14" x14ac:dyDescent="0.2">
      <c r="G906" s="205"/>
      <c r="H906" s="205"/>
      <c r="L906" s="204"/>
    </row>
    <row r="907" spans="3:14" x14ac:dyDescent="0.2">
      <c r="G907" s="205"/>
      <c r="H907" s="205"/>
      <c r="L907" s="204"/>
    </row>
    <row r="908" spans="3:14" x14ac:dyDescent="0.2">
      <c r="G908" s="205"/>
      <c r="H908" s="205"/>
      <c r="L908" s="204"/>
    </row>
    <row r="909" spans="3:14" x14ac:dyDescent="0.2">
      <c r="G909" s="205"/>
      <c r="H909" s="205"/>
      <c r="L909" s="204"/>
    </row>
    <row r="910" spans="3:14" x14ac:dyDescent="0.2">
      <c r="G910" s="205"/>
      <c r="H910" s="205"/>
      <c r="L910" s="204"/>
    </row>
    <row r="911" spans="3:14" x14ac:dyDescent="0.2">
      <c r="G911" s="205"/>
      <c r="H911" s="205"/>
      <c r="L911" s="204"/>
    </row>
    <row r="912" spans="3:14" x14ac:dyDescent="0.2">
      <c r="L912" s="204"/>
    </row>
    <row r="913" spans="3:12" x14ac:dyDescent="0.2">
      <c r="C913" s="206"/>
      <c r="D913" s="207"/>
      <c r="E913" s="207"/>
      <c r="F913" s="207"/>
      <c r="G913" s="206"/>
      <c r="H913" s="206"/>
      <c r="I913" s="207"/>
      <c r="J913" s="207"/>
      <c r="K913" s="207"/>
      <c r="L913" s="207"/>
    </row>
    <row r="914" spans="3:12" x14ac:dyDescent="0.2">
      <c r="L914" s="204"/>
    </row>
    <row r="915" spans="3:12" x14ac:dyDescent="0.2">
      <c r="G915" s="205"/>
      <c r="H915" s="205"/>
      <c r="L915" s="204"/>
    </row>
    <row r="916" spans="3:12" x14ac:dyDescent="0.2">
      <c r="G916" s="205"/>
      <c r="H916" s="205"/>
      <c r="L916" s="204"/>
    </row>
    <row r="917" spans="3:12" x14ac:dyDescent="0.2">
      <c r="G917" s="205"/>
      <c r="H917" s="205"/>
      <c r="L917" s="204"/>
    </row>
    <row r="918" spans="3:12" x14ac:dyDescent="0.2">
      <c r="G918" s="205"/>
      <c r="H918" s="205"/>
      <c r="L918" s="204"/>
    </row>
    <row r="919" spans="3:12" x14ac:dyDescent="0.2">
      <c r="G919" s="205"/>
      <c r="H919" s="205"/>
      <c r="L919" s="204"/>
    </row>
    <row r="920" spans="3:12" x14ac:dyDescent="0.2">
      <c r="G920" s="205"/>
      <c r="H920" s="205"/>
      <c r="L920" s="204"/>
    </row>
    <row r="921" spans="3:12" x14ac:dyDescent="0.2">
      <c r="G921" s="205"/>
      <c r="H921" s="205"/>
      <c r="L921" s="204"/>
    </row>
    <row r="922" spans="3:12" x14ac:dyDescent="0.2">
      <c r="G922" s="205"/>
      <c r="H922" s="205"/>
      <c r="L922" s="204"/>
    </row>
    <row r="923" spans="3:12" x14ac:dyDescent="0.2">
      <c r="D923" s="182"/>
      <c r="E923" s="182"/>
      <c r="F923" s="182"/>
      <c r="G923" s="205"/>
      <c r="H923" s="205"/>
      <c r="I923" s="182"/>
      <c r="J923" s="182"/>
      <c r="K923" s="182"/>
    </row>
    <row r="924" spans="3:12" x14ac:dyDescent="0.2">
      <c r="D924" s="182"/>
      <c r="E924" s="182"/>
      <c r="F924" s="182"/>
      <c r="G924" s="205"/>
      <c r="H924" s="205"/>
      <c r="I924" s="182"/>
      <c r="J924" s="182"/>
      <c r="K924" s="182"/>
    </row>
    <row r="925" spans="3:12" x14ac:dyDescent="0.2">
      <c r="D925" s="182"/>
      <c r="E925" s="182"/>
      <c r="F925" s="182"/>
      <c r="G925" s="205"/>
      <c r="H925" s="205"/>
      <c r="I925" s="182"/>
      <c r="J925" s="182"/>
      <c r="K925" s="182"/>
    </row>
    <row r="926" spans="3:12" x14ac:dyDescent="0.2">
      <c r="D926" s="182"/>
      <c r="E926" s="182"/>
      <c r="F926" s="182"/>
      <c r="G926" s="205"/>
      <c r="H926" s="205"/>
      <c r="I926" s="182"/>
      <c r="J926" s="182"/>
      <c r="K926" s="182"/>
    </row>
    <row r="927" spans="3:12" x14ac:dyDescent="0.2">
      <c r="D927" s="182"/>
      <c r="E927" s="182"/>
      <c r="F927" s="182"/>
      <c r="G927" s="205"/>
      <c r="H927" s="205"/>
      <c r="I927" s="182"/>
      <c r="J927" s="182"/>
      <c r="K927" s="182"/>
    </row>
    <row r="928" spans="3:12" x14ac:dyDescent="0.2">
      <c r="D928" s="182"/>
      <c r="E928" s="182"/>
      <c r="F928" s="182"/>
      <c r="G928" s="205"/>
      <c r="H928" s="205"/>
      <c r="I928" s="182"/>
      <c r="J928" s="182"/>
      <c r="K928" s="182"/>
    </row>
    <row r="929" spans="3:15" x14ac:dyDescent="0.2">
      <c r="D929" s="182"/>
      <c r="E929" s="182"/>
      <c r="F929" s="182"/>
      <c r="G929" s="205"/>
      <c r="H929" s="205"/>
      <c r="I929" s="182"/>
      <c r="J929" s="182"/>
      <c r="K929" s="182"/>
    </row>
    <row r="930" spans="3:15" x14ac:dyDescent="0.2">
      <c r="D930" s="182"/>
      <c r="E930" s="182"/>
      <c r="F930" s="182"/>
      <c r="G930" s="205"/>
      <c r="H930" s="205"/>
      <c r="I930" s="182"/>
      <c r="J930" s="182"/>
      <c r="K930" s="182"/>
    </row>
    <row r="931" spans="3:15" x14ac:dyDescent="0.2">
      <c r="D931" s="182"/>
      <c r="E931" s="182"/>
      <c r="F931" s="182"/>
      <c r="G931" s="205"/>
      <c r="H931" s="205"/>
      <c r="I931" s="182"/>
      <c r="J931" s="182"/>
      <c r="K931" s="182"/>
    </row>
    <row r="932" spans="3:15" x14ac:dyDescent="0.2">
      <c r="D932" s="182"/>
      <c r="E932" s="182"/>
      <c r="F932" s="182"/>
      <c r="G932" s="205"/>
      <c r="H932" s="205"/>
      <c r="I932" s="182"/>
      <c r="J932" s="182"/>
      <c r="K932" s="182"/>
    </row>
    <row r="933" spans="3:15" x14ac:dyDescent="0.2">
      <c r="D933" s="182"/>
      <c r="E933" s="182"/>
      <c r="F933" s="182"/>
      <c r="G933" s="205"/>
      <c r="H933" s="205"/>
      <c r="I933" s="182"/>
      <c r="J933" s="182"/>
      <c r="K933" s="182"/>
    </row>
    <row r="934" spans="3:15" x14ac:dyDescent="0.2">
      <c r="D934" s="182"/>
      <c r="E934" s="182"/>
      <c r="F934" s="182"/>
      <c r="G934" s="205"/>
      <c r="H934" s="205"/>
      <c r="I934" s="182"/>
      <c r="J934" s="182"/>
      <c r="K934" s="182"/>
    </row>
    <row r="935" spans="3:15" x14ac:dyDescent="0.2">
      <c r="D935" s="182"/>
      <c r="E935" s="182"/>
      <c r="F935" s="182"/>
      <c r="G935" s="205"/>
      <c r="H935" s="205"/>
      <c r="I935" s="182"/>
      <c r="J935" s="182"/>
      <c r="K935" s="182"/>
    </row>
    <row r="936" spans="3:15" x14ac:dyDescent="0.2">
      <c r="D936" s="182"/>
      <c r="E936" s="182"/>
      <c r="F936" s="182"/>
      <c r="G936" s="205"/>
      <c r="H936" s="205"/>
      <c r="I936" s="182"/>
      <c r="J936" s="182"/>
      <c r="K936" s="182"/>
    </row>
    <row r="937" spans="3:15" x14ac:dyDescent="0.2">
      <c r="D937" s="182"/>
      <c r="E937" s="182"/>
      <c r="F937" s="182"/>
      <c r="G937" s="205"/>
      <c r="H937" s="205"/>
      <c r="I937" s="182"/>
      <c r="J937" s="182"/>
      <c r="K937" s="182"/>
    </row>
    <row r="938" spans="3:15" x14ac:dyDescent="0.2">
      <c r="D938" s="182"/>
      <c r="E938" s="182"/>
      <c r="F938" s="182"/>
      <c r="G938" s="205"/>
      <c r="H938" s="205"/>
      <c r="I938" s="182"/>
      <c r="J938" s="182"/>
      <c r="K938" s="182"/>
    </row>
    <row r="939" spans="3:15" x14ac:dyDescent="0.2">
      <c r="G939" s="205"/>
      <c r="H939" s="205"/>
      <c r="L939" s="204"/>
    </row>
    <row r="940" spans="3:15" x14ac:dyDescent="0.2">
      <c r="L940" s="204"/>
    </row>
    <row r="941" spans="3:15" x14ac:dyDescent="0.2">
      <c r="C941" s="206"/>
      <c r="D941" s="207"/>
      <c r="E941" s="207"/>
      <c r="F941" s="207"/>
      <c r="G941" s="206"/>
      <c r="H941" s="206"/>
      <c r="I941" s="207"/>
      <c r="J941" s="207"/>
      <c r="K941" s="207"/>
      <c r="L941" s="207"/>
      <c r="M941" s="205"/>
      <c r="N941" s="205"/>
      <c r="O941" s="205"/>
    </row>
    <row r="942" spans="3:15" x14ac:dyDescent="0.2">
      <c r="L942" s="204"/>
    </row>
    <row r="943" spans="3:15" x14ac:dyDescent="0.2">
      <c r="G943" s="205"/>
      <c r="H943" s="205"/>
      <c r="L943" s="204"/>
    </row>
    <row r="944" spans="3:15" x14ac:dyDescent="0.2">
      <c r="G944" s="205"/>
      <c r="H944" s="205"/>
      <c r="L944" s="204"/>
    </row>
    <row r="945" spans="4:12" x14ac:dyDescent="0.2">
      <c r="G945" s="205"/>
      <c r="H945" s="205"/>
      <c r="L945" s="204"/>
    </row>
    <row r="946" spans="4:12" x14ac:dyDescent="0.2">
      <c r="G946" s="205"/>
      <c r="H946" s="205"/>
      <c r="L946" s="204"/>
    </row>
    <row r="947" spans="4:12" x14ac:dyDescent="0.2">
      <c r="G947" s="205"/>
      <c r="H947" s="205"/>
      <c r="L947" s="204"/>
    </row>
    <row r="948" spans="4:12" x14ac:dyDescent="0.2">
      <c r="G948" s="205"/>
      <c r="H948" s="205"/>
      <c r="L948" s="204"/>
    </row>
    <row r="949" spans="4:12" x14ac:dyDescent="0.2">
      <c r="G949" s="205"/>
      <c r="H949" s="205"/>
      <c r="L949" s="204"/>
    </row>
    <row r="950" spans="4:12" x14ac:dyDescent="0.2">
      <c r="G950" s="205"/>
      <c r="H950" s="205"/>
      <c r="L950" s="204"/>
    </row>
    <row r="951" spans="4:12" x14ac:dyDescent="0.2">
      <c r="G951" s="205"/>
      <c r="H951" s="205"/>
      <c r="L951" s="204"/>
    </row>
    <row r="952" spans="4:12" x14ac:dyDescent="0.2">
      <c r="G952" s="205"/>
      <c r="H952" s="205"/>
      <c r="L952" s="204"/>
    </row>
    <row r="953" spans="4:12" x14ac:dyDescent="0.2">
      <c r="G953" s="205"/>
      <c r="H953" s="205"/>
      <c r="L953" s="204"/>
    </row>
    <row r="954" spans="4:12" x14ac:dyDescent="0.2">
      <c r="G954" s="205"/>
      <c r="H954" s="205"/>
      <c r="L954" s="204"/>
    </row>
    <row r="955" spans="4:12" x14ac:dyDescent="0.2">
      <c r="D955" s="182"/>
      <c r="E955" s="182"/>
      <c r="F955" s="182"/>
      <c r="G955" s="205"/>
      <c r="H955" s="205"/>
      <c r="I955" s="182"/>
      <c r="J955" s="182"/>
      <c r="K955" s="182"/>
    </row>
    <row r="956" spans="4:12" x14ac:dyDescent="0.2">
      <c r="D956" s="182"/>
      <c r="E956" s="182"/>
      <c r="F956" s="182"/>
      <c r="G956" s="205"/>
      <c r="H956" s="205"/>
      <c r="I956" s="182"/>
      <c r="J956" s="182"/>
      <c r="K956" s="182"/>
    </row>
    <row r="957" spans="4:12" x14ac:dyDescent="0.2">
      <c r="D957" s="182"/>
      <c r="E957" s="182"/>
      <c r="F957" s="182"/>
      <c r="G957" s="205"/>
      <c r="H957" s="205"/>
      <c r="I957" s="182"/>
      <c r="J957" s="182"/>
      <c r="K957" s="182"/>
    </row>
    <row r="958" spans="4:12" x14ac:dyDescent="0.2">
      <c r="D958" s="182"/>
      <c r="E958" s="182"/>
      <c r="F958" s="182"/>
      <c r="G958" s="205"/>
      <c r="H958" s="205"/>
      <c r="I958" s="182"/>
      <c r="J958" s="182"/>
      <c r="K958" s="182"/>
    </row>
    <row r="959" spans="4:12" x14ac:dyDescent="0.2">
      <c r="D959" s="182"/>
      <c r="E959" s="182"/>
      <c r="F959" s="182"/>
      <c r="G959" s="205"/>
      <c r="H959" s="205"/>
      <c r="I959" s="182"/>
      <c r="J959" s="182"/>
      <c r="K959" s="182"/>
    </row>
    <row r="960" spans="4:12" x14ac:dyDescent="0.2">
      <c r="D960" s="182"/>
      <c r="E960" s="182"/>
      <c r="F960" s="182"/>
      <c r="G960" s="205"/>
      <c r="H960" s="205"/>
      <c r="I960" s="182"/>
      <c r="J960" s="182"/>
      <c r="K960" s="182"/>
    </row>
    <row r="961" spans="4:11" x14ac:dyDescent="0.2">
      <c r="D961" s="182"/>
      <c r="E961" s="182"/>
      <c r="F961" s="182"/>
      <c r="G961" s="205"/>
      <c r="H961" s="205"/>
      <c r="I961" s="182"/>
      <c r="J961" s="182"/>
      <c r="K961" s="182"/>
    </row>
    <row r="962" spans="4:11" x14ac:dyDescent="0.2">
      <c r="D962" s="182"/>
      <c r="E962" s="182"/>
      <c r="F962" s="182"/>
      <c r="G962" s="205"/>
      <c r="H962" s="205"/>
      <c r="I962" s="182"/>
      <c r="J962" s="182"/>
      <c r="K962" s="182"/>
    </row>
    <row r="963" spans="4:11" x14ac:dyDescent="0.2">
      <c r="D963" s="182"/>
      <c r="E963" s="182"/>
      <c r="F963" s="182"/>
      <c r="G963" s="205"/>
      <c r="H963" s="205"/>
      <c r="I963" s="182"/>
      <c r="J963" s="182"/>
      <c r="K963" s="182"/>
    </row>
    <row r="964" spans="4:11" x14ac:dyDescent="0.2">
      <c r="D964" s="182"/>
      <c r="E964" s="182"/>
      <c r="F964" s="182"/>
      <c r="G964" s="205"/>
      <c r="H964" s="205"/>
      <c r="I964" s="182"/>
      <c r="J964" s="182"/>
      <c r="K964" s="182"/>
    </row>
    <row r="965" spans="4:11" x14ac:dyDescent="0.2">
      <c r="D965" s="182"/>
      <c r="E965" s="182"/>
      <c r="F965" s="182"/>
      <c r="G965" s="205"/>
      <c r="H965" s="205"/>
      <c r="I965" s="182"/>
      <c r="J965" s="182"/>
      <c r="K965" s="182"/>
    </row>
    <row r="966" spans="4:11" x14ac:dyDescent="0.2">
      <c r="D966" s="182"/>
      <c r="E966" s="182"/>
      <c r="F966" s="182"/>
      <c r="G966" s="205"/>
      <c r="H966" s="205"/>
      <c r="I966" s="182"/>
      <c r="J966" s="182"/>
      <c r="K966" s="182"/>
    </row>
    <row r="967" spans="4:11" x14ac:dyDescent="0.2">
      <c r="D967" s="182"/>
      <c r="E967" s="182"/>
      <c r="F967" s="182"/>
      <c r="G967" s="205"/>
      <c r="H967" s="205"/>
      <c r="I967" s="182"/>
      <c r="J967" s="182"/>
      <c r="K967" s="182"/>
    </row>
    <row r="968" spans="4:11" x14ac:dyDescent="0.2">
      <c r="D968" s="182"/>
      <c r="E968" s="182"/>
      <c r="F968" s="182"/>
      <c r="G968" s="205"/>
      <c r="H968" s="205"/>
      <c r="I968" s="182"/>
      <c r="J968" s="182"/>
      <c r="K968" s="182"/>
    </row>
    <row r="969" spans="4:11" x14ac:dyDescent="0.2">
      <c r="D969" s="182"/>
      <c r="E969" s="182"/>
      <c r="F969" s="182"/>
      <c r="G969" s="205"/>
      <c r="H969" s="205"/>
      <c r="I969" s="182"/>
      <c r="J969" s="182"/>
      <c r="K969" s="182"/>
    </row>
    <row r="970" spans="4:11" x14ac:dyDescent="0.2">
      <c r="D970" s="182"/>
      <c r="E970" s="182"/>
      <c r="F970" s="182"/>
      <c r="G970" s="205"/>
      <c r="H970" s="205"/>
      <c r="I970" s="182"/>
      <c r="J970" s="182"/>
      <c r="K970" s="182"/>
    </row>
    <row r="971" spans="4:11" x14ac:dyDescent="0.2">
      <c r="D971" s="182"/>
      <c r="E971" s="182"/>
      <c r="F971" s="182"/>
      <c r="G971" s="205"/>
      <c r="H971" s="205"/>
      <c r="I971" s="182"/>
      <c r="J971" s="182"/>
      <c r="K971" s="182"/>
    </row>
    <row r="972" spans="4:11" x14ac:dyDescent="0.2">
      <c r="D972" s="182"/>
      <c r="E972" s="182"/>
      <c r="F972" s="182"/>
      <c r="G972" s="205"/>
      <c r="H972" s="205"/>
      <c r="I972" s="182"/>
      <c r="J972" s="182"/>
      <c r="K972" s="182"/>
    </row>
    <row r="973" spans="4:11" x14ac:dyDescent="0.2">
      <c r="D973" s="182"/>
      <c r="E973" s="182"/>
      <c r="F973" s="182"/>
      <c r="G973" s="205"/>
      <c r="H973" s="205"/>
      <c r="I973" s="182"/>
      <c r="J973" s="182"/>
      <c r="K973" s="182"/>
    </row>
    <row r="974" spans="4:11" x14ac:dyDescent="0.2">
      <c r="D974" s="182"/>
      <c r="E974" s="182"/>
      <c r="F974" s="182"/>
      <c r="G974" s="205"/>
      <c r="H974" s="205"/>
      <c r="I974" s="182"/>
      <c r="J974" s="182"/>
      <c r="K974" s="182"/>
    </row>
    <row r="975" spans="4:11" x14ac:dyDescent="0.2">
      <c r="D975" s="182"/>
      <c r="E975" s="182"/>
      <c r="F975" s="182"/>
      <c r="G975" s="205"/>
      <c r="H975" s="205"/>
      <c r="I975" s="182"/>
      <c r="J975" s="182"/>
      <c r="K975" s="182"/>
    </row>
    <row r="976" spans="4:11" x14ac:dyDescent="0.2">
      <c r="D976" s="182"/>
      <c r="E976" s="182"/>
      <c r="F976" s="182"/>
      <c r="G976" s="205"/>
      <c r="H976" s="205"/>
      <c r="I976" s="182"/>
      <c r="J976" s="182"/>
      <c r="K976" s="182"/>
    </row>
    <row r="977" spans="3:11" x14ac:dyDescent="0.2">
      <c r="D977" s="182"/>
      <c r="E977" s="182"/>
      <c r="F977" s="182"/>
      <c r="G977" s="205"/>
      <c r="H977" s="205"/>
      <c r="I977" s="182"/>
      <c r="J977" s="182"/>
      <c r="K977" s="182"/>
    </row>
    <row r="978" spans="3:11" x14ac:dyDescent="0.2">
      <c r="D978" s="182"/>
      <c r="E978" s="182"/>
      <c r="F978" s="182"/>
      <c r="G978" s="205"/>
      <c r="H978" s="205"/>
      <c r="I978" s="182"/>
      <c r="J978" s="182"/>
      <c r="K978" s="182"/>
    </row>
    <row r="979" spans="3:11" x14ac:dyDescent="0.2">
      <c r="D979" s="182"/>
      <c r="E979" s="182"/>
      <c r="F979" s="182"/>
      <c r="G979" s="205"/>
      <c r="H979" s="205"/>
      <c r="I979" s="182"/>
      <c r="J979" s="182"/>
      <c r="K979" s="182"/>
    </row>
    <row r="980" spans="3:11" x14ac:dyDescent="0.2">
      <c r="D980" s="182"/>
      <c r="E980" s="182"/>
      <c r="F980" s="182"/>
      <c r="G980" s="205"/>
      <c r="H980" s="205"/>
      <c r="I980" s="182"/>
      <c r="J980" s="182"/>
      <c r="K980" s="182"/>
    </row>
    <row r="981" spans="3:11" x14ac:dyDescent="0.2">
      <c r="D981" s="182"/>
      <c r="E981" s="182"/>
      <c r="F981" s="182"/>
      <c r="G981" s="205"/>
      <c r="H981" s="205"/>
      <c r="I981" s="182"/>
      <c r="J981" s="182"/>
      <c r="K981" s="182"/>
    </row>
    <row r="982" spans="3:11" x14ac:dyDescent="0.2">
      <c r="D982" s="182"/>
      <c r="E982" s="182"/>
      <c r="F982" s="182"/>
      <c r="G982" s="205"/>
      <c r="H982" s="205"/>
      <c r="I982" s="182"/>
      <c r="J982" s="182"/>
      <c r="K982" s="182"/>
    </row>
    <row r="983" spans="3:11" x14ac:dyDescent="0.2">
      <c r="D983" s="182"/>
      <c r="E983" s="182"/>
      <c r="F983" s="182"/>
      <c r="G983" s="205"/>
      <c r="H983" s="205"/>
      <c r="I983" s="182"/>
      <c r="J983" s="182"/>
      <c r="K983" s="182"/>
    </row>
    <row r="984" spans="3:11" x14ac:dyDescent="0.2">
      <c r="D984" s="182"/>
      <c r="E984" s="182"/>
      <c r="F984" s="182"/>
      <c r="G984" s="205"/>
      <c r="H984" s="205"/>
      <c r="I984" s="182"/>
      <c r="J984" s="182"/>
      <c r="K984" s="182"/>
    </row>
    <row r="985" spans="3:11" x14ac:dyDescent="0.2">
      <c r="D985" s="182"/>
      <c r="E985" s="182"/>
      <c r="F985" s="182"/>
      <c r="G985" s="205"/>
      <c r="H985" s="205"/>
      <c r="I985" s="182"/>
      <c r="J985" s="182"/>
      <c r="K985" s="182"/>
    </row>
    <row r="986" spans="3:11" x14ac:dyDescent="0.2">
      <c r="D986" s="182"/>
      <c r="E986" s="182"/>
      <c r="F986" s="182"/>
      <c r="G986" s="205"/>
      <c r="H986" s="205"/>
      <c r="I986" s="182"/>
      <c r="J986" s="182"/>
      <c r="K986" s="182"/>
    </row>
    <row r="987" spans="3:11" x14ac:dyDescent="0.2">
      <c r="G987" s="205"/>
      <c r="H987" s="205"/>
      <c r="I987" s="182"/>
      <c r="J987" s="182"/>
      <c r="K987" s="182"/>
    </row>
    <row r="988" spans="3:11" x14ac:dyDescent="0.2">
      <c r="C988" s="206"/>
      <c r="G988" s="208"/>
      <c r="H988" s="208"/>
      <c r="I988" s="182"/>
      <c r="J988" s="182"/>
      <c r="K988" s="182"/>
    </row>
    <row r="989" spans="3:11" x14ac:dyDescent="0.2">
      <c r="G989" s="205"/>
      <c r="H989" s="205"/>
      <c r="I989" s="182"/>
      <c r="J989" s="182"/>
      <c r="K989" s="182"/>
    </row>
    <row r="990" spans="3:11" x14ac:dyDescent="0.2">
      <c r="G990" s="205"/>
      <c r="H990" s="205"/>
      <c r="I990" s="182"/>
      <c r="J990" s="182"/>
      <c r="K990" s="182"/>
    </row>
    <row r="991" spans="3:11" x14ac:dyDescent="0.2">
      <c r="G991" s="205"/>
      <c r="H991" s="205"/>
      <c r="I991" s="182"/>
      <c r="J991" s="182"/>
      <c r="K991" s="182"/>
    </row>
    <row r="992" spans="3:11" x14ac:dyDescent="0.2">
      <c r="G992" s="205"/>
      <c r="H992" s="205"/>
      <c r="I992" s="182"/>
      <c r="J992" s="182"/>
      <c r="K992" s="182"/>
    </row>
    <row r="993" spans="3:11" x14ac:dyDescent="0.2">
      <c r="G993" s="205"/>
      <c r="H993" s="205"/>
      <c r="I993" s="182"/>
      <c r="J993" s="182"/>
      <c r="K993" s="182"/>
    </row>
    <row r="994" spans="3:11" x14ac:dyDescent="0.2">
      <c r="G994" s="205"/>
      <c r="H994" s="205"/>
      <c r="I994" s="182"/>
      <c r="J994" s="182"/>
      <c r="K994" s="182"/>
    </row>
    <row r="995" spans="3:11" x14ac:dyDescent="0.2">
      <c r="G995" s="205"/>
      <c r="H995" s="205"/>
      <c r="I995" s="182"/>
      <c r="J995" s="182"/>
      <c r="K995" s="182"/>
    </row>
    <row r="996" spans="3:11" x14ac:dyDescent="0.2">
      <c r="G996" s="205"/>
      <c r="H996" s="205"/>
      <c r="I996" s="182"/>
      <c r="J996" s="182"/>
      <c r="K996" s="182"/>
    </row>
    <row r="997" spans="3:11" x14ac:dyDescent="0.2">
      <c r="G997" s="205"/>
      <c r="H997" s="205"/>
      <c r="I997" s="182"/>
      <c r="J997" s="182"/>
      <c r="K997" s="182"/>
    </row>
    <row r="998" spans="3:11" x14ac:dyDescent="0.2">
      <c r="G998" s="205"/>
      <c r="H998" s="205"/>
      <c r="I998" s="182"/>
      <c r="J998" s="182"/>
      <c r="K998" s="182"/>
    </row>
    <row r="999" spans="3:11" x14ac:dyDescent="0.2">
      <c r="G999" s="205"/>
      <c r="H999" s="205"/>
      <c r="I999" s="182"/>
      <c r="J999" s="182"/>
      <c r="K999" s="182"/>
    </row>
    <row r="1000" spans="3:11" x14ac:dyDescent="0.2">
      <c r="G1000" s="205"/>
      <c r="H1000" s="205"/>
      <c r="I1000" s="182"/>
      <c r="J1000" s="182"/>
      <c r="K1000" s="182"/>
    </row>
    <row r="1001" spans="3:11" x14ac:dyDescent="0.2">
      <c r="G1001" s="205"/>
      <c r="H1001" s="205"/>
      <c r="I1001" s="182"/>
      <c r="J1001" s="182"/>
      <c r="K1001" s="182"/>
    </row>
    <row r="1002" spans="3:11" x14ac:dyDescent="0.2">
      <c r="G1002" s="205"/>
      <c r="H1002" s="205"/>
      <c r="I1002" s="182"/>
      <c r="J1002" s="182"/>
      <c r="K1002" s="182"/>
    </row>
    <row r="1003" spans="3:11" x14ac:dyDescent="0.2">
      <c r="G1003" s="205"/>
      <c r="H1003" s="205"/>
      <c r="I1003" s="182"/>
      <c r="J1003" s="182"/>
      <c r="K1003" s="182"/>
    </row>
    <row r="1004" spans="3:11" x14ac:dyDescent="0.2">
      <c r="C1004" s="206"/>
      <c r="G1004" s="208"/>
      <c r="H1004" s="208"/>
      <c r="I1004" s="182"/>
      <c r="J1004" s="182"/>
      <c r="K1004" s="182"/>
    </row>
    <row r="1005" spans="3:11" x14ac:dyDescent="0.2">
      <c r="G1005" s="205"/>
      <c r="H1005" s="205"/>
      <c r="I1005" s="182"/>
      <c r="J1005" s="182"/>
      <c r="K1005" s="182"/>
    </row>
    <row r="1006" spans="3:11" x14ac:dyDescent="0.2">
      <c r="G1006" s="205"/>
      <c r="H1006" s="205"/>
      <c r="I1006" s="182"/>
      <c r="J1006" s="182"/>
      <c r="K1006" s="182"/>
    </row>
    <row r="1007" spans="3:11" x14ac:dyDescent="0.2">
      <c r="G1007" s="205"/>
      <c r="H1007" s="205"/>
      <c r="I1007" s="182"/>
      <c r="J1007" s="182"/>
      <c r="K1007" s="182"/>
    </row>
    <row r="1008" spans="3:11" x14ac:dyDescent="0.2">
      <c r="G1008" s="205"/>
      <c r="H1008" s="205"/>
      <c r="I1008" s="182"/>
      <c r="J1008" s="182"/>
      <c r="K1008" s="182"/>
    </row>
    <row r="1009" spans="7:11" x14ac:dyDescent="0.2">
      <c r="G1009" s="205"/>
      <c r="H1009" s="205"/>
      <c r="I1009" s="182"/>
      <c r="J1009" s="182"/>
      <c r="K1009" s="182"/>
    </row>
    <row r="1010" spans="7:11" x14ac:dyDescent="0.2">
      <c r="G1010" s="205"/>
      <c r="H1010" s="205"/>
      <c r="I1010" s="182"/>
      <c r="J1010" s="182"/>
      <c r="K1010" s="182"/>
    </row>
    <row r="1011" spans="7:11" x14ac:dyDescent="0.2">
      <c r="G1011" s="205"/>
      <c r="H1011" s="205"/>
      <c r="I1011" s="182"/>
      <c r="J1011" s="182"/>
      <c r="K1011" s="182"/>
    </row>
    <row r="1012" spans="7:11" x14ac:dyDescent="0.2">
      <c r="G1012" s="205"/>
      <c r="H1012" s="205"/>
      <c r="I1012" s="182"/>
      <c r="J1012" s="182"/>
      <c r="K1012" s="182"/>
    </row>
    <row r="1013" spans="7:11" x14ac:dyDescent="0.2">
      <c r="G1013" s="205"/>
      <c r="H1013" s="205"/>
      <c r="I1013" s="182"/>
      <c r="J1013" s="182"/>
      <c r="K1013" s="182"/>
    </row>
    <row r="1014" spans="7:11" x14ac:dyDescent="0.2">
      <c r="G1014" s="205"/>
      <c r="H1014" s="205"/>
      <c r="I1014" s="182"/>
      <c r="J1014" s="182"/>
      <c r="K1014" s="182"/>
    </row>
    <row r="1015" spans="7:11" x14ac:dyDescent="0.2">
      <c r="G1015" s="205"/>
      <c r="H1015" s="205"/>
      <c r="I1015" s="182"/>
      <c r="J1015" s="182"/>
      <c r="K1015" s="182"/>
    </row>
    <row r="1016" spans="7:11" x14ac:dyDescent="0.2">
      <c r="G1016" s="205"/>
      <c r="H1016" s="205"/>
      <c r="I1016" s="182"/>
      <c r="J1016" s="182"/>
      <c r="K1016" s="182"/>
    </row>
    <row r="1017" spans="7:11" x14ac:dyDescent="0.2">
      <c r="G1017" s="205"/>
      <c r="H1017" s="205"/>
      <c r="I1017" s="182"/>
      <c r="J1017" s="182"/>
      <c r="K1017" s="182"/>
    </row>
    <row r="1018" spans="7:11" x14ac:dyDescent="0.2">
      <c r="G1018" s="205"/>
      <c r="H1018" s="205"/>
      <c r="I1018" s="182"/>
      <c r="J1018" s="182"/>
      <c r="K1018" s="182"/>
    </row>
    <row r="1019" spans="7:11" x14ac:dyDescent="0.2">
      <c r="G1019" s="205"/>
      <c r="H1019" s="205"/>
    </row>
    <row r="1020" spans="7:11" x14ac:dyDescent="0.2">
      <c r="G1020" s="205"/>
      <c r="H1020" s="205"/>
    </row>
    <row r="1021" spans="7:11" x14ac:dyDescent="0.2">
      <c r="G1021" s="205"/>
      <c r="H1021" s="205"/>
    </row>
    <row r="1022" spans="7:11" x14ac:dyDescent="0.2">
      <c r="G1022" s="205"/>
      <c r="H1022" s="205"/>
    </row>
    <row r="1023" spans="7:11" x14ac:dyDescent="0.2">
      <c r="G1023" s="205"/>
      <c r="H1023" s="205"/>
    </row>
    <row r="1024" spans="7:11" x14ac:dyDescent="0.2">
      <c r="G1024" s="205"/>
      <c r="H1024" s="205"/>
    </row>
    <row r="1026" spans="3:11" x14ac:dyDescent="0.2">
      <c r="C1026" s="206"/>
      <c r="D1026" s="207"/>
      <c r="E1026" s="207"/>
      <c r="F1026" s="207"/>
      <c r="G1026" s="206"/>
      <c r="H1026" s="206"/>
      <c r="I1026" s="207"/>
      <c r="J1026" s="207"/>
      <c r="K1026" s="207"/>
    </row>
    <row r="1028" spans="3:11" x14ac:dyDescent="0.2">
      <c r="G1028" s="205"/>
      <c r="H1028" s="205"/>
    </row>
    <row r="1029" spans="3:11" x14ac:dyDescent="0.2">
      <c r="G1029" s="205"/>
      <c r="H1029" s="205"/>
    </row>
    <row r="1030" spans="3:11" x14ac:dyDescent="0.2">
      <c r="G1030" s="205"/>
      <c r="H1030" s="205"/>
    </row>
    <row r="1031" spans="3:11" x14ac:dyDescent="0.2">
      <c r="G1031" s="205"/>
      <c r="H1031" s="205"/>
    </row>
    <row r="1032" spans="3:11" x14ac:dyDescent="0.2">
      <c r="G1032" s="205"/>
      <c r="H1032" s="205"/>
    </row>
    <row r="1033" spans="3:11" x14ac:dyDescent="0.2">
      <c r="G1033" s="205"/>
      <c r="H1033" s="205"/>
    </row>
    <row r="1034" spans="3:11" x14ac:dyDescent="0.2">
      <c r="G1034" s="205"/>
      <c r="H1034" s="205"/>
    </row>
    <row r="1035" spans="3:11" x14ac:dyDescent="0.2">
      <c r="D1035" s="182"/>
      <c r="E1035" s="182"/>
      <c r="F1035" s="182"/>
      <c r="G1035" s="205"/>
      <c r="H1035" s="205"/>
      <c r="I1035" s="182"/>
      <c r="J1035" s="182"/>
      <c r="K1035" s="182"/>
    </row>
    <row r="1036" spans="3:11" x14ac:dyDescent="0.2">
      <c r="D1036" s="182"/>
      <c r="E1036" s="182"/>
      <c r="F1036" s="182"/>
      <c r="G1036" s="205"/>
      <c r="H1036" s="205"/>
      <c r="I1036" s="182"/>
      <c r="J1036" s="182"/>
      <c r="K1036" s="182"/>
    </row>
    <row r="1037" spans="3:11" x14ac:dyDescent="0.2">
      <c r="D1037" s="182"/>
      <c r="E1037" s="182"/>
      <c r="F1037" s="182"/>
      <c r="G1037" s="205"/>
      <c r="H1037" s="205"/>
      <c r="I1037" s="182"/>
      <c r="J1037" s="182"/>
      <c r="K1037" s="182"/>
    </row>
    <row r="1038" spans="3:11" x14ac:dyDescent="0.2">
      <c r="D1038" s="182"/>
      <c r="E1038" s="182"/>
      <c r="F1038" s="182"/>
      <c r="G1038" s="205"/>
      <c r="H1038" s="205"/>
      <c r="I1038" s="182"/>
      <c r="J1038" s="182"/>
      <c r="K1038" s="182"/>
    </row>
    <row r="1039" spans="3:11" x14ac:dyDescent="0.2">
      <c r="D1039" s="182"/>
      <c r="E1039" s="182"/>
      <c r="F1039" s="182"/>
      <c r="G1039" s="205"/>
      <c r="H1039" s="205"/>
      <c r="I1039" s="182"/>
      <c r="J1039" s="182"/>
      <c r="K1039" s="182"/>
    </row>
    <row r="1040" spans="3:11" x14ac:dyDescent="0.2">
      <c r="D1040" s="182"/>
      <c r="E1040" s="182"/>
      <c r="F1040" s="182"/>
      <c r="G1040" s="205"/>
      <c r="H1040" s="205"/>
      <c r="I1040" s="182"/>
      <c r="J1040" s="182"/>
      <c r="K1040" s="182"/>
    </row>
    <row r="1041" spans="3:11" x14ac:dyDescent="0.2">
      <c r="D1041" s="182"/>
      <c r="E1041" s="182"/>
      <c r="F1041" s="182"/>
      <c r="G1041" s="205"/>
      <c r="H1041" s="205"/>
      <c r="I1041" s="182"/>
      <c r="J1041" s="182"/>
      <c r="K1041" s="182"/>
    </row>
    <row r="1042" spans="3:11" x14ac:dyDescent="0.2">
      <c r="D1042" s="182"/>
      <c r="E1042" s="182"/>
      <c r="F1042" s="182"/>
      <c r="G1042" s="205"/>
      <c r="H1042" s="205"/>
      <c r="I1042" s="182"/>
      <c r="J1042" s="182"/>
      <c r="K1042" s="182"/>
    </row>
    <row r="1043" spans="3:11" x14ac:dyDescent="0.2">
      <c r="D1043" s="182"/>
      <c r="E1043" s="182"/>
      <c r="F1043" s="182"/>
      <c r="G1043" s="205"/>
      <c r="H1043" s="205"/>
      <c r="I1043" s="182"/>
      <c r="J1043" s="182"/>
      <c r="K1043" s="182"/>
    </row>
    <row r="1044" spans="3:11" x14ac:dyDescent="0.2">
      <c r="D1044" s="182"/>
      <c r="E1044" s="182"/>
      <c r="F1044" s="182"/>
      <c r="G1044" s="205"/>
      <c r="H1044" s="205"/>
      <c r="I1044" s="182"/>
      <c r="J1044" s="182"/>
      <c r="K1044" s="182"/>
    </row>
    <row r="1045" spans="3:11" x14ac:dyDescent="0.2">
      <c r="D1045" s="182"/>
      <c r="E1045" s="182"/>
      <c r="F1045" s="182"/>
      <c r="G1045" s="205"/>
      <c r="H1045" s="205"/>
      <c r="I1045" s="182"/>
      <c r="J1045" s="182"/>
      <c r="K1045" s="182"/>
    </row>
    <row r="1046" spans="3:11" x14ac:dyDescent="0.2">
      <c r="D1046" s="182"/>
      <c r="E1046" s="182"/>
      <c r="F1046" s="182"/>
      <c r="G1046" s="205"/>
      <c r="H1046" s="205"/>
      <c r="I1046" s="182"/>
      <c r="J1046" s="182"/>
      <c r="K1046" s="182"/>
    </row>
    <row r="1047" spans="3:11" x14ac:dyDescent="0.2">
      <c r="D1047" s="182"/>
      <c r="E1047" s="182"/>
      <c r="F1047" s="182"/>
      <c r="G1047" s="205"/>
      <c r="H1047" s="205"/>
      <c r="I1047" s="182"/>
      <c r="J1047" s="182"/>
      <c r="K1047" s="182"/>
    </row>
    <row r="1048" spans="3:11" x14ac:dyDescent="0.2">
      <c r="D1048" s="182"/>
      <c r="E1048" s="182"/>
      <c r="F1048" s="182"/>
      <c r="G1048" s="205"/>
      <c r="H1048" s="205"/>
      <c r="I1048" s="182"/>
      <c r="J1048" s="182"/>
      <c r="K1048" s="182"/>
    </row>
    <row r="1049" spans="3:11" x14ac:dyDescent="0.2">
      <c r="D1049" s="182"/>
      <c r="E1049" s="182"/>
      <c r="F1049" s="182"/>
      <c r="G1049" s="205"/>
      <c r="H1049" s="205"/>
      <c r="I1049" s="182"/>
      <c r="J1049" s="182"/>
      <c r="K1049" s="182"/>
    </row>
    <row r="1050" spans="3:11" x14ac:dyDescent="0.2">
      <c r="D1050" s="182"/>
      <c r="E1050" s="182"/>
      <c r="F1050" s="182"/>
      <c r="G1050" s="205"/>
      <c r="H1050" s="205"/>
      <c r="I1050" s="182"/>
      <c r="J1050" s="182"/>
      <c r="K1050" s="182"/>
    </row>
    <row r="1051" spans="3:11" x14ac:dyDescent="0.2">
      <c r="G1051" s="205"/>
      <c r="H1051" s="205"/>
    </row>
    <row r="1052" spans="3:11" x14ac:dyDescent="0.2">
      <c r="G1052" s="205"/>
      <c r="H1052" s="205"/>
    </row>
    <row r="1054" spans="3:11" x14ac:dyDescent="0.2">
      <c r="C1054" s="206"/>
      <c r="D1054" s="207"/>
      <c r="E1054" s="207"/>
      <c r="F1054" s="207"/>
      <c r="G1054" s="206"/>
      <c r="H1054" s="206"/>
      <c r="I1054" s="207"/>
      <c r="J1054" s="207"/>
      <c r="K1054" s="207"/>
    </row>
    <row r="1056" spans="3:11" x14ac:dyDescent="0.2">
      <c r="G1056" s="205"/>
      <c r="H1056" s="205"/>
    </row>
    <row r="1057" spans="3:11" x14ac:dyDescent="0.2">
      <c r="G1057" s="205"/>
      <c r="H1057" s="205"/>
    </row>
    <row r="1058" spans="3:11" x14ac:dyDescent="0.2">
      <c r="G1058" s="205"/>
      <c r="H1058" s="205"/>
    </row>
    <row r="1059" spans="3:11" x14ac:dyDescent="0.2">
      <c r="G1059" s="205"/>
      <c r="H1059" s="205"/>
    </row>
    <row r="1060" spans="3:11" x14ac:dyDescent="0.2">
      <c r="G1060" s="205"/>
      <c r="H1060" s="205"/>
    </row>
    <row r="1061" spans="3:11" x14ac:dyDescent="0.2">
      <c r="G1061" s="205"/>
      <c r="H1061" s="205"/>
    </row>
    <row r="1062" spans="3:11" x14ac:dyDescent="0.2">
      <c r="G1062" s="205"/>
      <c r="H1062" s="205"/>
    </row>
    <row r="1063" spans="3:11" x14ac:dyDescent="0.2">
      <c r="G1063" s="205"/>
      <c r="H1063" s="205"/>
    </row>
    <row r="1064" spans="3:11" x14ac:dyDescent="0.2">
      <c r="G1064" s="205"/>
      <c r="H1064" s="205"/>
    </row>
    <row r="1065" spans="3:11" x14ac:dyDescent="0.2">
      <c r="G1065" s="205"/>
      <c r="H1065" s="205"/>
    </row>
    <row r="1066" spans="3:11" x14ac:dyDescent="0.2">
      <c r="G1066" s="205"/>
      <c r="H1066" s="205"/>
    </row>
    <row r="1067" spans="3:11" x14ac:dyDescent="0.2">
      <c r="G1067" s="205"/>
      <c r="H1067" s="205"/>
      <c r="I1067" s="182"/>
      <c r="J1067" s="182"/>
      <c r="K1067" s="182"/>
    </row>
    <row r="1068" spans="3:11" x14ac:dyDescent="0.2">
      <c r="G1068" s="205"/>
      <c r="H1068" s="205"/>
      <c r="I1068" s="182"/>
      <c r="J1068" s="182"/>
      <c r="K1068" s="182"/>
    </row>
    <row r="1069" spans="3:11" x14ac:dyDescent="0.2">
      <c r="G1069" s="205"/>
      <c r="H1069" s="205"/>
      <c r="I1069" s="182"/>
      <c r="J1069" s="182"/>
      <c r="K1069" s="182"/>
    </row>
    <row r="1071" spans="3:11" x14ac:dyDescent="0.2">
      <c r="C1071" s="206"/>
      <c r="G1071" s="205"/>
      <c r="H1071" s="205"/>
      <c r="I1071" s="182"/>
      <c r="J1071" s="182"/>
      <c r="K1071" s="182"/>
    </row>
    <row r="1073" spans="4:11" x14ac:dyDescent="0.2">
      <c r="G1073" s="205"/>
      <c r="H1073" s="205"/>
      <c r="I1073" s="182"/>
      <c r="J1073" s="182"/>
      <c r="K1073" s="182"/>
    </row>
    <row r="1074" spans="4:11" x14ac:dyDescent="0.2">
      <c r="G1074" s="205"/>
      <c r="H1074" s="205"/>
      <c r="I1074" s="182"/>
      <c r="J1074" s="182"/>
      <c r="K1074" s="182"/>
    </row>
    <row r="1075" spans="4:11" x14ac:dyDescent="0.2">
      <c r="G1075" s="205"/>
      <c r="H1075" s="205"/>
      <c r="I1075" s="182"/>
      <c r="J1075" s="182"/>
      <c r="K1075" s="182"/>
    </row>
    <row r="1076" spans="4:11" x14ac:dyDescent="0.2">
      <c r="G1076" s="205"/>
      <c r="H1076" s="205"/>
      <c r="I1076" s="182"/>
      <c r="J1076" s="182"/>
      <c r="K1076" s="182"/>
    </row>
    <row r="1077" spans="4:11" x14ac:dyDescent="0.2">
      <c r="G1077" s="205"/>
      <c r="H1077" s="205"/>
      <c r="I1077" s="182"/>
      <c r="J1077" s="182"/>
      <c r="K1077" s="182"/>
    </row>
    <row r="1078" spans="4:11" x14ac:dyDescent="0.2">
      <c r="G1078" s="205"/>
      <c r="H1078" s="205"/>
      <c r="I1078" s="182"/>
      <c r="J1078" s="182"/>
      <c r="K1078" s="182"/>
    </row>
    <row r="1079" spans="4:11" x14ac:dyDescent="0.2">
      <c r="G1079" s="205"/>
      <c r="H1079" s="205"/>
      <c r="I1079" s="182"/>
      <c r="J1079" s="182"/>
      <c r="K1079" s="182"/>
    </row>
    <row r="1080" spans="4:11" x14ac:dyDescent="0.2">
      <c r="G1080" s="205"/>
      <c r="H1080" s="205"/>
      <c r="I1080" s="182"/>
      <c r="J1080" s="182"/>
      <c r="K1080" s="182"/>
    </row>
    <row r="1081" spans="4:11" x14ac:dyDescent="0.2">
      <c r="G1081" s="205"/>
      <c r="H1081" s="205"/>
      <c r="I1081" s="182"/>
      <c r="J1081" s="182"/>
      <c r="K1081" s="182"/>
    </row>
    <row r="1082" spans="4:11" x14ac:dyDescent="0.2">
      <c r="G1082" s="205"/>
      <c r="H1082" s="205"/>
      <c r="I1082" s="182"/>
      <c r="J1082" s="182"/>
      <c r="K1082" s="182"/>
    </row>
    <row r="1083" spans="4:11" x14ac:dyDescent="0.2">
      <c r="D1083" s="182"/>
      <c r="E1083" s="182"/>
      <c r="F1083" s="182"/>
      <c r="G1083" s="205"/>
      <c r="H1083" s="205"/>
      <c r="I1083" s="182"/>
      <c r="J1083" s="182"/>
      <c r="K1083" s="182"/>
    </row>
    <row r="1084" spans="4:11" x14ac:dyDescent="0.2">
      <c r="D1084" s="182"/>
      <c r="E1084" s="182"/>
      <c r="F1084" s="182"/>
      <c r="G1084" s="205"/>
      <c r="H1084" s="205"/>
      <c r="I1084" s="182"/>
      <c r="J1084" s="182"/>
      <c r="K1084" s="182"/>
    </row>
    <row r="1085" spans="4:11" x14ac:dyDescent="0.2">
      <c r="D1085" s="182"/>
      <c r="E1085" s="182"/>
      <c r="F1085" s="182"/>
      <c r="G1085" s="205"/>
      <c r="H1085" s="205"/>
      <c r="I1085" s="182"/>
      <c r="J1085" s="182"/>
      <c r="K1085" s="182"/>
    </row>
    <row r="1086" spans="4:11" x14ac:dyDescent="0.2">
      <c r="D1086" s="182"/>
      <c r="E1086" s="182"/>
      <c r="F1086" s="182"/>
      <c r="G1086" s="205"/>
      <c r="H1086" s="205"/>
      <c r="I1086" s="182"/>
      <c r="J1086" s="182"/>
      <c r="K1086" s="182"/>
    </row>
    <row r="1087" spans="4:11" x14ac:dyDescent="0.2">
      <c r="D1087" s="182"/>
      <c r="E1087" s="182"/>
      <c r="F1087" s="182"/>
      <c r="G1087" s="205"/>
      <c r="H1087" s="205"/>
      <c r="I1087" s="182"/>
      <c r="J1087" s="182"/>
      <c r="K1087" s="182"/>
    </row>
    <row r="1088" spans="4:11" x14ac:dyDescent="0.2">
      <c r="D1088" s="182"/>
      <c r="E1088" s="182"/>
      <c r="F1088" s="182"/>
      <c r="G1088" s="205"/>
      <c r="H1088" s="205"/>
      <c r="I1088" s="182"/>
      <c r="J1088" s="182"/>
      <c r="K1088" s="182"/>
    </row>
    <row r="1089" spans="4:11" x14ac:dyDescent="0.2">
      <c r="D1089" s="182"/>
      <c r="E1089" s="182"/>
      <c r="F1089" s="182"/>
      <c r="G1089" s="205"/>
      <c r="H1089" s="205"/>
      <c r="I1089" s="182"/>
      <c r="J1089" s="182"/>
      <c r="K1089" s="182"/>
    </row>
    <row r="1090" spans="4:11" x14ac:dyDescent="0.2">
      <c r="D1090" s="182"/>
      <c r="E1090" s="182"/>
      <c r="F1090" s="182"/>
      <c r="G1090" s="205"/>
      <c r="H1090" s="205"/>
      <c r="I1090" s="182"/>
      <c r="J1090" s="182"/>
      <c r="K1090" s="182"/>
    </row>
    <row r="1091" spans="4:11" x14ac:dyDescent="0.2">
      <c r="D1091" s="182"/>
      <c r="E1091" s="182"/>
      <c r="F1091" s="182"/>
      <c r="G1091" s="205"/>
      <c r="H1091" s="205"/>
      <c r="I1091" s="182"/>
      <c r="J1091" s="182"/>
      <c r="K1091" s="182"/>
    </row>
    <row r="1092" spans="4:11" x14ac:dyDescent="0.2">
      <c r="D1092" s="182"/>
      <c r="E1092" s="182"/>
      <c r="F1092" s="182"/>
      <c r="G1092" s="205"/>
      <c r="H1092" s="205"/>
      <c r="I1092" s="182"/>
      <c r="J1092" s="182"/>
      <c r="K1092" s="182"/>
    </row>
    <row r="1093" spans="4:11" x14ac:dyDescent="0.2">
      <c r="D1093" s="182"/>
      <c r="E1093" s="182"/>
      <c r="F1093" s="182"/>
      <c r="G1093" s="205"/>
      <c r="H1093" s="205"/>
      <c r="I1093" s="182"/>
      <c r="J1093" s="182"/>
      <c r="K1093" s="182"/>
    </row>
    <row r="1094" spans="4:11" x14ac:dyDescent="0.2">
      <c r="D1094" s="182"/>
      <c r="E1094" s="182"/>
      <c r="F1094" s="182"/>
      <c r="G1094" s="205"/>
      <c r="H1094" s="205"/>
      <c r="I1094" s="182"/>
      <c r="J1094" s="182"/>
      <c r="K1094" s="182"/>
    </row>
    <row r="1095" spans="4:11" x14ac:dyDescent="0.2">
      <c r="D1095" s="182"/>
      <c r="E1095" s="182"/>
      <c r="F1095" s="182"/>
      <c r="G1095" s="205"/>
      <c r="H1095" s="205"/>
      <c r="I1095" s="182"/>
      <c r="J1095" s="182"/>
      <c r="K1095" s="182"/>
    </row>
    <row r="1096" spans="4:11" x14ac:dyDescent="0.2">
      <c r="D1096" s="182"/>
      <c r="E1096" s="182"/>
      <c r="F1096" s="182"/>
      <c r="G1096" s="205"/>
      <c r="H1096" s="205"/>
      <c r="I1096" s="182"/>
      <c r="J1096" s="182"/>
      <c r="K1096" s="182"/>
    </row>
    <row r="1097" spans="4:11" x14ac:dyDescent="0.2">
      <c r="D1097" s="182"/>
      <c r="E1097" s="182"/>
      <c r="F1097" s="182"/>
      <c r="G1097" s="205"/>
      <c r="H1097" s="205"/>
      <c r="I1097" s="182"/>
      <c r="J1097" s="182"/>
      <c r="K1097" s="182"/>
    </row>
    <row r="1098" spans="4:11" x14ac:dyDescent="0.2">
      <c r="D1098" s="182"/>
      <c r="E1098" s="182"/>
      <c r="F1098" s="182"/>
      <c r="G1098" s="205"/>
      <c r="H1098" s="205"/>
      <c r="I1098" s="182"/>
      <c r="J1098" s="182"/>
      <c r="K1098" s="182"/>
    </row>
    <row r="1099" spans="4:11" x14ac:dyDescent="0.2">
      <c r="G1099" s="205"/>
      <c r="H1099" s="205"/>
    </row>
    <row r="1100" spans="4:11" x14ac:dyDescent="0.2">
      <c r="G1100" s="205"/>
      <c r="H1100" s="205"/>
    </row>
    <row r="1101" spans="4:11" x14ac:dyDescent="0.2">
      <c r="G1101" s="205"/>
      <c r="H1101" s="205"/>
    </row>
    <row r="1102" spans="4:11" x14ac:dyDescent="0.2">
      <c r="G1102" s="205"/>
      <c r="H1102" s="205"/>
    </row>
    <row r="1103" spans="4:11" x14ac:dyDescent="0.2">
      <c r="G1103" s="205"/>
      <c r="H1103" s="205"/>
    </row>
    <row r="1105" spans="3:11" x14ac:dyDescent="0.2">
      <c r="C1105" s="206"/>
      <c r="D1105" s="207"/>
      <c r="E1105" s="207"/>
      <c r="F1105" s="207"/>
      <c r="G1105" s="206"/>
      <c r="H1105" s="206"/>
      <c r="I1105" s="207"/>
      <c r="J1105" s="207"/>
      <c r="K1105" s="207"/>
    </row>
    <row r="1107" spans="3:11" x14ac:dyDescent="0.2">
      <c r="G1107" s="205"/>
      <c r="H1107" s="205"/>
    </row>
    <row r="1108" spans="3:11" x14ac:dyDescent="0.2">
      <c r="G1108" s="205"/>
      <c r="H1108" s="205"/>
    </row>
    <row r="1109" spans="3:11" x14ac:dyDescent="0.2">
      <c r="G1109" s="205"/>
      <c r="H1109" s="205"/>
    </row>
    <row r="1110" spans="3:11" x14ac:dyDescent="0.2">
      <c r="G1110" s="205"/>
      <c r="H1110" s="205"/>
    </row>
    <row r="1111" spans="3:11" x14ac:dyDescent="0.2">
      <c r="G1111" s="205"/>
      <c r="H1111" s="205"/>
    </row>
    <row r="1112" spans="3:11" x14ac:dyDescent="0.2">
      <c r="G1112" s="205"/>
      <c r="H1112" s="205"/>
    </row>
    <row r="1113" spans="3:11" x14ac:dyDescent="0.2">
      <c r="G1113" s="205"/>
      <c r="H1113" s="205"/>
    </row>
    <row r="1114" spans="3:11" x14ac:dyDescent="0.2">
      <c r="G1114" s="205"/>
      <c r="H1114" s="205"/>
    </row>
    <row r="1115" spans="3:11" x14ac:dyDescent="0.2">
      <c r="G1115" s="205"/>
      <c r="H1115" s="205"/>
      <c r="I1115" s="182"/>
      <c r="J1115" s="182"/>
      <c r="K1115" s="182"/>
    </row>
    <row r="1116" spans="3:11" x14ac:dyDescent="0.2">
      <c r="G1116" s="205"/>
      <c r="H1116" s="205"/>
      <c r="I1116" s="182"/>
      <c r="J1116" s="182"/>
      <c r="K1116" s="182"/>
    </row>
    <row r="1117" spans="3:11" x14ac:dyDescent="0.2">
      <c r="G1117" s="205"/>
      <c r="H1117" s="205"/>
      <c r="I1117" s="182"/>
      <c r="J1117" s="182"/>
      <c r="K1117" s="182"/>
    </row>
    <row r="1118" spans="3:11" x14ac:dyDescent="0.2">
      <c r="G1118" s="205"/>
      <c r="H1118" s="205"/>
      <c r="I1118" s="182"/>
      <c r="J1118" s="182"/>
      <c r="K1118" s="182"/>
    </row>
    <row r="1119" spans="3:11" x14ac:dyDescent="0.2">
      <c r="C1119" s="206"/>
      <c r="G1119" s="205"/>
      <c r="H1119" s="205"/>
      <c r="I1119" s="182"/>
      <c r="J1119" s="182"/>
      <c r="K1119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I26"/>
  <sheetViews>
    <sheetView workbookViewId="0">
      <selection activeCell="E10" sqref="E10"/>
    </sheetView>
  </sheetViews>
  <sheetFormatPr defaultRowHeight="12.75" x14ac:dyDescent="0.2"/>
  <cols>
    <col min="1" max="1" width="31.42578125" bestFit="1" customWidth="1"/>
    <col min="5" max="5" width="13.85546875" customWidth="1"/>
    <col min="6" max="6" width="12.85546875" customWidth="1"/>
    <col min="9" max="9" width="11.28515625" bestFit="1" customWidth="1"/>
  </cols>
  <sheetData>
    <row r="3" spans="1:9" x14ac:dyDescent="0.2">
      <c r="A3" s="174"/>
      <c r="C3" s="173"/>
    </row>
    <row r="8" spans="1:9" x14ac:dyDescent="0.2">
      <c r="A8" s="170"/>
      <c r="B8" s="170"/>
      <c r="C8" s="170"/>
      <c r="D8" s="170"/>
      <c r="E8" s="248" t="s">
        <v>758</v>
      </c>
      <c r="F8" s="248" t="s">
        <v>442</v>
      </c>
    </row>
    <row r="9" spans="1:9" ht="15.75" x14ac:dyDescent="0.25">
      <c r="A9" s="249" t="s">
        <v>458</v>
      </c>
      <c r="B9" s="250"/>
      <c r="C9" s="251"/>
      <c r="D9" s="250"/>
      <c r="E9" s="252"/>
      <c r="F9" s="252"/>
    </row>
    <row r="10" spans="1:9" x14ac:dyDescent="0.2">
      <c r="A10" s="253" t="s">
        <v>230</v>
      </c>
      <c r="B10" s="250"/>
      <c r="C10" s="251"/>
      <c r="D10" s="250"/>
      <c r="E10" s="254">
        <f>+'Detail Income'!K21+'Detail Income'!K63+'Detail Income'!K102+'Detail Income'!K142+'Detail Income'!K165+'Detail Income'!K190-'Summ Income'!E11</f>
        <v>0</v>
      </c>
      <c r="F10" s="254">
        <f>+'Detail Income'!I21+'Detail Income'!I63+'Detail Income'!I142+'Detail Income'!I165+'Detail Income'!I183+'Detail Income'!I102+'Detail Income'!I186</f>
        <v>25982.73</v>
      </c>
    </row>
    <row r="11" spans="1:9" x14ac:dyDescent="0.2">
      <c r="A11" s="253" t="s">
        <v>759</v>
      </c>
      <c r="B11" s="250"/>
      <c r="C11" s="251"/>
      <c r="D11" s="250"/>
      <c r="E11" s="254">
        <f>+'Detail Income'!K190</f>
        <v>0</v>
      </c>
      <c r="F11" s="254">
        <f>+'Detail Income'!I187</f>
        <v>6.53</v>
      </c>
    </row>
    <row r="12" spans="1:9" ht="15.75" x14ac:dyDescent="0.25">
      <c r="A12" s="249" t="s">
        <v>447</v>
      </c>
      <c r="B12" s="250"/>
      <c r="C12" s="251"/>
      <c r="D12" s="250"/>
      <c r="E12" s="255">
        <f>SUM(E10:E11)</f>
        <v>0</v>
      </c>
      <c r="F12" s="255">
        <f>SUM(F10:F11)</f>
        <v>25989.26</v>
      </c>
      <c r="H12">
        <f>+Sheet8!D36</f>
        <v>0</v>
      </c>
      <c r="I12" s="269">
        <f>+H12-E12</f>
        <v>0</v>
      </c>
    </row>
    <row r="13" spans="1:9" x14ac:dyDescent="0.2">
      <c r="A13" s="157"/>
      <c r="B13" s="250"/>
      <c r="C13" s="251"/>
      <c r="D13" s="250"/>
      <c r="E13" s="254"/>
      <c r="F13" s="254"/>
    </row>
    <row r="14" spans="1:9" ht="15.75" x14ac:dyDescent="0.25">
      <c r="A14" s="249" t="s">
        <v>448</v>
      </c>
      <c r="B14" s="250"/>
      <c r="C14" s="251"/>
      <c r="D14" s="250"/>
      <c r="E14" s="254"/>
      <c r="F14" s="254"/>
    </row>
    <row r="15" spans="1:9" x14ac:dyDescent="0.2">
      <c r="A15" s="253" t="s">
        <v>760</v>
      </c>
      <c r="B15" s="250"/>
      <c r="C15" s="251"/>
      <c r="D15" s="250"/>
      <c r="E15" s="254">
        <f>+'Detail Income'!K680</f>
        <v>0</v>
      </c>
      <c r="F15" s="254">
        <f>+'Detail Income'!I680</f>
        <v>35360.25</v>
      </c>
    </row>
    <row r="16" spans="1:9" x14ac:dyDescent="0.2">
      <c r="A16" s="253" t="s">
        <v>464</v>
      </c>
      <c r="B16" s="250"/>
      <c r="C16" s="251"/>
      <c r="D16" s="250"/>
      <c r="E16" s="254">
        <f>+'Detail Income'!K696</f>
        <v>0</v>
      </c>
      <c r="F16" s="254">
        <f>+'Detail Income'!I696</f>
        <v>0</v>
      </c>
    </row>
    <row r="17" spans="1:6" x14ac:dyDescent="0.2">
      <c r="A17" s="253" t="s">
        <v>761</v>
      </c>
      <c r="B17" s="250"/>
      <c r="C17" s="251"/>
      <c r="D17" s="250"/>
      <c r="E17" s="254">
        <f>+'Detail Income'!K48+'Detail Income'!K90+'Detail Income'!K134+'Detail Income'!K176+'Detail Income'!K157</f>
        <v>0</v>
      </c>
      <c r="F17" s="254">
        <f>+'Detail Income'!I48+'Detail Income'!I90+'Detail Income'!I134+'Detail Income'!I157+'Detail Income'!I176</f>
        <v>11490.5</v>
      </c>
    </row>
    <row r="18" spans="1:6" x14ac:dyDescent="0.2">
      <c r="A18" s="256" t="s">
        <v>449</v>
      </c>
      <c r="B18" s="250"/>
      <c r="C18" s="251"/>
      <c r="D18" s="250"/>
      <c r="E18" s="255">
        <f>SUM(E15:E17)</f>
        <v>0</v>
      </c>
      <c r="F18" s="255">
        <f>SUM(F15:F17)</f>
        <v>46850.75</v>
      </c>
    </row>
    <row r="19" spans="1:6" x14ac:dyDescent="0.2">
      <c r="A19" s="256"/>
      <c r="B19" s="250"/>
      <c r="C19" s="251"/>
      <c r="D19" s="250"/>
      <c r="E19" s="266"/>
      <c r="F19" s="266"/>
    </row>
    <row r="20" spans="1:6" x14ac:dyDescent="0.2">
      <c r="A20" s="256" t="s">
        <v>777</v>
      </c>
      <c r="B20" s="250"/>
      <c r="C20" s="251"/>
      <c r="D20" s="250"/>
      <c r="E20" s="266">
        <f>+'Detail Income'!K727</f>
        <v>-3621019.69</v>
      </c>
      <c r="F20" s="266">
        <f>+'Detail Income'!I727</f>
        <v>507412.05</v>
      </c>
    </row>
    <row r="21" spans="1:6" x14ac:dyDescent="0.2">
      <c r="A21" s="256"/>
      <c r="B21" s="250"/>
      <c r="C21" s="251"/>
      <c r="D21" s="250"/>
      <c r="E21" s="266"/>
      <c r="F21" s="266"/>
    </row>
    <row r="22" spans="1:6" x14ac:dyDescent="0.2">
      <c r="A22" s="256"/>
      <c r="B22" s="250"/>
      <c r="C22" s="251"/>
      <c r="D22" s="250"/>
      <c r="E22" s="254"/>
      <c r="F22" s="254"/>
    </row>
    <row r="23" spans="1:6" ht="13.5" thickBot="1" x14ac:dyDescent="0.25">
      <c r="A23" s="256" t="s">
        <v>450</v>
      </c>
      <c r="B23" s="250"/>
      <c r="C23" s="251"/>
      <c r="D23" s="250"/>
      <c r="E23" s="257">
        <f>+E12-E18-E20</f>
        <v>3621019.69</v>
      </c>
      <c r="F23" s="257">
        <f>+F12-F18-F20</f>
        <v>-528273.54</v>
      </c>
    </row>
    <row r="24" spans="1:6" ht="13.5" thickTop="1" x14ac:dyDescent="0.2"/>
    <row r="25" spans="1:6" x14ac:dyDescent="0.2">
      <c r="E25" s="61">
        <f>+'Detail Income'!K758</f>
        <v>3621019.69</v>
      </c>
      <c r="F25" s="61">
        <f>+'Detail Income'!I758</f>
        <v>-528273.54</v>
      </c>
    </row>
    <row r="26" spans="1:6" x14ac:dyDescent="0.2">
      <c r="D26" s="174" t="s">
        <v>444</v>
      </c>
      <c r="E26" s="208">
        <f>+E25-E23</f>
        <v>0</v>
      </c>
      <c r="F26" s="208">
        <f>+F25-F23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2:B4"/>
  <sheetViews>
    <sheetView workbookViewId="0">
      <selection activeCell="A2" sqref="A2:B4"/>
    </sheetView>
  </sheetViews>
  <sheetFormatPr defaultRowHeight="12.75" x14ac:dyDescent="0.2"/>
  <cols>
    <col min="1" max="1" width="12.42578125" customWidth="1"/>
  </cols>
  <sheetData>
    <row r="2" spans="1:2" x14ac:dyDescent="0.2">
      <c r="A2" t="s">
        <v>529</v>
      </c>
      <c r="B2" t="s">
        <v>115</v>
      </c>
    </row>
    <row r="3" spans="1:2" x14ac:dyDescent="0.2">
      <c r="A3" t="s">
        <v>533</v>
      </c>
      <c r="B3" t="s">
        <v>115</v>
      </c>
    </row>
    <row r="4" spans="1:2" x14ac:dyDescent="0.2">
      <c r="A4" t="s">
        <v>534</v>
      </c>
      <c r="B4" t="s">
        <v>115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12"/>
  <sheetViews>
    <sheetView workbookViewId="0">
      <selection activeCell="A2" sqref="A2:B1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529</v>
      </c>
      <c r="B2" t="s">
        <v>115</v>
      </c>
    </row>
    <row r="3" spans="1:2" x14ac:dyDescent="0.2">
      <c r="A3" t="s">
        <v>530</v>
      </c>
      <c r="B3" t="s">
        <v>115</v>
      </c>
    </row>
    <row r="4" spans="1:2" x14ac:dyDescent="0.2">
      <c r="A4" t="s">
        <v>531</v>
      </c>
      <c r="B4" t="s">
        <v>115</v>
      </c>
    </row>
    <row r="5" spans="1:2" x14ac:dyDescent="0.2">
      <c r="A5" t="s">
        <v>532</v>
      </c>
      <c r="B5" t="s">
        <v>115</v>
      </c>
    </row>
    <row r="6" spans="1:2" x14ac:dyDescent="0.2">
      <c r="A6" t="s">
        <v>533</v>
      </c>
      <c r="B6" t="s">
        <v>115</v>
      </c>
    </row>
    <row r="7" spans="1:2" x14ac:dyDescent="0.2">
      <c r="A7" t="s">
        <v>768</v>
      </c>
      <c r="B7" t="s">
        <v>115</v>
      </c>
    </row>
    <row r="8" spans="1:2" x14ac:dyDescent="0.2">
      <c r="A8" t="s">
        <v>534</v>
      </c>
      <c r="B8" t="s">
        <v>115</v>
      </c>
    </row>
    <row r="9" spans="1:2" x14ac:dyDescent="0.2">
      <c r="A9" t="s">
        <v>673</v>
      </c>
      <c r="B9" t="s">
        <v>115</v>
      </c>
    </row>
    <row r="10" spans="1:2" x14ac:dyDescent="0.2">
      <c r="A10" t="s">
        <v>674</v>
      </c>
      <c r="B10" t="s">
        <v>115</v>
      </c>
    </row>
    <row r="11" spans="1:2" x14ac:dyDescent="0.2">
      <c r="A11" t="s">
        <v>535</v>
      </c>
      <c r="B11" t="s">
        <v>115</v>
      </c>
    </row>
    <row r="12" spans="1:2" x14ac:dyDescent="0.2">
      <c r="A12" t="s">
        <v>536</v>
      </c>
      <c r="B12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2:B56"/>
  <sheetViews>
    <sheetView workbookViewId="0">
      <selection activeCell="A2" sqref="A2:B56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675</v>
      </c>
      <c r="B2" t="s">
        <v>118</v>
      </c>
    </row>
    <row r="3" spans="1:2" x14ac:dyDescent="0.2">
      <c r="A3" t="s">
        <v>676</v>
      </c>
      <c r="B3" t="s">
        <v>118</v>
      </c>
    </row>
    <row r="4" spans="1:2" x14ac:dyDescent="0.2">
      <c r="A4" t="s">
        <v>677</v>
      </c>
      <c r="B4" t="s">
        <v>118</v>
      </c>
    </row>
    <row r="5" spans="1:2" x14ac:dyDescent="0.2">
      <c r="A5" t="s">
        <v>537</v>
      </c>
      <c r="B5" t="s">
        <v>118</v>
      </c>
    </row>
    <row r="6" spans="1:2" x14ac:dyDescent="0.2">
      <c r="A6" t="s">
        <v>538</v>
      </c>
      <c r="B6" t="s">
        <v>118</v>
      </c>
    </row>
    <row r="7" spans="1:2" x14ac:dyDescent="0.2">
      <c r="A7" t="s">
        <v>539</v>
      </c>
      <c r="B7" t="s">
        <v>118</v>
      </c>
    </row>
    <row r="8" spans="1:2" x14ac:dyDescent="0.2">
      <c r="A8" t="s">
        <v>540</v>
      </c>
      <c r="B8" t="s">
        <v>118</v>
      </c>
    </row>
    <row r="9" spans="1:2" x14ac:dyDescent="0.2">
      <c r="A9" t="s">
        <v>541</v>
      </c>
      <c r="B9" t="s">
        <v>118</v>
      </c>
    </row>
    <row r="10" spans="1:2" x14ac:dyDescent="0.2">
      <c r="A10" t="s">
        <v>771</v>
      </c>
      <c r="B10" t="s">
        <v>118</v>
      </c>
    </row>
    <row r="11" spans="1:2" x14ac:dyDescent="0.2">
      <c r="A11" t="s">
        <v>542</v>
      </c>
      <c r="B11" t="s">
        <v>118</v>
      </c>
    </row>
    <row r="12" spans="1:2" x14ac:dyDescent="0.2">
      <c r="A12" t="s">
        <v>543</v>
      </c>
      <c r="B12" t="s">
        <v>118</v>
      </c>
    </row>
    <row r="13" spans="1:2" x14ac:dyDescent="0.2">
      <c r="A13" t="s">
        <v>678</v>
      </c>
      <c r="B13" t="s">
        <v>118</v>
      </c>
    </row>
    <row r="14" spans="1:2" x14ac:dyDescent="0.2">
      <c r="A14" t="s">
        <v>679</v>
      </c>
      <c r="B14" t="s">
        <v>118</v>
      </c>
    </row>
    <row r="15" spans="1:2" x14ac:dyDescent="0.2">
      <c r="A15" t="s">
        <v>544</v>
      </c>
      <c r="B15" t="s">
        <v>118</v>
      </c>
    </row>
    <row r="16" spans="1:2" x14ac:dyDescent="0.2">
      <c r="A16" t="s">
        <v>545</v>
      </c>
      <c r="B16" t="s">
        <v>118</v>
      </c>
    </row>
    <row r="17" spans="1:2" x14ac:dyDescent="0.2">
      <c r="A17" t="s">
        <v>546</v>
      </c>
      <c r="B17" t="s">
        <v>118</v>
      </c>
    </row>
    <row r="18" spans="1:2" x14ac:dyDescent="0.2">
      <c r="A18" t="s">
        <v>547</v>
      </c>
      <c r="B18" t="s">
        <v>118</v>
      </c>
    </row>
    <row r="19" spans="1:2" x14ac:dyDescent="0.2">
      <c r="A19" t="s">
        <v>769</v>
      </c>
      <c r="B19" t="s">
        <v>118</v>
      </c>
    </row>
    <row r="20" spans="1:2" x14ac:dyDescent="0.2">
      <c r="A20" t="s">
        <v>548</v>
      </c>
      <c r="B20" t="s">
        <v>118</v>
      </c>
    </row>
    <row r="21" spans="1:2" x14ac:dyDescent="0.2">
      <c r="A21" t="s">
        <v>549</v>
      </c>
      <c r="B21" t="s">
        <v>118</v>
      </c>
    </row>
    <row r="22" spans="1:2" x14ac:dyDescent="0.2">
      <c r="A22" t="s">
        <v>550</v>
      </c>
      <c r="B22" t="s">
        <v>118</v>
      </c>
    </row>
    <row r="23" spans="1:2" x14ac:dyDescent="0.2">
      <c r="A23" t="s">
        <v>551</v>
      </c>
      <c r="B23" t="s">
        <v>118</v>
      </c>
    </row>
    <row r="24" spans="1:2" x14ac:dyDescent="0.2">
      <c r="A24" t="s">
        <v>552</v>
      </c>
      <c r="B24" t="s">
        <v>118</v>
      </c>
    </row>
    <row r="25" spans="1:2" x14ac:dyDescent="0.2">
      <c r="A25" t="s">
        <v>553</v>
      </c>
      <c r="B25" t="s">
        <v>118</v>
      </c>
    </row>
    <row r="26" spans="1:2" x14ac:dyDescent="0.2">
      <c r="A26" t="s">
        <v>680</v>
      </c>
      <c r="B26" t="s">
        <v>118</v>
      </c>
    </row>
    <row r="27" spans="1:2" x14ac:dyDescent="0.2">
      <c r="A27" t="s">
        <v>554</v>
      </c>
      <c r="B27" t="s">
        <v>118</v>
      </c>
    </row>
    <row r="28" spans="1:2" x14ac:dyDescent="0.2">
      <c r="A28" t="s">
        <v>555</v>
      </c>
      <c r="B28" t="s">
        <v>118</v>
      </c>
    </row>
    <row r="29" spans="1:2" x14ac:dyDescent="0.2">
      <c r="A29" t="s">
        <v>681</v>
      </c>
      <c r="B29" t="s">
        <v>118</v>
      </c>
    </row>
    <row r="30" spans="1:2" x14ac:dyDescent="0.2">
      <c r="A30" t="s">
        <v>682</v>
      </c>
      <c r="B30" t="s">
        <v>118</v>
      </c>
    </row>
    <row r="31" spans="1:2" x14ac:dyDescent="0.2">
      <c r="A31" t="s">
        <v>556</v>
      </c>
      <c r="B31" t="s">
        <v>118</v>
      </c>
    </row>
    <row r="32" spans="1:2" x14ac:dyDescent="0.2">
      <c r="A32" t="s">
        <v>557</v>
      </c>
      <c r="B32" t="s">
        <v>118</v>
      </c>
    </row>
    <row r="33" spans="1:2" x14ac:dyDescent="0.2">
      <c r="A33" t="s">
        <v>683</v>
      </c>
      <c r="B33" t="s">
        <v>118</v>
      </c>
    </row>
    <row r="34" spans="1:2" x14ac:dyDescent="0.2">
      <c r="A34" t="s">
        <v>684</v>
      </c>
      <c r="B34" t="s">
        <v>118</v>
      </c>
    </row>
    <row r="35" spans="1:2" x14ac:dyDescent="0.2">
      <c r="A35" t="s">
        <v>558</v>
      </c>
      <c r="B35" t="s">
        <v>118</v>
      </c>
    </row>
    <row r="36" spans="1:2" x14ac:dyDescent="0.2">
      <c r="A36" t="s">
        <v>770</v>
      </c>
      <c r="B36" t="s">
        <v>118</v>
      </c>
    </row>
    <row r="37" spans="1:2" x14ac:dyDescent="0.2">
      <c r="A37" t="s">
        <v>559</v>
      </c>
      <c r="B37" t="s">
        <v>118</v>
      </c>
    </row>
    <row r="38" spans="1:2" x14ac:dyDescent="0.2">
      <c r="A38" t="s">
        <v>560</v>
      </c>
      <c r="B38" t="s">
        <v>118</v>
      </c>
    </row>
    <row r="39" spans="1:2" x14ac:dyDescent="0.2">
      <c r="A39" t="s">
        <v>561</v>
      </c>
      <c r="B39" t="s">
        <v>118</v>
      </c>
    </row>
    <row r="40" spans="1:2" x14ac:dyDescent="0.2">
      <c r="A40" t="s">
        <v>562</v>
      </c>
      <c r="B40" t="s">
        <v>118</v>
      </c>
    </row>
    <row r="41" spans="1:2" x14ac:dyDescent="0.2">
      <c r="A41" t="s">
        <v>685</v>
      </c>
      <c r="B41" t="s">
        <v>118</v>
      </c>
    </row>
    <row r="42" spans="1:2" x14ac:dyDescent="0.2">
      <c r="A42" t="s">
        <v>686</v>
      </c>
      <c r="B42" t="s">
        <v>118</v>
      </c>
    </row>
    <row r="43" spans="1:2" x14ac:dyDescent="0.2">
      <c r="A43" t="s">
        <v>563</v>
      </c>
      <c r="B43" t="s">
        <v>118</v>
      </c>
    </row>
    <row r="44" spans="1:2" x14ac:dyDescent="0.2">
      <c r="A44" t="s">
        <v>564</v>
      </c>
      <c r="B44" t="s">
        <v>118</v>
      </c>
    </row>
    <row r="45" spans="1:2" x14ac:dyDescent="0.2">
      <c r="A45" t="s">
        <v>565</v>
      </c>
      <c r="B45" t="s">
        <v>118</v>
      </c>
    </row>
    <row r="46" spans="1:2" x14ac:dyDescent="0.2">
      <c r="A46" t="s">
        <v>566</v>
      </c>
      <c r="B46" t="s">
        <v>118</v>
      </c>
    </row>
    <row r="47" spans="1:2" x14ac:dyDescent="0.2">
      <c r="A47" t="s">
        <v>567</v>
      </c>
      <c r="B47" t="s">
        <v>118</v>
      </c>
    </row>
    <row r="48" spans="1:2" x14ac:dyDescent="0.2">
      <c r="A48" t="s">
        <v>568</v>
      </c>
      <c r="B48" t="s">
        <v>118</v>
      </c>
    </row>
    <row r="49" spans="1:2" x14ac:dyDescent="0.2">
      <c r="A49" t="s">
        <v>569</v>
      </c>
      <c r="B49" t="s">
        <v>118</v>
      </c>
    </row>
    <row r="50" spans="1:2" x14ac:dyDescent="0.2">
      <c r="A50" t="s">
        <v>570</v>
      </c>
      <c r="B50" t="s">
        <v>118</v>
      </c>
    </row>
    <row r="51" spans="1:2" x14ac:dyDescent="0.2">
      <c r="A51" t="s">
        <v>571</v>
      </c>
      <c r="B51" t="s">
        <v>118</v>
      </c>
    </row>
    <row r="52" spans="1:2" x14ac:dyDescent="0.2">
      <c r="A52" t="s">
        <v>572</v>
      </c>
      <c r="B52" t="s">
        <v>118</v>
      </c>
    </row>
    <row r="53" spans="1:2" x14ac:dyDescent="0.2">
      <c r="A53" t="s">
        <v>573</v>
      </c>
      <c r="B53" t="s">
        <v>118</v>
      </c>
    </row>
    <row r="54" spans="1:2" x14ac:dyDescent="0.2">
      <c r="A54" t="s">
        <v>574</v>
      </c>
      <c r="B54" t="s">
        <v>118</v>
      </c>
    </row>
    <row r="55" spans="1:2" x14ac:dyDescent="0.2">
      <c r="A55" t="s">
        <v>575</v>
      </c>
      <c r="B55" t="s">
        <v>118</v>
      </c>
    </row>
    <row r="56" spans="1:2" x14ac:dyDescent="0.2">
      <c r="A56" t="s">
        <v>576</v>
      </c>
      <c r="B56" t="s">
        <v>118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3"/>
  <sheetViews>
    <sheetView workbookViewId="0">
      <selection activeCell="A2" sqref="A2:B3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687</v>
      </c>
      <c r="B2" t="s">
        <v>119</v>
      </c>
    </row>
    <row r="3" spans="1:2" x14ac:dyDescent="0.2">
      <c r="A3" t="s">
        <v>577</v>
      </c>
      <c r="B3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578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:D13"/>
  <sheetViews>
    <sheetView workbookViewId="0">
      <selection activeCell="A2" sqref="A2:B13"/>
    </sheetView>
  </sheetViews>
  <sheetFormatPr defaultRowHeight="12.75" x14ac:dyDescent="0.2"/>
  <sheetData>
    <row r="1" spans="1:4" x14ac:dyDescent="0.2">
      <c r="D1" t="s">
        <v>704</v>
      </c>
    </row>
    <row r="2" spans="1:4" x14ac:dyDescent="0.2">
      <c r="A2" t="s">
        <v>579</v>
      </c>
      <c r="B2" t="s">
        <v>121</v>
      </c>
    </row>
    <row r="3" spans="1:4" x14ac:dyDescent="0.2">
      <c r="A3" t="s">
        <v>580</v>
      </c>
      <c r="B3" t="s">
        <v>121</v>
      </c>
    </row>
    <row r="4" spans="1:4" x14ac:dyDescent="0.2">
      <c r="A4" t="s">
        <v>581</v>
      </c>
      <c r="B4" t="s">
        <v>121</v>
      </c>
    </row>
    <row r="5" spans="1:4" x14ac:dyDescent="0.2">
      <c r="A5" t="s">
        <v>582</v>
      </c>
      <c r="B5" t="s">
        <v>121</v>
      </c>
    </row>
    <row r="6" spans="1:4" x14ac:dyDescent="0.2">
      <c r="A6" t="s">
        <v>583</v>
      </c>
      <c r="B6" t="s">
        <v>121</v>
      </c>
    </row>
    <row r="7" spans="1:4" x14ac:dyDescent="0.2">
      <c r="A7" t="s">
        <v>688</v>
      </c>
      <c r="B7" t="s">
        <v>121</v>
      </c>
    </row>
    <row r="8" spans="1:4" x14ac:dyDescent="0.2">
      <c r="A8" t="s">
        <v>689</v>
      </c>
      <c r="B8" t="s">
        <v>121</v>
      </c>
    </row>
    <row r="9" spans="1:4" x14ac:dyDescent="0.2">
      <c r="A9" t="s">
        <v>584</v>
      </c>
      <c r="B9" t="s">
        <v>121</v>
      </c>
    </row>
    <row r="10" spans="1:4" x14ac:dyDescent="0.2">
      <c r="A10" t="s">
        <v>585</v>
      </c>
      <c r="B10" t="s">
        <v>121</v>
      </c>
    </row>
    <row r="11" spans="1:4" x14ac:dyDescent="0.2">
      <c r="A11" t="s">
        <v>690</v>
      </c>
      <c r="B11" t="s">
        <v>121</v>
      </c>
    </row>
    <row r="12" spans="1:4" x14ac:dyDescent="0.2">
      <c r="A12" t="s">
        <v>586</v>
      </c>
      <c r="B12" t="s">
        <v>121</v>
      </c>
    </row>
    <row r="13" spans="1:4" x14ac:dyDescent="0.2">
      <c r="A13" t="s">
        <v>587</v>
      </c>
      <c r="B13" t="s">
        <v>121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A1:B3"/>
  <sheetViews>
    <sheetView workbookViewId="0">
      <selection activeCell="A2" sqref="A2:B3"/>
    </sheetView>
  </sheetViews>
  <sheetFormatPr defaultRowHeight="12.75" x14ac:dyDescent="0.2"/>
  <sheetData>
    <row r="1" spans="1:2" x14ac:dyDescent="0.2">
      <c r="B1" s="175"/>
    </row>
    <row r="2" spans="1:2" x14ac:dyDescent="0.2">
      <c r="A2" t="s">
        <v>588</v>
      </c>
      <c r="B2" t="s">
        <v>122</v>
      </c>
    </row>
    <row r="3" spans="1:2" x14ac:dyDescent="0.2">
      <c r="A3" t="s">
        <v>691</v>
      </c>
      <c r="B3" t="s">
        <v>122</v>
      </c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3"/>
  <sheetViews>
    <sheetView workbookViewId="0">
      <selection activeCell="A2" sqref="A2:B23"/>
    </sheetView>
  </sheetViews>
  <sheetFormatPr defaultRowHeight="12.75" x14ac:dyDescent="0.2"/>
  <sheetData>
    <row r="2" spans="1:2" x14ac:dyDescent="0.2">
      <c r="A2" t="s">
        <v>692</v>
      </c>
      <c r="B2" t="s">
        <v>123</v>
      </c>
    </row>
    <row r="3" spans="1:2" x14ac:dyDescent="0.2">
      <c r="A3" t="s">
        <v>693</v>
      </c>
      <c r="B3" t="s">
        <v>123</v>
      </c>
    </row>
    <row r="4" spans="1:2" x14ac:dyDescent="0.2">
      <c r="A4" t="s">
        <v>589</v>
      </c>
      <c r="B4" t="s">
        <v>123</v>
      </c>
    </row>
    <row r="5" spans="1:2" x14ac:dyDescent="0.2">
      <c r="A5" t="s">
        <v>590</v>
      </c>
      <c r="B5" t="s">
        <v>123</v>
      </c>
    </row>
    <row r="6" spans="1:2" x14ac:dyDescent="0.2">
      <c r="A6" t="s">
        <v>591</v>
      </c>
      <c r="B6" t="s">
        <v>123</v>
      </c>
    </row>
    <row r="7" spans="1:2" x14ac:dyDescent="0.2">
      <c r="A7" t="s">
        <v>592</v>
      </c>
      <c r="B7" t="s">
        <v>123</v>
      </c>
    </row>
    <row r="8" spans="1:2" x14ac:dyDescent="0.2">
      <c r="A8" t="s">
        <v>694</v>
      </c>
      <c r="B8" t="s">
        <v>123</v>
      </c>
    </row>
    <row r="9" spans="1:2" x14ac:dyDescent="0.2">
      <c r="A9" t="s">
        <v>593</v>
      </c>
      <c r="B9" t="s">
        <v>123</v>
      </c>
    </row>
    <row r="10" spans="1:2" x14ac:dyDescent="0.2">
      <c r="A10" t="s">
        <v>594</v>
      </c>
      <c r="B10" t="s">
        <v>123</v>
      </c>
    </row>
    <row r="11" spans="1:2" x14ac:dyDescent="0.2">
      <c r="A11" t="s">
        <v>595</v>
      </c>
      <c r="B11" t="s">
        <v>123</v>
      </c>
    </row>
    <row r="12" spans="1:2" x14ac:dyDescent="0.2">
      <c r="A12" t="s">
        <v>596</v>
      </c>
      <c r="B12" t="s">
        <v>123</v>
      </c>
    </row>
    <row r="13" spans="1:2" x14ac:dyDescent="0.2">
      <c r="A13" t="s">
        <v>597</v>
      </c>
      <c r="B13" t="s">
        <v>123</v>
      </c>
    </row>
    <row r="14" spans="1:2" x14ac:dyDescent="0.2">
      <c r="A14" t="s">
        <v>598</v>
      </c>
      <c r="B14" t="s">
        <v>123</v>
      </c>
    </row>
    <row r="15" spans="1:2" x14ac:dyDescent="0.2">
      <c r="A15" t="s">
        <v>599</v>
      </c>
      <c r="B15" t="s">
        <v>123</v>
      </c>
    </row>
    <row r="16" spans="1:2" x14ac:dyDescent="0.2">
      <c r="A16" t="s">
        <v>600</v>
      </c>
      <c r="B16" t="s">
        <v>123</v>
      </c>
    </row>
    <row r="17" spans="1:2" x14ac:dyDescent="0.2">
      <c r="A17" t="s">
        <v>695</v>
      </c>
      <c r="B17" t="s">
        <v>123</v>
      </c>
    </row>
    <row r="18" spans="1:2" x14ac:dyDescent="0.2">
      <c r="A18" t="s">
        <v>601</v>
      </c>
      <c r="B18" t="s">
        <v>123</v>
      </c>
    </row>
    <row r="19" spans="1:2" x14ac:dyDescent="0.2">
      <c r="A19" t="s">
        <v>602</v>
      </c>
      <c r="B19" t="s">
        <v>123</v>
      </c>
    </row>
    <row r="20" spans="1:2" x14ac:dyDescent="0.2">
      <c r="A20" t="s">
        <v>603</v>
      </c>
      <c r="B20" t="s">
        <v>123</v>
      </c>
    </row>
    <row r="21" spans="1:2" x14ac:dyDescent="0.2">
      <c r="A21" t="s">
        <v>604</v>
      </c>
      <c r="B21" t="s">
        <v>123</v>
      </c>
    </row>
    <row r="22" spans="1:2" x14ac:dyDescent="0.2">
      <c r="A22" t="s">
        <v>605</v>
      </c>
      <c r="B22" t="s">
        <v>123</v>
      </c>
    </row>
    <row r="23" spans="1:2" x14ac:dyDescent="0.2">
      <c r="A23" t="s">
        <v>606</v>
      </c>
      <c r="B23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2:B11"/>
  <sheetViews>
    <sheetView workbookViewId="0">
      <selection activeCell="A2" sqref="A2:B11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607</v>
      </c>
      <c r="B2" t="s">
        <v>124</v>
      </c>
    </row>
    <row r="3" spans="1:2" x14ac:dyDescent="0.2">
      <c r="A3" t="s">
        <v>608</v>
      </c>
      <c r="B3" t="s">
        <v>124</v>
      </c>
    </row>
    <row r="4" spans="1:2" x14ac:dyDescent="0.2">
      <c r="A4" t="s">
        <v>609</v>
      </c>
      <c r="B4" t="s">
        <v>124</v>
      </c>
    </row>
    <row r="5" spans="1:2" x14ac:dyDescent="0.2">
      <c r="A5" t="s">
        <v>610</v>
      </c>
      <c r="B5" t="s">
        <v>124</v>
      </c>
    </row>
    <row r="6" spans="1:2" x14ac:dyDescent="0.2">
      <c r="A6" t="s">
        <v>611</v>
      </c>
      <c r="B6" t="s">
        <v>124</v>
      </c>
    </row>
    <row r="7" spans="1:2" x14ac:dyDescent="0.2">
      <c r="A7" t="s">
        <v>696</v>
      </c>
      <c r="B7" t="s">
        <v>124</v>
      </c>
    </row>
    <row r="8" spans="1:2" x14ac:dyDescent="0.2">
      <c r="A8" t="s">
        <v>697</v>
      </c>
      <c r="B8" t="s">
        <v>124</v>
      </c>
    </row>
    <row r="9" spans="1:2" x14ac:dyDescent="0.2">
      <c r="A9" t="s">
        <v>612</v>
      </c>
      <c r="B9" t="s">
        <v>124</v>
      </c>
    </row>
    <row r="10" spans="1:2" x14ac:dyDescent="0.2">
      <c r="A10" t="s">
        <v>613</v>
      </c>
      <c r="B10" t="s">
        <v>124</v>
      </c>
    </row>
    <row r="11" spans="1:2" x14ac:dyDescent="0.2">
      <c r="A11" t="s">
        <v>614</v>
      </c>
      <c r="B11" t="s">
        <v>124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2:B9"/>
  <sheetViews>
    <sheetView workbookViewId="0">
      <selection activeCell="A2" sqref="A2:B9"/>
    </sheetView>
  </sheetViews>
  <sheetFormatPr defaultRowHeight="12.75" x14ac:dyDescent="0.2"/>
  <sheetData>
    <row r="2" spans="1:2" x14ac:dyDescent="0.2">
      <c r="A2" t="s">
        <v>615</v>
      </c>
      <c r="B2" t="s">
        <v>125</v>
      </c>
    </row>
    <row r="3" spans="1:2" x14ac:dyDescent="0.2">
      <c r="A3" t="s">
        <v>698</v>
      </c>
      <c r="B3" t="s">
        <v>125</v>
      </c>
    </row>
    <row r="4" spans="1:2" x14ac:dyDescent="0.2">
      <c r="A4" t="s">
        <v>699</v>
      </c>
      <c r="B4" t="s">
        <v>125</v>
      </c>
    </row>
    <row r="5" spans="1:2" x14ac:dyDescent="0.2">
      <c r="A5" t="s">
        <v>616</v>
      </c>
      <c r="B5" t="s">
        <v>125</v>
      </c>
    </row>
    <row r="6" spans="1:2" x14ac:dyDescent="0.2">
      <c r="A6" t="s">
        <v>700</v>
      </c>
      <c r="B6" t="s">
        <v>125</v>
      </c>
    </row>
    <row r="7" spans="1:2" x14ac:dyDescent="0.2">
      <c r="A7" t="s">
        <v>617</v>
      </c>
      <c r="B7" t="s">
        <v>125</v>
      </c>
    </row>
    <row r="8" spans="1:2" x14ac:dyDescent="0.2">
      <c r="A8" t="s">
        <v>701</v>
      </c>
      <c r="B8" t="s">
        <v>125</v>
      </c>
    </row>
    <row r="9" spans="1:2" x14ac:dyDescent="0.2">
      <c r="A9" t="s">
        <v>618</v>
      </c>
      <c r="B9" t="s">
        <v>125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2:B10"/>
  <sheetViews>
    <sheetView workbookViewId="0">
      <selection activeCell="A2" sqref="A2:B10"/>
    </sheetView>
  </sheetViews>
  <sheetFormatPr defaultRowHeight="12.75" x14ac:dyDescent="0.2"/>
  <sheetData>
    <row r="2" spans="1:2" x14ac:dyDescent="0.2">
      <c r="A2" t="s">
        <v>619</v>
      </c>
      <c r="B2" t="s">
        <v>126</v>
      </c>
    </row>
    <row r="3" spans="1:2" x14ac:dyDescent="0.2">
      <c r="A3" t="s">
        <v>620</v>
      </c>
      <c r="B3" t="s">
        <v>126</v>
      </c>
    </row>
    <row r="4" spans="1:2" x14ac:dyDescent="0.2">
      <c r="A4" t="s">
        <v>621</v>
      </c>
      <c r="B4" t="s">
        <v>126</v>
      </c>
    </row>
    <row r="5" spans="1:2" x14ac:dyDescent="0.2">
      <c r="A5" t="s">
        <v>622</v>
      </c>
      <c r="B5" t="s">
        <v>126</v>
      </c>
    </row>
    <row r="6" spans="1:2" x14ac:dyDescent="0.2">
      <c r="A6" t="s">
        <v>623</v>
      </c>
      <c r="B6" t="s">
        <v>126</v>
      </c>
    </row>
    <row r="7" spans="1:2" x14ac:dyDescent="0.2">
      <c r="A7" t="s">
        <v>624</v>
      </c>
      <c r="B7" t="s">
        <v>126</v>
      </c>
    </row>
    <row r="8" spans="1:2" x14ac:dyDescent="0.2">
      <c r="A8" t="s">
        <v>625</v>
      </c>
      <c r="B8" t="s">
        <v>126</v>
      </c>
    </row>
    <row r="9" spans="1:2" x14ac:dyDescent="0.2">
      <c r="A9" t="s">
        <v>626</v>
      </c>
      <c r="B9" t="s">
        <v>126</v>
      </c>
    </row>
    <row r="10" spans="1:2" x14ac:dyDescent="0.2">
      <c r="A10" t="s">
        <v>627</v>
      </c>
      <c r="B10" t="s">
        <v>126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628</v>
      </c>
      <c r="B2" t="s">
        <v>15</v>
      </c>
    </row>
    <row r="3" spans="1:2" x14ac:dyDescent="0.2">
      <c r="A3" t="s">
        <v>629</v>
      </c>
      <c r="B3" t="s">
        <v>15</v>
      </c>
    </row>
    <row r="4" spans="1:2" x14ac:dyDescent="0.2">
      <c r="A4" t="s">
        <v>630</v>
      </c>
      <c r="B4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702</v>
      </c>
      <c r="B2" t="s">
        <v>16</v>
      </c>
    </row>
    <row r="3" spans="1:2" x14ac:dyDescent="0.2">
      <c r="A3" t="s">
        <v>631</v>
      </c>
      <c r="B3" t="s">
        <v>16</v>
      </c>
    </row>
    <row r="4" spans="1:2" x14ac:dyDescent="0.2">
      <c r="A4" t="s">
        <v>632</v>
      </c>
      <c r="B4" t="s">
        <v>16</v>
      </c>
    </row>
    <row r="5" spans="1:2" x14ac:dyDescent="0.2">
      <c r="A5" t="s">
        <v>633</v>
      </c>
      <c r="B5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2:D2"/>
  <sheetViews>
    <sheetView workbookViewId="0">
      <selection activeCell="A2" sqref="A2:B2"/>
    </sheetView>
  </sheetViews>
  <sheetFormatPr defaultRowHeight="12.75" x14ac:dyDescent="0.2"/>
  <sheetData>
    <row r="2" spans="1:4" x14ac:dyDescent="0.2">
      <c r="A2" t="s">
        <v>703</v>
      </c>
      <c r="B2" t="s">
        <v>354</v>
      </c>
      <c r="D2" s="18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734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735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D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4" x14ac:dyDescent="0.2">
      <c r="A2" t="s">
        <v>736</v>
      </c>
      <c r="B2" t="s">
        <v>356</v>
      </c>
      <c r="D2">
        <f>IFERROR(INDEX(Lookup!$BH$9:$BH$169,MATCH($A2,Lookup!$A$9:$A$169,0)),0)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634</v>
      </c>
      <c r="B2" t="s">
        <v>357</v>
      </c>
    </row>
    <row r="3" spans="1:2" x14ac:dyDescent="0.2">
      <c r="A3" t="s">
        <v>635</v>
      </c>
      <c r="B3" t="s">
        <v>357</v>
      </c>
    </row>
    <row r="4" spans="1:2" x14ac:dyDescent="0.2">
      <c r="A4" t="s">
        <v>737</v>
      </c>
      <c r="B4" t="s">
        <v>357</v>
      </c>
    </row>
    <row r="5" spans="1:2" x14ac:dyDescent="0.2">
      <c r="A5" t="s">
        <v>636</v>
      </c>
      <c r="B5" t="s">
        <v>357</v>
      </c>
    </row>
    <row r="6" spans="1:2" x14ac:dyDescent="0.2">
      <c r="A6" t="s">
        <v>637</v>
      </c>
      <c r="B6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638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639</v>
      </c>
      <c r="B2" t="s">
        <v>359</v>
      </c>
    </row>
    <row r="3" spans="1:2" x14ac:dyDescent="0.2">
      <c r="A3" t="s">
        <v>640</v>
      </c>
      <c r="B3" t="s">
        <v>359</v>
      </c>
    </row>
    <row r="4" spans="1:2" x14ac:dyDescent="0.2">
      <c r="A4" t="s">
        <v>641</v>
      </c>
      <c r="B4" t="s">
        <v>359</v>
      </c>
    </row>
    <row r="5" spans="1:2" x14ac:dyDescent="0.2">
      <c r="A5" t="s">
        <v>772</v>
      </c>
      <c r="B5" t="s">
        <v>359</v>
      </c>
    </row>
    <row r="6" spans="1:2" x14ac:dyDescent="0.2">
      <c r="A6" t="s">
        <v>773</v>
      </c>
      <c r="B6" t="s">
        <v>359</v>
      </c>
    </row>
    <row r="7" spans="1:2" x14ac:dyDescent="0.2">
      <c r="A7" t="s">
        <v>642</v>
      </c>
      <c r="B7" t="s">
        <v>359</v>
      </c>
    </row>
    <row r="8" spans="1:2" x14ac:dyDescent="0.2">
      <c r="A8" t="s">
        <v>738</v>
      </c>
      <c r="B8" t="s">
        <v>359</v>
      </c>
    </row>
    <row r="9" spans="1:2" x14ac:dyDescent="0.2">
      <c r="A9" t="s">
        <v>643</v>
      </c>
      <c r="B9" t="s">
        <v>359</v>
      </c>
    </row>
    <row r="10" spans="1:2" x14ac:dyDescent="0.2">
      <c r="A10" t="s">
        <v>431</v>
      </c>
      <c r="B10" t="s">
        <v>359</v>
      </c>
    </row>
    <row r="11" spans="1:2" x14ac:dyDescent="0.2">
      <c r="A11" t="s">
        <v>432</v>
      </c>
      <c r="B11" t="s">
        <v>359</v>
      </c>
    </row>
    <row r="12" spans="1:2" x14ac:dyDescent="0.2">
      <c r="A12" t="s">
        <v>433</v>
      </c>
      <c r="B12" t="s">
        <v>359</v>
      </c>
    </row>
    <row r="13" spans="1:2" x14ac:dyDescent="0.2">
      <c r="A13" t="s">
        <v>644</v>
      </c>
      <c r="B13" t="s">
        <v>359</v>
      </c>
    </row>
    <row r="14" spans="1:2" x14ac:dyDescent="0.2">
      <c r="A14" t="s">
        <v>645</v>
      </c>
      <c r="B14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3"/>
  <sheetViews>
    <sheetView workbookViewId="0">
      <selection activeCell="A2" sqref="A2:B13"/>
    </sheetView>
  </sheetViews>
  <sheetFormatPr defaultRowHeight="12.75" x14ac:dyDescent="0.2"/>
  <sheetData>
    <row r="2" spans="1:2" x14ac:dyDescent="0.2">
      <c r="A2" t="s">
        <v>646</v>
      </c>
      <c r="B2" t="s">
        <v>360</v>
      </c>
    </row>
    <row r="3" spans="1:2" x14ac:dyDescent="0.2">
      <c r="A3" t="s">
        <v>647</v>
      </c>
      <c r="B3" t="s">
        <v>360</v>
      </c>
    </row>
    <row r="4" spans="1:2" x14ac:dyDescent="0.2">
      <c r="A4" t="s">
        <v>648</v>
      </c>
      <c r="B4" t="s">
        <v>360</v>
      </c>
    </row>
    <row r="5" spans="1:2" x14ac:dyDescent="0.2">
      <c r="A5" t="s">
        <v>739</v>
      </c>
      <c r="B5" t="s">
        <v>360</v>
      </c>
    </row>
    <row r="6" spans="1:2" x14ac:dyDescent="0.2">
      <c r="A6" t="s">
        <v>740</v>
      </c>
      <c r="B6" t="s">
        <v>360</v>
      </c>
    </row>
    <row r="7" spans="1:2" x14ac:dyDescent="0.2">
      <c r="A7" t="s">
        <v>741</v>
      </c>
      <c r="B7" t="s">
        <v>360</v>
      </c>
    </row>
    <row r="8" spans="1:2" x14ac:dyDescent="0.2">
      <c r="A8" t="s">
        <v>649</v>
      </c>
      <c r="B8" t="s">
        <v>360</v>
      </c>
    </row>
    <row r="9" spans="1:2" x14ac:dyDescent="0.2">
      <c r="A9" t="s">
        <v>650</v>
      </c>
      <c r="B9" t="s">
        <v>360</v>
      </c>
    </row>
    <row r="10" spans="1:2" x14ac:dyDescent="0.2">
      <c r="A10" t="s">
        <v>742</v>
      </c>
      <c r="B10" t="s">
        <v>360</v>
      </c>
    </row>
    <row r="11" spans="1:2" x14ac:dyDescent="0.2">
      <c r="A11" t="s">
        <v>743</v>
      </c>
      <c r="B11" t="s">
        <v>360</v>
      </c>
    </row>
    <row r="12" spans="1:2" x14ac:dyDescent="0.2">
      <c r="A12" t="s">
        <v>651</v>
      </c>
      <c r="B12" t="s">
        <v>360</v>
      </c>
    </row>
    <row r="13" spans="1:2" x14ac:dyDescent="0.2">
      <c r="A13" t="s">
        <v>652</v>
      </c>
      <c r="B13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706</v>
      </c>
      <c r="B2" t="s">
        <v>361</v>
      </c>
    </row>
    <row r="3" spans="1:2" x14ac:dyDescent="0.2">
      <c r="A3" t="s">
        <v>707</v>
      </c>
      <c r="B3" t="s">
        <v>361</v>
      </c>
    </row>
    <row r="4" spans="1:2" x14ac:dyDescent="0.2">
      <c r="A4" t="s">
        <v>486</v>
      </c>
      <c r="B4" t="s">
        <v>361</v>
      </c>
    </row>
    <row r="5" spans="1:2" x14ac:dyDescent="0.2">
      <c r="A5" t="s">
        <v>708</v>
      </c>
      <c r="B5" t="s">
        <v>361</v>
      </c>
    </row>
    <row r="6" spans="1:2" x14ac:dyDescent="0.2">
      <c r="A6" t="s">
        <v>451</v>
      </c>
      <c r="B6" t="s">
        <v>361</v>
      </c>
    </row>
    <row r="7" spans="1:2" x14ac:dyDescent="0.2">
      <c r="A7" t="s">
        <v>434</v>
      </c>
      <c r="B7" t="s">
        <v>361</v>
      </c>
    </row>
    <row r="8" spans="1:2" x14ac:dyDescent="0.2">
      <c r="A8" t="s">
        <v>709</v>
      </c>
      <c r="B8" t="s">
        <v>361</v>
      </c>
    </row>
    <row r="9" spans="1:2" x14ac:dyDescent="0.2">
      <c r="A9" t="s">
        <v>710</v>
      </c>
      <c r="B9" t="s">
        <v>361</v>
      </c>
    </row>
    <row r="10" spans="1:2" x14ac:dyDescent="0.2">
      <c r="A10" t="s">
        <v>435</v>
      </c>
      <c r="B10" t="s">
        <v>361</v>
      </c>
    </row>
    <row r="11" spans="1:2" x14ac:dyDescent="0.2">
      <c r="A11" t="s">
        <v>711</v>
      </c>
      <c r="B11" t="s">
        <v>361</v>
      </c>
    </row>
    <row r="12" spans="1:2" x14ac:dyDescent="0.2">
      <c r="A12" t="s">
        <v>436</v>
      </c>
      <c r="B12" t="s">
        <v>361</v>
      </c>
    </row>
    <row r="13" spans="1:2" x14ac:dyDescent="0.2">
      <c r="A13" t="s">
        <v>712</v>
      </c>
      <c r="B13" t="s">
        <v>361</v>
      </c>
    </row>
    <row r="14" spans="1:2" x14ac:dyDescent="0.2">
      <c r="A14" t="s">
        <v>713</v>
      </c>
      <c r="B14" t="s">
        <v>361</v>
      </c>
    </row>
    <row r="15" spans="1:2" x14ac:dyDescent="0.2">
      <c r="A15" t="s">
        <v>437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0"/>
  <sheetViews>
    <sheetView workbookViewId="0">
      <selection activeCell="A2" sqref="A2:B20"/>
    </sheetView>
  </sheetViews>
  <sheetFormatPr defaultRowHeight="12.75" x14ac:dyDescent="0.2"/>
  <sheetData>
    <row r="2" spans="1:2" x14ac:dyDescent="0.2">
      <c r="A2" t="s">
        <v>653</v>
      </c>
      <c r="B2" t="s">
        <v>362</v>
      </c>
    </row>
    <row r="3" spans="1:2" x14ac:dyDescent="0.2">
      <c r="A3" t="s">
        <v>654</v>
      </c>
      <c r="B3" t="s">
        <v>362</v>
      </c>
    </row>
    <row r="4" spans="1:2" x14ac:dyDescent="0.2">
      <c r="A4" t="s">
        <v>744</v>
      </c>
      <c r="B4" t="s">
        <v>362</v>
      </c>
    </row>
    <row r="5" spans="1:2" x14ac:dyDescent="0.2">
      <c r="A5" t="s">
        <v>655</v>
      </c>
      <c r="B5" t="s">
        <v>362</v>
      </c>
    </row>
    <row r="6" spans="1:2" x14ac:dyDescent="0.2">
      <c r="A6" t="s">
        <v>745</v>
      </c>
      <c r="B6" t="s">
        <v>362</v>
      </c>
    </row>
    <row r="7" spans="1:2" x14ac:dyDescent="0.2">
      <c r="A7" t="s">
        <v>746</v>
      </c>
      <c r="B7" t="s">
        <v>362</v>
      </c>
    </row>
    <row r="8" spans="1:2" x14ac:dyDescent="0.2">
      <c r="A8" t="s">
        <v>747</v>
      </c>
      <c r="B8" t="s">
        <v>362</v>
      </c>
    </row>
    <row r="9" spans="1:2" x14ac:dyDescent="0.2">
      <c r="A9" t="s">
        <v>748</v>
      </c>
      <c r="B9" t="s">
        <v>362</v>
      </c>
    </row>
    <row r="10" spans="1:2" x14ac:dyDescent="0.2">
      <c r="A10" t="s">
        <v>749</v>
      </c>
      <c r="B10" t="s">
        <v>362</v>
      </c>
    </row>
    <row r="11" spans="1:2" x14ac:dyDescent="0.2">
      <c r="A11" t="s">
        <v>750</v>
      </c>
      <c r="B11" t="s">
        <v>362</v>
      </c>
    </row>
    <row r="12" spans="1:2" x14ac:dyDescent="0.2">
      <c r="A12" t="s">
        <v>751</v>
      </c>
      <c r="B12" t="s">
        <v>362</v>
      </c>
    </row>
    <row r="13" spans="1:2" x14ac:dyDescent="0.2">
      <c r="A13" t="s">
        <v>752</v>
      </c>
      <c r="B13" t="s">
        <v>362</v>
      </c>
    </row>
    <row r="14" spans="1:2" x14ac:dyDescent="0.2">
      <c r="A14" t="s">
        <v>753</v>
      </c>
      <c r="B14" t="s">
        <v>362</v>
      </c>
    </row>
    <row r="15" spans="1:2" x14ac:dyDescent="0.2">
      <c r="A15" t="s">
        <v>754</v>
      </c>
      <c r="B15" t="s">
        <v>362</v>
      </c>
    </row>
    <row r="16" spans="1:2" x14ac:dyDescent="0.2">
      <c r="A16" t="s">
        <v>714</v>
      </c>
      <c r="B16" t="s">
        <v>362</v>
      </c>
    </row>
    <row r="17" spans="1:2" x14ac:dyDescent="0.2">
      <c r="A17" t="s">
        <v>755</v>
      </c>
      <c r="B17" t="s">
        <v>362</v>
      </c>
    </row>
    <row r="18" spans="1:2" x14ac:dyDescent="0.2">
      <c r="A18" t="s">
        <v>756</v>
      </c>
      <c r="B18" t="s">
        <v>362</v>
      </c>
    </row>
    <row r="19" spans="1:2" x14ac:dyDescent="0.2">
      <c r="A19" t="s">
        <v>715</v>
      </c>
      <c r="B19" t="s">
        <v>362</v>
      </c>
    </row>
    <row r="20" spans="1:2" x14ac:dyDescent="0.2">
      <c r="A20" t="s">
        <v>716</v>
      </c>
      <c r="B20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656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11"/>
  <sheetViews>
    <sheetView workbookViewId="0">
      <selection activeCell="A2" sqref="A2:B11"/>
    </sheetView>
  </sheetViews>
  <sheetFormatPr defaultRowHeight="12.75" x14ac:dyDescent="0.2"/>
  <sheetData>
    <row r="2" spans="1:2" x14ac:dyDescent="0.2">
      <c r="A2" t="s">
        <v>657</v>
      </c>
      <c r="B2" t="s">
        <v>364</v>
      </c>
    </row>
    <row r="3" spans="1:2" x14ac:dyDescent="0.2">
      <c r="A3" t="s">
        <v>658</v>
      </c>
      <c r="B3" t="s">
        <v>364</v>
      </c>
    </row>
    <row r="4" spans="1:2" x14ac:dyDescent="0.2">
      <c r="A4" t="s">
        <v>659</v>
      </c>
      <c r="B4" t="s">
        <v>364</v>
      </c>
    </row>
    <row r="5" spans="1:2" x14ac:dyDescent="0.2">
      <c r="A5" t="s">
        <v>660</v>
      </c>
      <c r="B5" t="s">
        <v>364</v>
      </c>
    </row>
    <row r="6" spans="1:2" x14ac:dyDescent="0.2">
      <c r="A6" t="s">
        <v>661</v>
      </c>
      <c r="B6" t="s">
        <v>364</v>
      </c>
    </row>
    <row r="7" spans="1:2" x14ac:dyDescent="0.2">
      <c r="A7" t="s">
        <v>662</v>
      </c>
      <c r="B7" t="s">
        <v>364</v>
      </c>
    </row>
    <row r="8" spans="1:2" x14ac:dyDescent="0.2">
      <c r="A8" t="s">
        <v>663</v>
      </c>
      <c r="B8" t="s">
        <v>364</v>
      </c>
    </row>
    <row r="9" spans="1:2" x14ac:dyDescent="0.2">
      <c r="A9" t="s">
        <v>664</v>
      </c>
      <c r="B9" t="s">
        <v>364</v>
      </c>
    </row>
    <row r="10" spans="1:2" x14ac:dyDescent="0.2">
      <c r="A10" t="s">
        <v>665</v>
      </c>
      <c r="B10" t="s">
        <v>364</v>
      </c>
    </row>
    <row r="11" spans="1:2" x14ac:dyDescent="0.2">
      <c r="A11" t="s">
        <v>666</v>
      </c>
      <c r="B11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667</v>
      </c>
      <c r="B2" t="s">
        <v>365</v>
      </c>
    </row>
    <row r="3" spans="1:2" x14ac:dyDescent="0.2">
      <c r="A3" t="s">
        <v>668</v>
      </c>
      <c r="B3" t="s">
        <v>365</v>
      </c>
    </row>
    <row r="4" spans="1:2" x14ac:dyDescent="0.2">
      <c r="A4" t="s">
        <v>757</v>
      </c>
      <c r="B4" t="s">
        <v>365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717</v>
      </c>
      <c r="B2" t="s">
        <v>367</v>
      </c>
    </row>
    <row r="3" spans="1:2" x14ac:dyDescent="0.2">
      <c r="A3" t="s">
        <v>438</v>
      </c>
      <c r="B3" t="s">
        <v>367</v>
      </c>
    </row>
    <row r="4" spans="1:2" x14ac:dyDescent="0.2">
      <c r="A4" t="s">
        <v>718</v>
      </c>
      <c r="B4" t="s">
        <v>367</v>
      </c>
    </row>
    <row r="5" spans="1:2" x14ac:dyDescent="0.2">
      <c r="A5" t="s">
        <v>719</v>
      </c>
      <c r="B5" t="s">
        <v>367</v>
      </c>
    </row>
    <row r="6" spans="1:2" x14ac:dyDescent="0.2">
      <c r="A6" t="s">
        <v>452</v>
      </c>
      <c r="B6" t="s">
        <v>367</v>
      </c>
    </row>
    <row r="7" spans="1:2" x14ac:dyDescent="0.2">
      <c r="A7" t="s">
        <v>720</v>
      </c>
      <c r="B7" t="s">
        <v>367</v>
      </c>
    </row>
    <row r="8" spans="1:2" x14ac:dyDescent="0.2">
      <c r="A8" t="s">
        <v>524</v>
      </c>
      <c r="B8" t="s">
        <v>367</v>
      </c>
    </row>
    <row r="9" spans="1:2" x14ac:dyDescent="0.2">
      <c r="A9" t="s">
        <v>721</v>
      </c>
      <c r="B9" t="s">
        <v>367</v>
      </c>
    </row>
    <row r="10" spans="1:2" x14ac:dyDescent="0.2">
      <c r="A10" t="s">
        <v>439</v>
      </c>
      <c r="B10" t="s">
        <v>367</v>
      </c>
    </row>
    <row r="11" spans="1:2" x14ac:dyDescent="0.2">
      <c r="A11" t="s">
        <v>722</v>
      </c>
      <c r="B11" t="s">
        <v>367</v>
      </c>
    </row>
    <row r="12" spans="1:2" x14ac:dyDescent="0.2">
      <c r="A12" t="s">
        <v>487</v>
      </c>
      <c r="B12" t="s">
        <v>367</v>
      </c>
    </row>
    <row r="13" spans="1:2" x14ac:dyDescent="0.2">
      <c r="A13" t="s">
        <v>723</v>
      </c>
      <c r="B13" t="s">
        <v>367</v>
      </c>
    </row>
    <row r="14" spans="1:2" x14ac:dyDescent="0.2">
      <c r="A14" t="s">
        <v>440</v>
      </c>
      <c r="B14" t="s">
        <v>367</v>
      </c>
    </row>
    <row r="15" spans="1:2" x14ac:dyDescent="0.2">
      <c r="A15" t="s">
        <v>669</v>
      </c>
      <c r="B1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724</v>
      </c>
      <c r="B2" t="s">
        <v>368</v>
      </c>
    </row>
    <row r="3" spans="1:2" x14ac:dyDescent="0.2">
      <c r="A3" t="s">
        <v>725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D4"/>
  <sheetViews>
    <sheetView workbookViewId="0">
      <selection activeCell="A2" sqref="A2:B4"/>
    </sheetView>
  </sheetViews>
  <sheetFormatPr defaultRowHeight="12.75" x14ac:dyDescent="0.2"/>
  <cols>
    <col min="1" max="1" width="20.85546875" customWidth="1"/>
  </cols>
  <sheetData>
    <row r="2" spans="1:4" x14ac:dyDescent="0.2">
      <c r="A2" t="s">
        <v>670</v>
      </c>
      <c r="B2" t="s">
        <v>369</v>
      </c>
      <c r="D2">
        <f>IFERROR(INDEX(Lookup!$BH$9:$BH$169,MATCH($A2,Lookup!$A$9:$A$169,0)),0)</f>
        <v>-3623115.99</v>
      </c>
    </row>
    <row r="3" spans="1:4" x14ac:dyDescent="0.2">
      <c r="A3" t="s">
        <v>671</v>
      </c>
      <c r="B3" t="s">
        <v>369</v>
      </c>
      <c r="D3">
        <f>IFERROR(INDEX(Lookup!$BH$9:$BH$169,MATCH($A3,Lookup!$A$9:$A$169,0)),0)</f>
        <v>0</v>
      </c>
    </row>
    <row r="4" spans="1:4" x14ac:dyDescent="0.2">
      <c r="A4" t="s">
        <v>672</v>
      </c>
      <c r="B4" t="s">
        <v>369</v>
      </c>
      <c r="D4">
        <f>IFERROR(INDEX(Lookup!$BH$9:$BH$169,MATCH($A4,Lookup!$A$9:$A$169,0)),0)</f>
        <v>7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2:B10"/>
  <sheetViews>
    <sheetView workbookViewId="0">
      <selection activeCell="A2" sqref="A2:B10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>
    <row r="2" spans="1:2" x14ac:dyDescent="0.2">
      <c r="A2" t="s">
        <v>675</v>
      </c>
      <c r="B2" t="s">
        <v>118</v>
      </c>
    </row>
    <row r="3" spans="1:2" x14ac:dyDescent="0.2">
      <c r="A3" t="s">
        <v>538</v>
      </c>
      <c r="B3" t="s">
        <v>118</v>
      </c>
    </row>
    <row r="4" spans="1:2" x14ac:dyDescent="0.2">
      <c r="A4" t="s">
        <v>542</v>
      </c>
      <c r="B4" t="s">
        <v>118</v>
      </c>
    </row>
    <row r="5" spans="1:2" x14ac:dyDescent="0.2">
      <c r="A5" t="s">
        <v>544</v>
      </c>
      <c r="B5" t="s">
        <v>118</v>
      </c>
    </row>
    <row r="6" spans="1:2" x14ac:dyDescent="0.2">
      <c r="A6" t="s">
        <v>548</v>
      </c>
      <c r="B6" t="s">
        <v>118</v>
      </c>
    </row>
    <row r="7" spans="1:2" x14ac:dyDescent="0.2">
      <c r="A7" t="s">
        <v>552</v>
      </c>
      <c r="B7" t="s">
        <v>118</v>
      </c>
    </row>
    <row r="8" spans="1:2" x14ac:dyDescent="0.2">
      <c r="A8" t="s">
        <v>555</v>
      </c>
      <c r="B8" t="s">
        <v>118</v>
      </c>
    </row>
    <row r="9" spans="1:2" x14ac:dyDescent="0.2">
      <c r="A9" t="s">
        <v>557</v>
      </c>
      <c r="B9" t="s">
        <v>118</v>
      </c>
    </row>
    <row r="10" spans="1:2" x14ac:dyDescent="0.2">
      <c r="A10" t="s">
        <v>559</v>
      </c>
      <c r="B10" t="s">
        <v>118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 filterMode="1"/>
  <dimension ref="A1:D1400"/>
  <sheetViews>
    <sheetView workbookViewId="0">
      <selection activeCell="A2" sqref="A2:B49"/>
    </sheetView>
  </sheetViews>
  <sheetFormatPr defaultRowHeight="12.75" x14ac:dyDescent="0.2"/>
  <cols>
    <col min="1" max="1" width="14" customWidth="1"/>
    <col min="2" max="2" width="16" customWidth="1"/>
    <col min="3" max="3" width="57.85546875" bestFit="1" customWidth="1"/>
    <col min="4" max="4" width="10" customWidth="1"/>
  </cols>
  <sheetData>
    <row r="1" spans="1:4" ht="13.5" thickBot="1" x14ac:dyDescent="0.25">
      <c r="A1" s="1" t="s">
        <v>705</v>
      </c>
      <c r="B1" s="1" t="s">
        <v>446</v>
      </c>
      <c r="C1" s="1" t="s">
        <v>727</v>
      </c>
      <c r="D1" s="1" t="s">
        <v>704</v>
      </c>
    </row>
    <row r="2" spans="1:4" hidden="1" x14ac:dyDescent="0.2">
      <c r="A2" t="s">
        <v>529</v>
      </c>
      <c r="B2" t="s">
        <v>115</v>
      </c>
      <c r="C2" t="s">
        <v>1468</v>
      </c>
      <c r="D2" t="str">
        <f t="shared" ref="D2:D65" si="0">MID(ACCTFMTTD,8,2)</f>
        <v>01</v>
      </c>
    </row>
    <row r="3" spans="1:4" hidden="1" x14ac:dyDescent="0.2">
      <c r="A3" t="s">
        <v>530</v>
      </c>
      <c r="B3" t="s">
        <v>115</v>
      </c>
      <c r="C3" t="s">
        <v>1469</v>
      </c>
      <c r="D3" t="str">
        <f t="shared" si="0"/>
        <v>02</v>
      </c>
    </row>
    <row r="4" spans="1:4" hidden="1" x14ac:dyDescent="0.2">
      <c r="A4" t="s">
        <v>531</v>
      </c>
      <c r="B4" t="s">
        <v>115</v>
      </c>
      <c r="C4" t="s">
        <v>1470</v>
      </c>
      <c r="D4" t="str">
        <f t="shared" si="0"/>
        <v>03</v>
      </c>
    </row>
    <row r="5" spans="1:4" hidden="1" x14ac:dyDescent="0.2">
      <c r="A5" t="s">
        <v>532</v>
      </c>
      <c r="B5" t="s">
        <v>115</v>
      </c>
      <c r="C5" t="s">
        <v>1471</v>
      </c>
      <c r="D5" t="str">
        <f t="shared" si="0"/>
        <v>04</v>
      </c>
    </row>
    <row r="6" spans="1:4" hidden="1" x14ac:dyDescent="0.2">
      <c r="A6" t="s">
        <v>533</v>
      </c>
      <c r="B6" t="s">
        <v>115</v>
      </c>
      <c r="C6" t="s">
        <v>1472</v>
      </c>
      <c r="D6" t="str">
        <f t="shared" si="0"/>
        <v>05</v>
      </c>
    </row>
    <row r="7" spans="1:4" hidden="1" x14ac:dyDescent="0.2">
      <c r="A7" t="s">
        <v>768</v>
      </c>
      <c r="B7" t="s">
        <v>115</v>
      </c>
      <c r="C7" t="s">
        <v>1473</v>
      </c>
      <c r="D7" t="str">
        <f t="shared" si="0"/>
        <v>07</v>
      </c>
    </row>
    <row r="8" spans="1:4" hidden="1" x14ac:dyDescent="0.2">
      <c r="A8" t="s">
        <v>534</v>
      </c>
      <c r="B8" t="s">
        <v>115</v>
      </c>
      <c r="C8" t="s">
        <v>1474</v>
      </c>
      <c r="D8" t="str">
        <f t="shared" si="0"/>
        <v>01</v>
      </c>
    </row>
    <row r="9" spans="1:4" hidden="1" x14ac:dyDescent="0.2">
      <c r="A9" t="s">
        <v>673</v>
      </c>
      <c r="B9" t="s">
        <v>115</v>
      </c>
      <c r="C9" t="s">
        <v>1475</v>
      </c>
      <c r="D9" t="str">
        <f t="shared" si="0"/>
        <v>02</v>
      </c>
    </row>
    <row r="10" spans="1:4" hidden="1" x14ac:dyDescent="0.2">
      <c r="A10" t="s">
        <v>674</v>
      </c>
      <c r="B10" t="s">
        <v>115</v>
      </c>
      <c r="C10" t="s">
        <v>1476</v>
      </c>
      <c r="D10" t="str">
        <f t="shared" si="0"/>
        <v>03</v>
      </c>
    </row>
    <row r="11" spans="1:4" hidden="1" x14ac:dyDescent="0.2">
      <c r="A11" t="s">
        <v>535</v>
      </c>
      <c r="B11" t="s">
        <v>115</v>
      </c>
      <c r="C11" t="s">
        <v>1477</v>
      </c>
      <c r="D11" t="str">
        <f t="shared" si="0"/>
        <v>04</v>
      </c>
    </row>
    <row r="12" spans="1:4" hidden="1" x14ac:dyDescent="0.2">
      <c r="A12" t="s">
        <v>536</v>
      </c>
      <c r="B12" t="s">
        <v>115</v>
      </c>
      <c r="C12" t="s">
        <v>1478</v>
      </c>
      <c r="D12" t="str">
        <f t="shared" si="0"/>
        <v>06</v>
      </c>
    </row>
    <row r="13" spans="1:4" hidden="1" x14ac:dyDescent="0.2">
      <c r="A13" t="s">
        <v>675</v>
      </c>
      <c r="B13" t="s">
        <v>118</v>
      </c>
      <c r="C13" t="s">
        <v>1479</v>
      </c>
      <c r="D13" t="str">
        <f t="shared" si="0"/>
        <v>01</v>
      </c>
    </row>
    <row r="14" spans="1:4" x14ac:dyDescent="0.2">
      <c r="A14" t="s">
        <v>676</v>
      </c>
      <c r="B14" t="s">
        <v>118</v>
      </c>
      <c r="C14" t="s">
        <v>1480</v>
      </c>
      <c r="D14" t="str">
        <f t="shared" si="0"/>
        <v>02</v>
      </c>
    </row>
    <row r="15" spans="1:4" hidden="1" x14ac:dyDescent="0.2">
      <c r="A15" t="s">
        <v>677</v>
      </c>
      <c r="B15" t="s">
        <v>118</v>
      </c>
      <c r="C15" t="s">
        <v>1481</v>
      </c>
      <c r="D15" t="str">
        <f t="shared" si="0"/>
        <v>03</v>
      </c>
    </row>
    <row r="16" spans="1:4" hidden="1" x14ac:dyDescent="0.2">
      <c r="A16" t="s">
        <v>537</v>
      </c>
      <c r="B16" t="s">
        <v>118</v>
      </c>
      <c r="C16" t="s">
        <v>1482</v>
      </c>
      <c r="D16" t="str">
        <f t="shared" si="0"/>
        <v>04</v>
      </c>
    </row>
    <row r="17" spans="1:4" hidden="1" x14ac:dyDescent="0.2">
      <c r="A17" t="s">
        <v>538</v>
      </c>
      <c r="B17" t="s">
        <v>118</v>
      </c>
      <c r="C17" t="s">
        <v>1483</v>
      </c>
      <c r="D17" t="str">
        <f t="shared" si="0"/>
        <v>01</v>
      </c>
    </row>
    <row r="18" spans="1:4" x14ac:dyDescent="0.2">
      <c r="A18" t="s">
        <v>539</v>
      </c>
      <c r="B18" t="s">
        <v>118</v>
      </c>
      <c r="C18" t="s">
        <v>1484</v>
      </c>
      <c r="D18" t="str">
        <f t="shared" si="0"/>
        <v>02</v>
      </c>
    </row>
    <row r="19" spans="1:4" hidden="1" x14ac:dyDescent="0.2">
      <c r="A19" t="s">
        <v>540</v>
      </c>
      <c r="B19" t="s">
        <v>118</v>
      </c>
      <c r="C19" t="s">
        <v>1485</v>
      </c>
      <c r="D19" t="str">
        <f t="shared" si="0"/>
        <v>03</v>
      </c>
    </row>
    <row r="20" spans="1:4" hidden="1" x14ac:dyDescent="0.2">
      <c r="A20" t="s">
        <v>541</v>
      </c>
      <c r="B20" t="s">
        <v>118</v>
      </c>
      <c r="C20" t="s">
        <v>1486</v>
      </c>
      <c r="D20" t="str">
        <f t="shared" si="0"/>
        <v>04</v>
      </c>
    </row>
    <row r="21" spans="1:4" hidden="1" x14ac:dyDescent="0.2">
      <c r="A21" t="s">
        <v>771</v>
      </c>
      <c r="B21" t="s">
        <v>118</v>
      </c>
      <c r="C21" t="s">
        <v>1487</v>
      </c>
      <c r="D21" t="str">
        <f t="shared" si="0"/>
        <v>07</v>
      </c>
    </row>
    <row r="22" spans="1:4" hidden="1" x14ac:dyDescent="0.2">
      <c r="A22" t="s">
        <v>542</v>
      </c>
      <c r="B22" t="s">
        <v>118</v>
      </c>
      <c r="C22" t="s">
        <v>1488</v>
      </c>
      <c r="D22" t="str">
        <f t="shared" si="0"/>
        <v>01</v>
      </c>
    </row>
    <row r="23" spans="1:4" x14ac:dyDescent="0.2">
      <c r="A23" t="s">
        <v>543</v>
      </c>
      <c r="B23" t="s">
        <v>118</v>
      </c>
      <c r="C23" t="s">
        <v>1489</v>
      </c>
      <c r="D23" t="str">
        <f t="shared" si="0"/>
        <v>02</v>
      </c>
    </row>
    <row r="24" spans="1:4" hidden="1" x14ac:dyDescent="0.2">
      <c r="A24" t="s">
        <v>678</v>
      </c>
      <c r="B24" t="s">
        <v>118</v>
      </c>
      <c r="C24" t="s">
        <v>1490</v>
      </c>
      <c r="D24" t="str">
        <f t="shared" si="0"/>
        <v>03</v>
      </c>
    </row>
    <row r="25" spans="1:4" hidden="1" x14ac:dyDescent="0.2">
      <c r="A25" t="s">
        <v>679</v>
      </c>
      <c r="B25" t="s">
        <v>118</v>
      </c>
      <c r="C25" t="s">
        <v>1491</v>
      </c>
      <c r="D25" t="str">
        <f t="shared" si="0"/>
        <v>04</v>
      </c>
    </row>
    <row r="26" spans="1:4" hidden="1" x14ac:dyDescent="0.2">
      <c r="A26" t="s">
        <v>544</v>
      </c>
      <c r="B26" t="s">
        <v>118</v>
      </c>
      <c r="C26" t="s">
        <v>1492</v>
      </c>
      <c r="D26" t="str">
        <f t="shared" si="0"/>
        <v>01</v>
      </c>
    </row>
    <row r="27" spans="1:4" x14ac:dyDescent="0.2">
      <c r="A27" t="s">
        <v>545</v>
      </c>
      <c r="B27" t="s">
        <v>118</v>
      </c>
      <c r="C27" t="s">
        <v>1493</v>
      </c>
      <c r="D27" t="str">
        <f t="shared" si="0"/>
        <v>02</v>
      </c>
    </row>
    <row r="28" spans="1:4" hidden="1" x14ac:dyDescent="0.2">
      <c r="A28" t="s">
        <v>546</v>
      </c>
      <c r="B28" t="s">
        <v>118</v>
      </c>
      <c r="C28" t="s">
        <v>1494</v>
      </c>
      <c r="D28" t="str">
        <f t="shared" si="0"/>
        <v>03</v>
      </c>
    </row>
    <row r="29" spans="1:4" hidden="1" x14ac:dyDescent="0.2">
      <c r="A29" t="s">
        <v>547</v>
      </c>
      <c r="B29" t="s">
        <v>118</v>
      </c>
      <c r="C29" t="s">
        <v>1495</v>
      </c>
      <c r="D29" t="str">
        <f t="shared" si="0"/>
        <v>04</v>
      </c>
    </row>
    <row r="30" spans="1:4" hidden="1" x14ac:dyDescent="0.2">
      <c r="A30" t="s">
        <v>769</v>
      </c>
      <c r="B30" t="s">
        <v>118</v>
      </c>
      <c r="C30" t="s">
        <v>1496</v>
      </c>
      <c r="D30" t="str">
        <f t="shared" si="0"/>
        <v>07</v>
      </c>
    </row>
    <row r="31" spans="1:4" hidden="1" x14ac:dyDescent="0.2">
      <c r="A31" t="s">
        <v>548</v>
      </c>
      <c r="B31" t="s">
        <v>118</v>
      </c>
      <c r="C31" t="s">
        <v>1497</v>
      </c>
      <c r="D31" t="str">
        <f t="shared" si="0"/>
        <v>01</v>
      </c>
    </row>
    <row r="32" spans="1:4" x14ac:dyDescent="0.2">
      <c r="A32" t="s">
        <v>549</v>
      </c>
      <c r="B32" t="s">
        <v>118</v>
      </c>
      <c r="C32" t="s">
        <v>1498</v>
      </c>
      <c r="D32" t="str">
        <f t="shared" si="0"/>
        <v>02</v>
      </c>
    </row>
    <row r="33" spans="1:4" hidden="1" x14ac:dyDescent="0.2">
      <c r="A33" t="s">
        <v>550</v>
      </c>
      <c r="B33" t="s">
        <v>118</v>
      </c>
      <c r="C33" t="s">
        <v>1499</v>
      </c>
      <c r="D33" t="str">
        <f t="shared" si="0"/>
        <v>03</v>
      </c>
    </row>
    <row r="34" spans="1:4" hidden="1" x14ac:dyDescent="0.2">
      <c r="A34" t="s">
        <v>551</v>
      </c>
      <c r="B34" t="s">
        <v>118</v>
      </c>
      <c r="C34" t="s">
        <v>1500</v>
      </c>
      <c r="D34" t="str">
        <f t="shared" si="0"/>
        <v>04</v>
      </c>
    </row>
    <row r="35" spans="1:4" hidden="1" x14ac:dyDescent="0.2">
      <c r="A35" t="s">
        <v>552</v>
      </c>
      <c r="B35" t="s">
        <v>118</v>
      </c>
      <c r="C35" t="s">
        <v>1501</v>
      </c>
      <c r="D35" t="str">
        <f t="shared" si="0"/>
        <v>01</v>
      </c>
    </row>
    <row r="36" spans="1:4" x14ac:dyDescent="0.2">
      <c r="A36" t="s">
        <v>553</v>
      </c>
      <c r="B36" t="s">
        <v>118</v>
      </c>
      <c r="C36" t="s">
        <v>1502</v>
      </c>
      <c r="D36" t="str">
        <f t="shared" si="0"/>
        <v>02</v>
      </c>
    </row>
    <row r="37" spans="1:4" hidden="1" x14ac:dyDescent="0.2">
      <c r="A37" t="s">
        <v>680</v>
      </c>
      <c r="B37" t="s">
        <v>118</v>
      </c>
      <c r="C37" t="s">
        <v>1503</v>
      </c>
      <c r="D37" t="str">
        <f t="shared" si="0"/>
        <v>03</v>
      </c>
    </row>
    <row r="38" spans="1:4" hidden="1" x14ac:dyDescent="0.2">
      <c r="A38" t="s">
        <v>554</v>
      </c>
      <c r="B38" t="s">
        <v>118</v>
      </c>
      <c r="C38" t="s">
        <v>1504</v>
      </c>
      <c r="D38" t="str">
        <f t="shared" si="0"/>
        <v>04</v>
      </c>
    </row>
    <row r="39" spans="1:4" hidden="1" x14ac:dyDescent="0.2">
      <c r="A39" t="s">
        <v>555</v>
      </c>
      <c r="B39" t="s">
        <v>118</v>
      </c>
      <c r="C39" t="s">
        <v>1505</v>
      </c>
      <c r="D39" t="str">
        <f t="shared" si="0"/>
        <v>01</v>
      </c>
    </row>
    <row r="40" spans="1:4" x14ac:dyDescent="0.2">
      <c r="A40" t="s">
        <v>681</v>
      </c>
      <c r="B40" t="s">
        <v>118</v>
      </c>
      <c r="C40" t="s">
        <v>1506</v>
      </c>
      <c r="D40" t="str">
        <f t="shared" si="0"/>
        <v>02</v>
      </c>
    </row>
    <row r="41" spans="1:4" hidden="1" x14ac:dyDescent="0.2">
      <c r="A41" t="s">
        <v>682</v>
      </c>
      <c r="B41" t="s">
        <v>118</v>
      </c>
      <c r="C41" t="s">
        <v>1507</v>
      </c>
      <c r="D41" t="str">
        <f t="shared" si="0"/>
        <v>03</v>
      </c>
    </row>
    <row r="42" spans="1:4" hidden="1" x14ac:dyDescent="0.2">
      <c r="A42" t="s">
        <v>556</v>
      </c>
      <c r="B42" t="s">
        <v>118</v>
      </c>
      <c r="C42" t="s">
        <v>1508</v>
      </c>
      <c r="D42" t="str">
        <f t="shared" si="0"/>
        <v>04</v>
      </c>
    </row>
    <row r="43" spans="1:4" hidden="1" x14ac:dyDescent="0.2">
      <c r="A43" t="s">
        <v>557</v>
      </c>
      <c r="B43" t="s">
        <v>118</v>
      </c>
      <c r="C43" t="s">
        <v>1509</v>
      </c>
      <c r="D43" t="str">
        <f t="shared" si="0"/>
        <v>01</v>
      </c>
    </row>
    <row r="44" spans="1:4" x14ac:dyDescent="0.2">
      <c r="A44" t="s">
        <v>683</v>
      </c>
      <c r="B44" t="s">
        <v>118</v>
      </c>
      <c r="C44" t="s">
        <v>1510</v>
      </c>
      <c r="D44" t="str">
        <f t="shared" si="0"/>
        <v>02</v>
      </c>
    </row>
    <row r="45" spans="1:4" hidden="1" x14ac:dyDescent="0.2">
      <c r="A45" t="s">
        <v>684</v>
      </c>
      <c r="B45" t="s">
        <v>118</v>
      </c>
      <c r="C45" t="s">
        <v>1511</v>
      </c>
      <c r="D45" t="str">
        <f t="shared" si="0"/>
        <v>03</v>
      </c>
    </row>
    <row r="46" spans="1:4" hidden="1" x14ac:dyDescent="0.2">
      <c r="A46" t="s">
        <v>558</v>
      </c>
      <c r="B46" t="s">
        <v>118</v>
      </c>
      <c r="C46" t="s">
        <v>1512</v>
      </c>
      <c r="D46" t="str">
        <f t="shared" si="0"/>
        <v>04</v>
      </c>
    </row>
    <row r="47" spans="1:4" hidden="1" x14ac:dyDescent="0.2">
      <c r="A47" t="s">
        <v>770</v>
      </c>
      <c r="B47" t="s">
        <v>118</v>
      </c>
      <c r="C47" t="s">
        <v>1513</v>
      </c>
      <c r="D47" t="str">
        <f t="shared" si="0"/>
        <v>07</v>
      </c>
    </row>
    <row r="48" spans="1:4" hidden="1" x14ac:dyDescent="0.2">
      <c r="A48" t="s">
        <v>559</v>
      </c>
      <c r="B48" t="s">
        <v>118</v>
      </c>
      <c r="C48" t="s">
        <v>1514</v>
      </c>
      <c r="D48" t="str">
        <f t="shared" si="0"/>
        <v>01</v>
      </c>
    </row>
    <row r="49" spans="1:4" x14ac:dyDescent="0.2">
      <c r="A49" t="s">
        <v>560</v>
      </c>
      <c r="B49" t="s">
        <v>118</v>
      </c>
      <c r="C49" t="s">
        <v>1515</v>
      </c>
      <c r="D49" t="str">
        <f t="shared" si="0"/>
        <v>02</v>
      </c>
    </row>
    <row r="50" spans="1:4" hidden="1" x14ac:dyDescent="0.2">
      <c r="A50" t="s">
        <v>561</v>
      </c>
      <c r="B50" t="s">
        <v>118</v>
      </c>
      <c r="C50" t="s">
        <v>1516</v>
      </c>
      <c r="D50" t="str">
        <f t="shared" si="0"/>
        <v>03</v>
      </c>
    </row>
    <row r="51" spans="1:4" hidden="1" x14ac:dyDescent="0.2">
      <c r="A51" t="s">
        <v>562</v>
      </c>
      <c r="B51" t="s">
        <v>118</v>
      </c>
      <c r="C51" t="s">
        <v>1517</v>
      </c>
      <c r="D51" t="str">
        <f t="shared" si="0"/>
        <v>04</v>
      </c>
    </row>
    <row r="52" spans="1:4" hidden="1" x14ac:dyDescent="0.2">
      <c r="A52" t="s">
        <v>685</v>
      </c>
      <c r="B52" t="s">
        <v>118</v>
      </c>
      <c r="C52" t="s">
        <v>1518</v>
      </c>
      <c r="D52" t="str">
        <f t="shared" si="0"/>
        <v>08</v>
      </c>
    </row>
    <row r="53" spans="1:4" hidden="1" x14ac:dyDescent="0.2">
      <c r="A53" t="s">
        <v>686</v>
      </c>
      <c r="B53" t="s">
        <v>118</v>
      </c>
      <c r="C53" t="s">
        <v>1519</v>
      </c>
      <c r="D53" t="str">
        <f t="shared" si="0"/>
        <v>08</v>
      </c>
    </row>
    <row r="54" spans="1:4" hidden="1" x14ac:dyDescent="0.2">
      <c r="A54" t="s">
        <v>563</v>
      </c>
      <c r="B54" t="s">
        <v>118</v>
      </c>
      <c r="C54" t="s">
        <v>1520</v>
      </c>
      <c r="D54" t="str">
        <f t="shared" si="0"/>
        <v>06</v>
      </c>
    </row>
    <row r="55" spans="1:4" hidden="1" x14ac:dyDescent="0.2">
      <c r="A55" t="s">
        <v>564</v>
      </c>
      <c r="B55" t="s">
        <v>118</v>
      </c>
      <c r="C55" t="s">
        <v>1521</v>
      </c>
      <c r="D55" t="str">
        <f t="shared" si="0"/>
        <v>06</v>
      </c>
    </row>
    <row r="56" spans="1:4" hidden="1" x14ac:dyDescent="0.2">
      <c r="A56" t="s">
        <v>565</v>
      </c>
      <c r="B56" t="s">
        <v>118</v>
      </c>
      <c r="C56" t="s">
        <v>1522</v>
      </c>
      <c r="D56" t="str">
        <f t="shared" si="0"/>
        <v>06</v>
      </c>
    </row>
    <row r="57" spans="1:4" hidden="1" x14ac:dyDescent="0.2">
      <c r="A57" t="s">
        <v>566</v>
      </c>
      <c r="B57" t="s">
        <v>118</v>
      </c>
      <c r="C57" t="s">
        <v>1523</v>
      </c>
      <c r="D57" t="str">
        <f t="shared" si="0"/>
        <v>06</v>
      </c>
    </row>
    <row r="58" spans="1:4" hidden="1" x14ac:dyDescent="0.2">
      <c r="A58" t="s">
        <v>567</v>
      </c>
      <c r="B58" t="s">
        <v>118</v>
      </c>
      <c r="C58" t="s">
        <v>1524</v>
      </c>
      <c r="D58" t="str">
        <f t="shared" si="0"/>
        <v>06</v>
      </c>
    </row>
    <row r="59" spans="1:4" hidden="1" x14ac:dyDescent="0.2">
      <c r="A59" t="s">
        <v>568</v>
      </c>
      <c r="B59" t="s">
        <v>118</v>
      </c>
      <c r="C59" t="s">
        <v>1525</v>
      </c>
      <c r="D59" t="str">
        <f t="shared" si="0"/>
        <v>06</v>
      </c>
    </row>
    <row r="60" spans="1:4" hidden="1" x14ac:dyDescent="0.2">
      <c r="A60" t="s">
        <v>569</v>
      </c>
      <c r="B60" t="s">
        <v>118</v>
      </c>
      <c r="C60" t="s">
        <v>1526</v>
      </c>
      <c r="D60" t="str">
        <f t="shared" si="0"/>
        <v>06</v>
      </c>
    </row>
    <row r="61" spans="1:4" hidden="1" x14ac:dyDescent="0.2">
      <c r="A61" t="s">
        <v>570</v>
      </c>
      <c r="B61" t="s">
        <v>118</v>
      </c>
      <c r="C61" t="s">
        <v>1527</v>
      </c>
      <c r="D61" t="str">
        <f t="shared" si="0"/>
        <v>06</v>
      </c>
    </row>
    <row r="62" spans="1:4" hidden="1" x14ac:dyDescent="0.2">
      <c r="A62" t="s">
        <v>571</v>
      </c>
      <c r="B62" t="s">
        <v>118</v>
      </c>
      <c r="C62" t="s">
        <v>1528</v>
      </c>
      <c r="D62" t="str">
        <f t="shared" si="0"/>
        <v>06</v>
      </c>
    </row>
    <row r="63" spans="1:4" hidden="1" x14ac:dyDescent="0.2">
      <c r="A63" t="s">
        <v>572</v>
      </c>
      <c r="B63" t="s">
        <v>118</v>
      </c>
      <c r="C63" t="s">
        <v>1529</v>
      </c>
      <c r="D63" t="str">
        <f t="shared" si="0"/>
        <v>06</v>
      </c>
    </row>
    <row r="64" spans="1:4" hidden="1" x14ac:dyDescent="0.2">
      <c r="A64" t="s">
        <v>573</v>
      </c>
      <c r="B64" t="s">
        <v>118</v>
      </c>
      <c r="C64" t="s">
        <v>1530</v>
      </c>
      <c r="D64" t="str">
        <f t="shared" si="0"/>
        <v>06</v>
      </c>
    </row>
    <row r="65" spans="1:4" hidden="1" x14ac:dyDescent="0.2">
      <c r="A65" t="s">
        <v>574</v>
      </c>
      <c r="B65" t="s">
        <v>118</v>
      </c>
      <c r="C65" t="s">
        <v>1531</v>
      </c>
      <c r="D65" t="str">
        <f t="shared" si="0"/>
        <v>06</v>
      </c>
    </row>
    <row r="66" spans="1:4" hidden="1" x14ac:dyDescent="0.2">
      <c r="A66" t="s">
        <v>575</v>
      </c>
      <c r="B66" t="s">
        <v>118</v>
      </c>
      <c r="C66" t="s">
        <v>1532</v>
      </c>
      <c r="D66" t="str">
        <f t="shared" ref="D66:D129" si="1">MID(ACCTFMTTD,8,2)</f>
        <v>06</v>
      </c>
    </row>
    <row r="67" spans="1:4" hidden="1" x14ac:dyDescent="0.2">
      <c r="A67" t="s">
        <v>576</v>
      </c>
      <c r="B67" t="s">
        <v>118</v>
      </c>
      <c r="C67" t="s">
        <v>1533</v>
      </c>
      <c r="D67" t="str">
        <f t="shared" si="1"/>
        <v>06</v>
      </c>
    </row>
    <row r="68" spans="1:4" hidden="1" x14ac:dyDescent="0.2">
      <c r="A68" t="s">
        <v>687</v>
      </c>
      <c r="B68" t="s">
        <v>119</v>
      </c>
      <c r="C68" t="s">
        <v>1518</v>
      </c>
      <c r="D68" t="str">
        <f t="shared" si="1"/>
        <v>08</v>
      </c>
    </row>
    <row r="69" spans="1:4" hidden="1" x14ac:dyDescent="0.2">
      <c r="A69" t="s">
        <v>577</v>
      </c>
      <c r="B69" t="s">
        <v>119</v>
      </c>
      <c r="C69" t="s">
        <v>1534</v>
      </c>
      <c r="D69" t="str">
        <f t="shared" si="1"/>
        <v>08</v>
      </c>
    </row>
    <row r="70" spans="1:4" hidden="1" x14ac:dyDescent="0.2">
      <c r="A70" t="s">
        <v>578</v>
      </c>
      <c r="B70" t="s">
        <v>120</v>
      </c>
      <c r="C70" t="s">
        <v>1535</v>
      </c>
      <c r="D70" t="str">
        <f t="shared" si="1"/>
        <v>08</v>
      </c>
    </row>
    <row r="71" spans="1:4" hidden="1" x14ac:dyDescent="0.2">
      <c r="A71" t="s">
        <v>579</v>
      </c>
      <c r="B71" t="s">
        <v>121</v>
      </c>
      <c r="C71" t="s">
        <v>1536</v>
      </c>
      <c r="D71" t="str">
        <f t="shared" si="1"/>
        <v>08</v>
      </c>
    </row>
    <row r="72" spans="1:4" hidden="1" x14ac:dyDescent="0.2">
      <c r="A72" t="s">
        <v>580</v>
      </c>
      <c r="B72" t="s">
        <v>121</v>
      </c>
      <c r="C72" t="s">
        <v>1537</v>
      </c>
      <c r="D72" t="str">
        <f t="shared" si="1"/>
        <v>08</v>
      </c>
    </row>
    <row r="73" spans="1:4" hidden="1" x14ac:dyDescent="0.2">
      <c r="A73" t="s">
        <v>581</v>
      </c>
      <c r="B73" t="s">
        <v>121</v>
      </c>
      <c r="C73" t="s">
        <v>1538</v>
      </c>
      <c r="D73" t="str">
        <f t="shared" si="1"/>
        <v>08</v>
      </c>
    </row>
    <row r="74" spans="1:4" hidden="1" x14ac:dyDescent="0.2">
      <c r="A74" t="s">
        <v>582</v>
      </c>
      <c r="B74" t="s">
        <v>121</v>
      </c>
      <c r="C74" t="s">
        <v>1539</v>
      </c>
      <c r="D74" t="str">
        <f t="shared" si="1"/>
        <v>08</v>
      </c>
    </row>
    <row r="75" spans="1:4" hidden="1" x14ac:dyDescent="0.2">
      <c r="A75" t="s">
        <v>583</v>
      </c>
      <c r="B75" t="s">
        <v>121</v>
      </c>
      <c r="C75" t="s">
        <v>1540</v>
      </c>
      <c r="D75" t="str">
        <f t="shared" si="1"/>
        <v>08</v>
      </c>
    </row>
    <row r="76" spans="1:4" hidden="1" x14ac:dyDescent="0.2">
      <c r="A76" t="s">
        <v>688</v>
      </c>
      <c r="B76" t="s">
        <v>121</v>
      </c>
      <c r="C76" t="s">
        <v>1541</v>
      </c>
      <c r="D76" t="str">
        <f t="shared" si="1"/>
        <v>08</v>
      </c>
    </row>
    <row r="77" spans="1:4" hidden="1" x14ac:dyDescent="0.2">
      <c r="A77" t="s">
        <v>689</v>
      </c>
      <c r="B77" t="s">
        <v>121</v>
      </c>
      <c r="C77" t="s">
        <v>1542</v>
      </c>
      <c r="D77" t="str">
        <f t="shared" si="1"/>
        <v>08</v>
      </c>
    </row>
    <row r="78" spans="1:4" hidden="1" x14ac:dyDescent="0.2">
      <c r="A78" t="s">
        <v>584</v>
      </c>
      <c r="B78" t="s">
        <v>121</v>
      </c>
      <c r="C78" t="s">
        <v>1543</v>
      </c>
      <c r="D78" t="str">
        <f t="shared" si="1"/>
        <v>08</v>
      </c>
    </row>
    <row r="79" spans="1:4" hidden="1" x14ac:dyDescent="0.2">
      <c r="A79" t="s">
        <v>585</v>
      </c>
      <c r="B79" t="s">
        <v>121</v>
      </c>
      <c r="C79" t="s">
        <v>1544</v>
      </c>
      <c r="D79" t="str">
        <f t="shared" si="1"/>
        <v>08</v>
      </c>
    </row>
    <row r="80" spans="1:4" hidden="1" x14ac:dyDescent="0.2">
      <c r="A80" t="s">
        <v>690</v>
      </c>
      <c r="B80" t="s">
        <v>121</v>
      </c>
      <c r="C80" t="s">
        <v>1545</v>
      </c>
      <c r="D80" t="str">
        <f t="shared" si="1"/>
        <v>12</v>
      </c>
    </row>
    <row r="81" spans="1:4" hidden="1" x14ac:dyDescent="0.2">
      <c r="A81" t="s">
        <v>586</v>
      </c>
      <c r="B81" t="s">
        <v>121</v>
      </c>
      <c r="C81" t="s">
        <v>1546</v>
      </c>
      <c r="D81" t="str">
        <f t="shared" si="1"/>
        <v>08</v>
      </c>
    </row>
    <row r="82" spans="1:4" hidden="1" x14ac:dyDescent="0.2">
      <c r="A82" t="s">
        <v>587</v>
      </c>
      <c r="B82" t="s">
        <v>121</v>
      </c>
      <c r="C82" t="s">
        <v>1547</v>
      </c>
      <c r="D82" t="str">
        <f t="shared" si="1"/>
        <v>08</v>
      </c>
    </row>
    <row r="83" spans="1:4" hidden="1" x14ac:dyDescent="0.2">
      <c r="A83" t="s">
        <v>588</v>
      </c>
      <c r="B83" t="s">
        <v>122</v>
      </c>
      <c r="C83" t="s">
        <v>1548</v>
      </c>
      <c r="D83" t="str">
        <f t="shared" si="1"/>
        <v>08</v>
      </c>
    </row>
    <row r="84" spans="1:4" hidden="1" x14ac:dyDescent="0.2">
      <c r="A84" t="s">
        <v>691</v>
      </c>
      <c r="B84" t="s">
        <v>122</v>
      </c>
      <c r="C84" t="s">
        <v>1549</v>
      </c>
      <c r="D84" t="str">
        <f t="shared" si="1"/>
        <v>08</v>
      </c>
    </row>
    <row r="85" spans="1:4" hidden="1" x14ac:dyDescent="0.2">
      <c r="A85" t="s">
        <v>692</v>
      </c>
      <c r="B85" t="s">
        <v>123</v>
      </c>
      <c r="C85" t="s">
        <v>1550</v>
      </c>
      <c r="D85" t="str">
        <f t="shared" si="1"/>
        <v>08</v>
      </c>
    </row>
    <row r="86" spans="1:4" hidden="1" x14ac:dyDescent="0.2">
      <c r="A86" t="s">
        <v>693</v>
      </c>
      <c r="B86" t="s">
        <v>123</v>
      </c>
      <c r="C86" t="s">
        <v>1551</v>
      </c>
      <c r="D86" t="str">
        <f t="shared" si="1"/>
        <v>08</v>
      </c>
    </row>
    <row r="87" spans="1:4" hidden="1" x14ac:dyDescent="0.2">
      <c r="A87" t="s">
        <v>589</v>
      </c>
      <c r="B87" t="s">
        <v>123</v>
      </c>
      <c r="C87" t="s">
        <v>1552</v>
      </c>
      <c r="D87" t="str">
        <f t="shared" si="1"/>
        <v>08</v>
      </c>
    </row>
    <row r="88" spans="1:4" hidden="1" x14ac:dyDescent="0.2">
      <c r="A88" t="s">
        <v>590</v>
      </c>
      <c r="B88" t="s">
        <v>123</v>
      </c>
      <c r="C88" t="s">
        <v>1553</v>
      </c>
      <c r="D88" t="str">
        <f t="shared" si="1"/>
        <v>08</v>
      </c>
    </row>
    <row r="89" spans="1:4" hidden="1" x14ac:dyDescent="0.2">
      <c r="A89" t="s">
        <v>591</v>
      </c>
      <c r="B89" t="s">
        <v>123</v>
      </c>
      <c r="C89" t="s">
        <v>1554</v>
      </c>
      <c r="D89" t="str">
        <f t="shared" si="1"/>
        <v>08</v>
      </c>
    </row>
    <row r="90" spans="1:4" hidden="1" x14ac:dyDescent="0.2">
      <c r="A90" t="s">
        <v>592</v>
      </c>
      <c r="B90" t="s">
        <v>123</v>
      </c>
      <c r="C90" t="s">
        <v>1555</v>
      </c>
      <c r="D90" t="str">
        <f t="shared" si="1"/>
        <v>08</v>
      </c>
    </row>
    <row r="91" spans="1:4" hidden="1" x14ac:dyDescent="0.2">
      <c r="A91" t="s">
        <v>694</v>
      </c>
      <c r="B91" t="s">
        <v>123</v>
      </c>
      <c r="C91" t="s">
        <v>1556</v>
      </c>
      <c r="D91" t="str">
        <f t="shared" si="1"/>
        <v>08</v>
      </c>
    </row>
    <row r="92" spans="1:4" hidden="1" x14ac:dyDescent="0.2">
      <c r="A92" t="s">
        <v>593</v>
      </c>
      <c r="B92" t="s">
        <v>123</v>
      </c>
      <c r="C92" t="s">
        <v>1557</v>
      </c>
      <c r="D92" t="str">
        <f t="shared" si="1"/>
        <v>08</v>
      </c>
    </row>
    <row r="93" spans="1:4" hidden="1" x14ac:dyDescent="0.2">
      <c r="A93" t="s">
        <v>594</v>
      </c>
      <c r="B93" t="s">
        <v>123</v>
      </c>
      <c r="C93" t="s">
        <v>1558</v>
      </c>
      <c r="D93" t="str">
        <f t="shared" si="1"/>
        <v>08</v>
      </c>
    </row>
    <row r="94" spans="1:4" hidden="1" x14ac:dyDescent="0.2">
      <c r="A94" t="s">
        <v>595</v>
      </c>
      <c r="B94" t="s">
        <v>123</v>
      </c>
      <c r="C94" t="s">
        <v>1559</v>
      </c>
      <c r="D94" t="str">
        <f t="shared" si="1"/>
        <v>08</v>
      </c>
    </row>
    <row r="95" spans="1:4" hidden="1" x14ac:dyDescent="0.2">
      <c r="A95" t="s">
        <v>596</v>
      </c>
      <c r="B95" t="s">
        <v>123</v>
      </c>
      <c r="C95" t="s">
        <v>1560</v>
      </c>
      <c r="D95" t="str">
        <f t="shared" si="1"/>
        <v>08</v>
      </c>
    </row>
    <row r="96" spans="1:4" hidden="1" x14ac:dyDescent="0.2">
      <c r="A96" t="s">
        <v>597</v>
      </c>
      <c r="B96" t="s">
        <v>123</v>
      </c>
      <c r="C96" t="s">
        <v>1561</v>
      </c>
      <c r="D96" t="str">
        <f t="shared" si="1"/>
        <v>08</v>
      </c>
    </row>
    <row r="97" spans="1:4" hidden="1" x14ac:dyDescent="0.2">
      <c r="A97" t="s">
        <v>598</v>
      </c>
      <c r="B97" t="s">
        <v>123</v>
      </c>
      <c r="C97" t="s">
        <v>1562</v>
      </c>
      <c r="D97" t="str">
        <f t="shared" si="1"/>
        <v>08</v>
      </c>
    </row>
    <row r="98" spans="1:4" hidden="1" x14ac:dyDescent="0.2">
      <c r="A98" t="s">
        <v>599</v>
      </c>
      <c r="B98" t="s">
        <v>123</v>
      </c>
      <c r="C98" t="s">
        <v>1563</v>
      </c>
      <c r="D98" t="str">
        <f t="shared" si="1"/>
        <v>08</v>
      </c>
    </row>
    <row r="99" spans="1:4" hidden="1" x14ac:dyDescent="0.2">
      <c r="A99" t="s">
        <v>600</v>
      </c>
      <c r="B99" t="s">
        <v>123</v>
      </c>
      <c r="C99" t="s">
        <v>1564</v>
      </c>
      <c r="D99" t="str">
        <f t="shared" si="1"/>
        <v>08</v>
      </c>
    </row>
    <row r="100" spans="1:4" hidden="1" x14ac:dyDescent="0.2">
      <c r="A100" t="s">
        <v>695</v>
      </c>
      <c r="B100" t="s">
        <v>123</v>
      </c>
      <c r="C100" t="s">
        <v>1565</v>
      </c>
      <c r="D100" t="str">
        <f t="shared" si="1"/>
        <v>08</v>
      </c>
    </row>
    <row r="101" spans="1:4" hidden="1" x14ac:dyDescent="0.2">
      <c r="A101" t="s">
        <v>601</v>
      </c>
      <c r="B101" t="s">
        <v>123</v>
      </c>
      <c r="C101" t="s">
        <v>1566</v>
      </c>
      <c r="D101" t="str">
        <f t="shared" si="1"/>
        <v>08</v>
      </c>
    </row>
    <row r="102" spans="1:4" hidden="1" x14ac:dyDescent="0.2">
      <c r="A102" t="s">
        <v>602</v>
      </c>
      <c r="B102" t="s">
        <v>123</v>
      </c>
      <c r="C102" t="s">
        <v>1567</v>
      </c>
      <c r="D102" t="str">
        <f t="shared" si="1"/>
        <v>08</v>
      </c>
    </row>
    <row r="103" spans="1:4" hidden="1" x14ac:dyDescent="0.2">
      <c r="A103" t="s">
        <v>603</v>
      </c>
      <c r="B103" t="s">
        <v>123</v>
      </c>
      <c r="C103" t="s">
        <v>1568</v>
      </c>
      <c r="D103" t="str">
        <f t="shared" si="1"/>
        <v>08</v>
      </c>
    </row>
    <row r="104" spans="1:4" hidden="1" x14ac:dyDescent="0.2">
      <c r="A104" t="s">
        <v>604</v>
      </c>
      <c r="B104" t="s">
        <v>123</v>
      </c>
      <c r="C104" t="s">
        <v>1569</v>
      </c>
      <c r="D104" t="str">
        <f t="shared" si="1"/>
        <v>08</v>
      </c>
    </row>
    <row r="105" spans="1:4" hidden="1" x14ac:dyDescent="0.2">
      <c r="A105" t="s">
        <v>605</v>
      </c>
      <c r="B105" t="s">
        <v>123</v>
      </c>
      <c r="C105" t="s">
        <v>1570</v>
      </c>
      <c r="D105" t="str">
        <f t="shared" si="1"/>
        <v>08</v>
      </c>
    </row>
    <row r="106" spans="1:4" hidden="1" x14ac:dyDescent="0.2">
      <c r="A106" t="s">
        <v>606</v>
      </c>
      <c r="B106" t="s">
        <v>123</v>
      </c>
      <c r="C106" t="s">
        <v>1571</v>
      </c>
      <c r="D106" t="str">
        <f t="shared" si="1"/>
        <v>08</v>
      </c>
    </row>
    <row r="107" spans="1:4" hidden="1" x14ac:dyDescent="0.2">
      <c r="A107" t="s">
        <v>607</v>
      </c>
      <c r="B107" t="s">
        <v>124</v>
      </c>
      <c r="C107" t="s">
        <v>1572</v>
      </c>
      <c r="D107" t="str">
        <f t="shared" si="1"/>
        <v>08</v>
      </c>
    </row>
    <row r="108" spans="1:4" hidden="1" x14ac:dyDescent="0.2">
      <c r="A108" t="s">
        <v>608</v>
      </c>
      <c r="B108" t="s">
        <v>124</v>
      </c>
      <c r="C108" t="s">
        <v>1573</v>
      </c>
      <c r="D108" t="str">
        <f t="shared" si="1"/>
        <v>08</v>
      </c>
    </row>
    <row r="109" spans="1:4" hidden="1" x14ac:dyDescent="0.2">
      <c r="A109" t="s">
        <v>609</v>
      </c>
      <c r="B109" t="s">
        <v>124</v>
      </c>
      <c r="C109" t="s">
        <v>1574</v>
      </c>
      <c r="D109" t="str">
        <f t="shared" si="1"/>
        <v>08</v>
      </c>
    </row>
    <row r="110" spans="1:4" hidden="1" x14ac:dyDescent="0.2">
      <c r="A110" t="s">
        <v>610</v>
      </c>
      <c r="B110" t="s">
        <v>124</v>
      </c>
      <c r="C110" t="s">
        <v>1575</v>
      </c>
      <c r="D110" t="str">
        <f t="shared" si="1"/>
        <v>08</v>
      </c>
    </row>
    <row r="111" spans="1:4" hidden="1" x14ac:dyDescent="0.2">
      <c r="A111" t="s">
        <v>611</v>
      </c>
      <c r="B111" t="s">
        <v>124</v>
      </c>
      <c r="C111" t="s">
        <v>1576</v>
      </c>
      <c r="D111" t="str">
        <f t="shared" si="1"/>
        <v>08</v>
      </c>
    </row>
    <row r="112" spans="1:4" hidden="1" x14ac:dyDescent="0.2">
      <c r="A112" t="s">
        <v>696</v>
      </c>
      <c r="B112" t="s">
        <v>124</v>
      </c>
      <c r="C112" t="s">
        <v>1577</v>
      </c>
      <c r="D112" t="str">
        <f t="shared" si="1"/>
        <v>08</v>
      </c>
    </row>
    <row r="113" spans="1:4" hidden="1" x14ac:dyDescent="0.2">
      <c r="A113" t="s">
        <v>697</v>
      </c>
      <c r="B113" t="s">
        <v>124</v>
      </c>
      <c r="C113" t="s">
        <v>1578</v>
      </c>
      <c r="D113" t="str">
        <f t="shared" si="1"/>
        <v>08</v>
      </c>
    </row>
    <row r="114" spans="1:4" hidden="1" x14ac:dyDescent="0.2">
      <c r="A114" t="s">
        <v>612</v>
      </c>
      <c r="B114" t="s">
        <v>124</v>
      </c>
      <c r="C114" t="s">
        <v>1579</v>
      </c>
      <c r="D114" t="str">
        <f t="shared" si="1"/>
        <v>08</v>
      </c>
    </row>
    <row r="115" spans="1:4" hidden="1" x14ac:dyDescent="0.2">
      <c r="A115" t="s">
        <v>613</v>
      </c>
      <c r="B115" t="s">
        <v>124</v>
      </c>
      <c r="C115" t="s">
        <v>1580</v>
      </c>
      <c r="D115" t="str">
        <f t="shared" si="1"/>
        <v>08</v>
      </c>
    </row>
    <row r="116" spans="1:4" hidden="1" x14ac:dyDescent="0.2">
      <c r="A116" t="s">
        <v>614</v>
      </c>
      <c r="B116" t="s">
        <v>124</v>
      </c>
      <c r="C116" t="s">
        <v>1581</v>
      </c>
      <c r="D116" t="str">
        <f t="shared" si="1"/>
        <v>08</v>
      </c>
    </row>
    <row r="117" spans="1:4" hidden="1" x14ac:dyDescent="0.2">
      <c r="A117" t="s">
        <v>615</v>
      </c>
      <c r="B117" t="s">
        <v>125</v>
      </c>
      <c r="C117" t="s">
        <v>1582</v>
      </c>
      <c r="D117" t="str">
        <f t="shared" si="1"/>
        <v>08</v>
      </c>
    </row>
    <row r="118" spans="1:4" hidden="1" x14ac:dyDescent="0.2">
      <c r="A118" t="s">
        <v>698</v>
      </c>
      <c r="B118" t="s">
        <v>125</v>
      </c>
      <c r="C118" t="s">
        <v>1583</v>
      </c>
      <c r="D118" t="str">
        <f t="shared" si="1"/>
        <v>08</v>
      </c>
    </row>
    <row r="119" spans="1:4" hidden="1" x14ac:dyDescent="0.2">
      <c r="A119" t="s">
        <v>699</v>
      </c>
      <c r="B119" t="s">
        <v>125</v>
      </c>
      <c r="C119" t="s">
        <v>1584</v>
      </c>
      <c r="D119" t="str">
        <f t="shared" si="1"/>
        <v>08</v>
      </c>
    </row>
    <row r="120" spans="1:4" hidden="1" x14ac:dyDescent="0.2">
      <c r="A120" t="s">
        <v>616</v>
      </c>
      <c r="B120" t="s">
        <v>125</v>
      </c>
      <c r="C120" t="s">
        <v>1585</v>
      </c>
      <c r="D120" t="str">
        <f t="shared" si="1"/>
        <v>08</v>
      </c>
    </row>
    <row r="121" spans="1:4" hidden="1" x14ac:dyDescent="0.2">
      <c r="A121" t="s">
        <v>700</v>
      </c>
      <c r="B121" t="s">
        <v>125</v>
      </c>
      <c r="C121" t="s">
        <v>1586</v>
      </c>
      <c r="D121" t="str">
        <f t="shared" si="1"/>
        <v>08</v>
      </c>
    </row>
    <row r="122" spans="1:4" hidden="1" x14ac:dyDescent="0.2">
      <c r="A122" t="s">
        <v>617</v>
      </c>
      <c r="B122" t="s">
        <v>125</v>
      </c>
      <c r="C122" t="s">
        <v>1587</v>
      </c>
      <c r="D122" t="str">
        <f t="shared" si="1"/>
        <v>08</v>
      </c>
    </row>
    <row r="123" spans="1:4" hidden="1" x14ac:dyDescent="0.2">
      <c r="A123" t="s">
        <v>701</v>
      </c>
      <c r="B123" t="s">
        <v>125</v>
      </c>
      <c r="C123" t="s">
        <v>1588</v>
      </c>
      <c r="D123" t="str">
        <f t="shared" si="1"/>
        <v>08</v>
      </c>
    </row>
    <row r="124" spans="1:4" hidden="1" x14ac:dyDescent="0.2">
      <c r="A124" t="s">
        <v>618</v>
      </c>
      <c r="B124" t="s">
        <v>125</v>
      </c>
      <c r="C124" t="s">
        <v>1589</v>
      </c>
      <c r="D124" t="str">
        <f t="shared" si="1"/>
        <v>08</v>
      </c>
    </row>
    <row r="125" spans="1:4" hidden="1" x14ac:dyDescent="0.2">
      <c r="A125" t="s">
        <v>619</v>
      </c>
      <c r="B125" t="s">
        <v>126</v>
      </c>
      <c r="C125" t="s">
        <v>1590</v>
      </c>
      <c r="D125" t="str">
        <f t="shared" si="1"/>
        <v>01</v>
      </c>
    </row>
    <row r="126" spans="1:4" hidden="1" x14ac:dyDescent="0.2">
      <c r="A126" t="s">
        <v>620</v>
      </c>
      <c r="B126" t="s">
        <v>126</v>
      </c>
      <c r="C126" t="s">
        <v>1591</v>
      </c>
      <c r="D126" t="str">
        <f t="shared" si="1"/>
        <v>02</v>
      </c>
    </row>
    <row r="127" spans="1:4" hidden="1" x14ac:dyDescent="0.2">
      <c r="A127" t="s">
        <v>621</v>
      </c>
      <c r="B127" t="s">
        <v>126</v>
      </c>
      <c r="C127" t="s">
        <v>1592</v>
      </c>
      <c r="D127" t="str">
        <f t="shared" si="1"/>
        <v>03</v>
      </c>
    </row>
    <row r="128" spans="1:4" hidden="1" x14ac:dyDescent="0.2">
      <c r="A128" t="s">
        <v>622</v>
      </c>
      <c r="B128" t="s">
        <v>126</v>
      </c>
      <c r="C128" t="s">
        <v>1593</v>
      </c>
      <c r="D128" t="str">
        <f t="shared" si="1"/>
        <v>04</v>
      </c>
    </row>
    <row r="129" spans="1:4" hidden="1" x14ac:dyDescent="0.2">
      <c r="A129" t="s">
        <v>623</v>
      </c>
      <c r="B129" t="s">
        <v>126</v>
      </c>
      <c r="C129" t="s">
        <v>1594</v>
      </c>
      <c r="D129" t="str">
        <f t="shared" si="1"/>
        <v>08</v>
      </c>
    </row>
    <row r="130" spans="1:4" hidden="1" x14ac:dyDescent="0.2">
      <c r="A130" t="s">
        <v>624</v>
      </c>
      <c r="B130" t="s">
        <v>126</v>
      </c>
      <c r="C130" t="s">
        <v>1595</v>
      </c>
      <c r="D130" t="str">
        <f t="shared" ref="D130:D193" si="2">MID(ACCTFMTTD,8,2)</f>
        <v>08</v>
      </c>
    </row>
    <row r="131" spans="1:4" hidden="1" x14ac:dyDescent="0.2">
      <c r="A131" t="s">
        <v>625</v>
      </c>
      <c r="B131" t="s">
        <v>126</v>
      </c>
      <c r="C131" t="s">
        <v>1596</v>
      </c>
      <c r="D131" t="str">
        <f t="shared" si="2"/>
        <v>08</v>
      </c>
    </row>
    <row r="132" spans="1:4" hidden="1" x14ac:dyDescent="0.2">
      <c r="A132" t="s">
        <v>626</v>
      </c>
      <c r="B132" t="s">
        <v>126</v>
      </c>
      <c r="C132" t="s">
        <v>1597</v>
      </c>
      <c r="D132" t="str">
        <f t="shared" si="2"/>
        <v>08</v>
      </c>
    </row>
    <row r="133" spans="1:4" hidden="1" x14ac:dyDescent="0.2">
      <c r="A133" t="s">
        <v>627</v>
      </c>
      <c r="B133" t="s">
        <v>126</v>
      </c>
      <c r="C133" t="s">
        <v>1598</v>
      </c>
      <c r="D133" t="str">
        <f t="shared" si="2"/>
        <v>08</v>
      </c>
    </row>
    <row r="134" spans="1:4" hidden="1" x14ac:dyDescent="0.2">
      <c r="A134" t="s">
        <v>628</v>
      </c>
      <c r="B134" t="s">
        <v>15</v>
      </c>
      <c r="C134" t="s">
        <v>1599</v>
      </c>
      <c r="D134" t="str">
        <f t="shared" si="2"/>
        <v>08</v>
      </c>
    </row>
    <row r="135" spans="1:4" hidden="1" x14ac:dyDescent="0.2">
      <c r="A135" t="s">
        <v>629</v>
      </c>
      <c r="B135" t="s">
        <v>15</v>
      </c>
      <c r="C135" t="s">
        <v>1600</v>
      </c>
      <c r="D135" t="str">
        <f t="shared" si="2"/>
        <v>08</v>
      </c>
    </row>
    <row r="136" spans="1:4" hidden="1" x14ac:dyDescent="0.2">
      <c r="A136" t="s">
        <v>630</v>
      </c>
      <c r="B136" t="s">
        <v>15</v>
      </c>
      <c r="C136" t="s">
        <v>1601</v>
      </c>
      <c r="D136" t="str">
        <f t="shared" si="2"/>
        <v>08</v>
      </c>
    </row>
    <row r="137" spans="1:4" hidden="1" x14ac:dyDescent="0.2">
      <c r="A137" t="s">
        <v>702</v>
      </c>
      <c r="B137" t="s">
        <v>16</v>
      </c>
      <c r="C137" t="s">
        <v>1602</v>
      </c>
      <c r="D137" t="str">
        <f t="shared" si="2"/>
        <v>08</v>
      </c>
    </row>
    <row r="138" spans="1:4" hidden="1" x14ac:dyDescent="0.2">
      <c r="A138" t="s">
        <v>631</v>
      </c>
      <c r="B138" t="s">
        <v>16</v>
      </c>
      <c r="C138" t="s">
        <v>1603</v>
      </c>
      <c r="D138" t="str">
        <f t="shared" si="2"/>
        <v>08</v>
      </c>
    </row>
    <row r="139" spans="1:4" hidden="1" x14ac:dyDescent="0.2">
      <c r="A139" t="s">
        <v>632</v>
      </c>
      <c r="B139" t="s">
        <v>16</v>
      </c>
      <c r="C139" t="s">
        <v>1604</v>
      </c>
      <c r="D139" t="str">
        <f t="shared" si="2"/>
        <v>08</v>
      </c>
    </row>
    <row r="140" spans="1:4" hidden="1" x14ac:dyDescent="0.2">
      <c r="A140" t="s">
        <v>633</v>
      </c>
      <c r="B140" t="s">
        <v>16</v>
      </c>
      <c r="C140" t="s">
        <v>1605</v>
      </c>
      <c r="D140" t="str">
        <f t="shared" si="2"/>
        <v>08</v>
      </c>
    </row>
    <row r="141" spans="1:4" hidden="1" x14ac:dyDescent="0.2">
      <c r="A141" t="s">
        <v>703</v>
      </c>
      <c r="B141" t="s">
        <v>354</v>
      </c>
      <c r="C141" t="s">
        <v>1606</v>
      </c>
      <c r="D141" t="str">
        <f t="shared" si="2"/>
        <v>08</v>
      </c>
    </row>
    <row r="142" spans="1:4" hidden="1" x14ac:dyDescent="0.2">
      <c r="A142" t="s">
        <v>734</v>
      </c>
      <c r="B142" t="s">
        <v>278</v>
      </c>
      <c r="C142" t="s">
        <v>1607</v>
      </c>
      <c r="D142" t="str">
        <f t="shared" si="2"/>
        <v>08</v>
      </c>
    </row>
    <row r="143" spans="1:4" hidden="1" x14ac:dyDescent="0.2">
      <c r="A143" t="s">
        <v>735</v>
      </c>
      <c r="B143" t="s">
        <v>355</v>
      </c>
      <c r="C143" t="s">
        <v>1608</v>
      </c>
      <c r="D143" t="str">
        <f t="shared" si="2"/>
        <v>08</v>
      </c>
    </row>
    <row r="144" spans="1:4" hidden="1" x14ac:dyDescent="0.2">
      <c r="A144" t="s">
        <v>736</v>
      </c>
      <c r="B144" t="s">
        <v>356</v>
      </c>
      <c r="C144" t="s">
        <v>1609</v>
      </c>
      <c r="D144" t="str">
        <f t="shared" si="2"/>
        <v>08</v>
      </c>
    </row>
    <row r="145" spans="1:4" hidden="1" x14ac:dyDescent="0.2">
      <c r="A145" t="s">
        <v>634</v>
      </c>
      <c r="B145" t="s">
        <v>357</v>
      </c>
      <c r="C145" t="s">
        <v>1610</v>
      </c>
      <c r="D145" t="str">
        <f t="shared" si="2"/>
        <v>08</v>
      </c>
    </row>
    <row r="146" spans="1:4" hidden="1" x14ac:dyDescent="0.2">
      <c r="A146" t="s">
        <v>635</v>
      </c>
      <c r="B146" t="s">
        <v>357</v>
      </c>
      <c r="C146" t="s">
        <v>1611</v>
      </c>
      <c r="D146" t="str">
        <f t="shared" si="2"/>
        <v>08</v>
      </c>
    </row>
    <row r="147" spans="1:4" hidden="1" x14ac:dyDescent="0.2">
      <c r="A147" t="s">
        <v>737</v>
      </c>
      <c r="B147" t="s">
        <v>357</v>
      </c>
      <c r="C147" t="s">
        <v>1612</v>
      </c>
      <c r="D147" t="str">
        <f t="shared" si="2"/>
        <v>08</v>
      </c>
    </row>
    <row r="148" spans="1:4" hidden="1" x14ac:dyDescent="0.2">
      <c r="A148" t="s">
        <v>636</v>
      </c>
      <c r="B148" t="s">
        <v>357</v>
      </c>
      <c r="C148" t="s">
        <v>1613</v>
      </c>
      <c r="D148" t="str">
        <f t="shared" si="2"/>
        <v>08</v>
      </c>
    </row>
    <row r="149" spans="1:4" hidden="1" x14ac:dyDescent="0.2">
      <c r="A149" t="s">
        <v>637</v>
      </c>
      <c r="B149" t="s">
        <v>357</v>
      </c>
      <c r="C149" t="s">
        <v>1614</v>
      </c>
      <c r="D149" t="str">
        <f t="shared" si="2"/>
        <v>08</v>
      </c>
    </row>
    <row r="150" spans="1:4" hidden="1" x14ac:dyDescent="0.2">
      <c r="A150" t="s">
        <v>638</v>
      </c>
      <c r="B150" t="s">
        <v>358</v>
      </c>
      <c r="C150" t="s">
        <v>1615</v>
      </c>
      <c r="D150" t="str">
        <f t="shared" si="2"/>
        <v>08</v>
      </c>
    </row>
    <row r="151" spans="1:4" hidden="1" x14ac:dyDescent="0.2">
      <c r="A151" t="s">
        <v>639</v>
      </c>
      <c r="B151" t="s">
        <v>359</v>
      </c>
      <c r="C151" t="s">
        <v>1616</v>
      </c>
      <c r="D151" t="str">
        <f t="shared" si="2"/>
        <v>08</v>
      </c>
    </row>
    <row r="152" spans="1:4" hidden="1" x14ac:dyDescent="0.2">
      <c r="A152" t="s">
        <v>640</v>
      </c>
      <c r="B152" t="s">
        <v>359</v>
      </c>
      <c r="C152" t="s">
        <v>1617</v>
      </c>
      <c r="D152" t="str">
        <f t="shared" si="2"/>
        <v>02</v>
      </c>
    </row>
    <row r="153" spans="1:4" hidden="1" x14ac:dyDescent="0.2">
      <c r="A153" t="s">
        <v>641</v>
      </c>
      <c r="B153" t="s">
        <v>359</v>
      </c>
      <c r="C153" t="s">
        <v>1618</v>
      </c>
      <c r="D153" t="str">
        <f t="shared" si="2"/>
        <v>08</v>
      </c>
    </row>
    <row r="154" spans="1:4" hidden="1" x14ac:dyDescent="0.2">
      <c r="A154" t="s">
        <v>772</v>
      </c>
      <c r="B154" t="s">
        <v>359</v>
      </c>
      <c r="C154" t="s">
        <v>1619</v>
      </c>
      <c r="D154" t="str">
        <f t="shared" si="2"/>
        <v>04</v>
      </c>
    </row>
    <row r="155" spans="1:4" hidden="1" x14ac:dyDescent="0.2">
      <c r="A155" t="s">
        <v>773</v>
      </c>
      <c r="B155" t="s">
        <v>359</v>
      </c>
      <c r="C155" t="s">
        <v>1620</v>
      </c>
      <c r="D155" t="str">
        <f t="shared" si="2"/>
        <v>06</v>
      </c>
    </row>
    <row r="156" spans="1:4" hidden="1" x14ac:dyDescent="0.2">
      <c r="A156" t="s">
        <v>642</v>
      </c>
      <c r="B156" t="s">
        <v>359</v>
      </c>
      <c r="C156" t="s">
        <v>1621</v>
      </c>
      <c r="D156" t="str">
        <f t="shared" si="2"/>
        <v>08</v>
      </c>
    </row>
    <row r="157" spans="1:4" hidden="1" x14ac:dyDescent="0.2">
      <c r="A157" t="s">
        <v>738</v>
      </c>
      <c r="B157" t="s">
        <v>359</v>
      </c>
      <c r="C157" t="s">
        <v>1622</v>
      </c>
      <c r="D157" t="str">
        <f t="shared" si="2"/>
        <v>08</v>
      </c>
    </row>
    <row r="158" spans="1:4" hidden="1" x14ac:dyDescent="0.2">
      <c r="A158" t="s">
        <v>643</v>
      </c>
      <c r="B158" t="s">
        <v>359</v>
      </c>
      <c r="C158" t="s">
        <v>1623</v>
      </c>
      <c r="D158" t="str">
        <f t="shared" si="2"/>
        <v>08</v>
      </c>
    </row>
    <row r="159" spans="1:4" hidden="1" x14ac:dyDescent="0.2">
      <c r="A159" t="s">
        <v>431</v>
      </c>
      <c r="B159" t="s">
        <v>359</v>
      </c>
      <c r="C159" t="s">
        <v>1624</v>
      </c>
      <c r="D159" t="str">
        <f t="shared" si="2"/>
        <v>00</v>
      </c>
    </row>
    <row r="160" spans="1:4" hidden="1" x14ac:dyDescent="0.2">
      <c r="A160" t="s">
        <v>432</v>
      </c>
      <c r="B160" t="s">
        <v>359</v>
      </c>
      <c r="C160" t="s">
        <v>1625</v>
      </c>
      <c r="D160" t="str">
        <f t="shared" si="2"/>
        <v>01</v>
      </c>
    </row>
    <row r="161" spans="1:4" hidden="1" x14ac:dyDescent="0.2">
      <c r="A161" t="s">
        <v>433</v>
      </c>
      <c r="B161" t="s">
        <v>359</v>
      </c>
      <c r="C161" t="s">
        <v>1626</v>
      </c>
      <c r="D161" t="str">
        <f t="shared" si="2"/>
        <v>02</v>
      </c>
    </row>
    <row r="162" spans="1:4" hidden="1" x14ac:dyDescent="0.2">
      <c r="A162" t="s">
        <v>644</v>
      </c>
      <c r="B162" t="s">
        <v>359</v>
      </c>
      <c r="C162" t="s">
        <v>1627</v>
      </c>
      <c r="D162" t="str">
        <f t="shared" si="2"/>
        <v>03</v>
      </c>
    </row>
    <row r="163" spans="1:4" hidden="1" x14ac:dyDescent="0.2">
      <c r="A163" t="s">
        <v>645</v>
      </c>
      <c r="B163" t="s">
        <v>359</v>
      </c>
      <c r="C163" t="s">
        <v>1628</v>
      </c>
      <c r="D163" t="str">
        <f t="shared" si="2"/>
        <v>08</v>
      </c>
    </row>
    <row r="164" spans="1:4" hidden="1" x14ac:dyDescent="0.2">
      <c r="A164" t="s">
        <v>646</v>
      </c>
      <c r="B164" t="s">
        <v>360</v>
      </c>
      <c r="C164" t="s">
        <v>1629</v>
      </c>
      <c r="D164" t="str">
        <f t="shared" si="2"/>
        <v>08</v>
      </c>
    </row>
    <row r="165" spans="1:4" hidden="1" x14ac:dyDescent="0.2">
      <c r="A165" t="s">
        <v>647</v>
      </c>
      <c r="B165" t="s">
        <v>360</v>
      </c>
      <c r="C165" t="s">
        <v>1630</v>
      </c>
      <c r="D165" t="str">
        <f t="shared" si="2"/>
        <v>08</v>
      </c>
    </row>
    <row r="166" spans="1:4" hidden="1" x14ac:dyDescent="0.2">
      <c r="A166" t="s">
        <v>648</v>
      </c>
      <c r="B166" t="s">
        <v>360</v>
      </c>
      <c r="C166" t="s">
        <v>1631</v>
      </c>
      <c r="D166" t="str">
        <f t="shared" si="2"/>
        <v>08</v>
      </c>
    </row>
    <row r="167" spans="1:4" hidden="1" x14ac:dyDescent="0.2">
      <c r="A167" t="s">
        <v>739</v>
      </c>
      <c r="B167" t="s">
        <v>360</v>
      </c>
      <c r="C167" t="s">
        <v>1632</v>
      </c>
      <c r="D167" t="str">
        <f t="shared" si="2"/>
        <v>08</v>
      </c>
    </row>
    <row r="168" spans="1:4" hidden="1" x14ac:dyDescent="0.2">
      <c r="A168" t="s">
        <v>740</v>
      </c>
      <c r="B168" t="s">
        <v>360</v>
      </c>
      <c r="C168" t="s">
        <v>1633</v>
      </c>
      <c r="D168" t="str">
        <f t="shared" si="2"/>
        <v>08</v>
      </c>
    </row>
    <row r="169" spans="1:4" hidden="1" x14ac:dyDescent="0.2">
      <c r="A169" t="s">
        <v>741</v>
      </c>
      <c r="B169" t="s">
        <v>360</v>
      </c>
      <c r="C169" t="s">
        <v>1634</v>
      </c>
      <c r="D169" t="str">
        <f t="shared" si="2"/>
        <v>08</v>
      </c>
    </row>
    <row r="170" spans="1:4" hidden="1" x14ac:dyDescent="0.2">
      <c r="A170" t="s">
        <v>649</v>
      </c>
      <c r="B170" t="s">
        <v>360</v>
      </c>
      <c r="C170" t="s">
        <v>1635</v>
      </c>
      <c r="D170" t="str">
        <f t="shared" si="2"/>
        <v>08</v>
      </c>
    </row>
    <row r="171" spans="1:4" hidden="1" x14ac:dyDescent="0.2">
      <c r="A171" t="s">
        <v>650</v>
      </c>
      <c r="B171" t="s">
        <v>360</v>
      </c>
      <c r="C171" t="s">
        <v>1636</v>
      </c>
      <c r="D171" t="str">
        <f t="shared" si="2"/>
        <v>08</v>
      </c>
    </row>
    <row r="172" spans="1:4" hidden="1" x14ac:dyDescent="0.2">
      <c r="A172" t="s">
        <v>742</v>
      </c>
      <c r="B172" t="s">
        <v>360</v>
      </c>
      <c r="C172" t="s">
        <v>1637</v>
      </c>
      <c r="D172" t="str">
        <f t="shared" si="2"/>
        <v>08</v>
      </c>
    </row>
    <row r="173" spans="1:4" hidden="1" x14ac:dyDescent="0.2">
      <c r="A173" t="s">
        <v>743</v>
      </c>
      <c r="B173" t="s">
        <v>360</v>
      </c>
      <c r="C173" t="s">
        <v>1638</v>
      </c>
      <c r="D173" t="str">
        <f t="shared" si="2"/>
        <v>08</v>
      </c>
    </row>
    <row r="174" spans="1:4" hidden="1" x14ac:dyDescent="0.2">
      <c r="A174" t="s">
        <v>651</v>
      </c>
      <c r="B174" t="s">
        <v>360</v>
      </c>
      <c r="C174" t="s">
        <v>1639</v>
      </c>
      <c r="D174" t="str">
        <f t="shared" si="2"/>
        <v>08</v>
      </c>
    </row>
    <row r="175" spans="1:4" hidden="1" x14ac:dyDescent="0.2">
      <c r="A175" t="s">
        <v>652</v>
      </c>
      <c r="B175" t="s">
        <v>360</v>
      </c>
      <c r="C175" t="s">
        <v>1640</v>
      </c>
      <c r="D175" t="str">
        <f t="shared" si="2"/>
        <v>08</v>
      </c>
    </row>
    <row r="176" spans="1:4" hidden="1" x14ac:dyDescent="0.2">
      <c r="A176" t="s">
        <v>706</v>
      </c>
      <c r="B176" t="s">
        <v>361</v>
      </c>
      <c r="C176" t="s">
        <v>1641</v>
      </c>
      <c r="D176" t="str">
        <f t="shared" si="2"/>
        <v>01</v>
      </c>
    </row>
    <row r="177" spans="1:4" hidden="1" x14ac:dyDescent="0.2">
      <c r="A177" t="s">
        <v>707</v>
      </c>
      <c r="B177" t="s">
        <v>361</v>
      </c>
      <c r="C177" t="s">
        <v>1642</v>
      </c>
      <c r="D177" t="str">
        <f t="shared" si="2"/>
        <v>02</v>
      </c>
    </row>
    <row r="178" spans="1:4" hidden="1" x14ac:dyDescent="0.2">
      <c r="A178" t="s">
        <v>486</v>
      </c>
      <c r="B178" t="s">
        <v>361</v>
      </c>
      <c r="C178" t="s">
        <v>1643</v>
      </c>
      <c r="D178" t="str">
        <f t="shared" si="2"/>
        <v>03</v>
      </c>
    </row>
    <row r="179" spans="1:4" hidden="1" x14ac:dyDescent="0.2">
      <c r="A179" t="s">
        <v>708</v>
      </c>
      <c r="B179" t="s">
        <v>361</v>
      </c>
      <c r="C179" t="s">
        <v>1644</v>
      </c>
      <c r="D179" t="str">
        <f t="shared" si="2"/>
        <v>04</v>
      </c>
    </row>
    <row r="180" spans="1:4" hidden="1" x14ac:dyDescent="0.2">
      <c r="A180" t="s">
        <v>451</v>
      </c>
      <c r="B180" t="s">
        <v>361</v>
      </c>
      <c r="C180" t="s">
        <v>1645</v>
      </c>
      <c r="D180" t="str">
        <f t="shared" si="2"/>
        <v>05</v>
      </c>
    </row>
    <row r="181" spans="1:4" hidden="1" x14ac:dyDescent="0.2">
      <c r="A181" t="s">
        <v>434</v>
      </c>
      <c r="B181" t="s">
        <v>361</v>
      </c>
      <c r="C181" t="s">
        <v>1646</v>
      </c>
      <c r="D181" t="str">
        <f t="shared" si="2"/>
        <v>06</v>
      </c>
    </row>
    <row r="182" spans="1:4" hidden="1" x14ac:dyDescent="0.2">
      <c r="A182" t="s">
        <v>709</v>
      </c>
      <c r="B182" t="s">
        <v>361</v>
      </c>
      <c r="C182" t="s">
        <v>1647</v>
      </c>
      <c r="D182" t="str">
        <f t="shared" si="2"/>
        <v>07</v>
      </c>
    </row>
    <row r="183" spans="1:4" hidden="1" x14ac:dyDescent="0.2">
      <c r="A183" t="s">
        <v>710</v>
      </c>
      <c r="B183" t="s">
        <v>361</v>
      </c>
      <c r="C183" t="s">
        <v>1648</v>
      </c>
      <c r="D183" t="str">
        <f t="shared" si="2"/>
        <v>09</v>
      </c>
    </row>
    <row r="184" spans="1:4" hidden="1" x14ac:dyDescent="0.2">
      <c r="A184" t="s">
        <v>435</v>
      </c>
      <c r="B184" t="s">
        <v>361</v>
      </c>
      <c r="C184" t="s">
        <v>1649</v>
      </c>
      <c r="D184" t="str">
        <f t="shared" si="2"/>
        <v>10</v>
      </c>
    </row>
    <row r="185" spans="1:4" hidden="1" x14ac:dyDescent="0.2">
      <c r="A185" t="s">
        <v>711</v>
      </c>
      <c r="B185" t="s">
        <v>361</v>
      </c>
      <c r="C185" t="s">
        <v>1650</v>
      </c>
      <c r="D185" t="str">
        <f t="shared" si="2"/>
        <v>11</v>
      </c>
    </row>
    <row r="186" spans="1:4" hidden="1" x14ac:dyDescent="0.2">
      <c r="A186" t="s">
        <v>436</v>
      </c>
      <c r="B186" t="s">
        <v>361</v>
      </c>
      <c r="C186" t="s">
        <v>1651</v>
      </c>
      <c r="D186" t="str">
        <f t="shared" si="2"/>
        <v>12</v>
      </c>
    </row>
    <row r="187" spans="1:4" hidden="1" x14ac:dyDescent="0.2">
      <c r="A187" t="s">
        <v>712</v>
      </c>
      <c r="B187" t="s">
        <v>361</v>
      </c>
      <c r="C187" t="s">
        <v>1652</v>
      </c>
      <c r="D187" t="str">
        <f t="shared" si="2"/>
        <v>13</v>
      </c>
    </row>
    <row r="188" spans="1:4" hidden="1" x14ac:dyDescent="0.2">
      <c r="A188" t="s">
        <v>713</v>
      </c>
      <c r="B188" t="s">
        <v>361</v>
      </c>
      <c r="C188" t="s">
        <v>1653</v>
      </c>
      <c r="D188" t="str">
        <f t="shared" si="2"/>
        <v>14</v>
      </c>
    </row>
    <row r="189" spans="1:4" hidden="1" x14ac:dyDescent="0.2">
      <c r="A189" t="s">
        <v>437</v>
      </c>
      <c r="B189" t="s">
        <v>361</v>
      </c>
      <c r="C189" t="s">
        <v>1654</v>
      </c>
      <c r="D189" t="str">
        <f t="shared" si="2"/>
        <v>15</v>
      </c>
    </row>
    <row r="190" spans="1:4" hidden="1" x14ac:dyDescent="0.2">
      <c r="A190" t="s">
        <v>653</v>
      </c>
      <c r="B190" t="s">
        <v>362</v>
      </c>
      <c r="C190" t="s">
        <v>1655</v>
      </c>
      <c r="D190" t="str">
        <f t="shared" si="2"/>
        <v>08</v>
      </c>
    </row>
    <row r="191" spans="1:4" hidden="1" x14ac:dyDescent="0.2">
      <c r="A191" t="s">
        <v>654</v>
      </c>
      <c r="B191" t="s">
        <v>362</v>
      </c>
      <c r="C191" t="s">
        <v>1656</v>
      </c>
      <c r="D191" t="str">
        <f t="shared" si="2"/>
        <v>08</v>
      </c>
    </row>
    <row r="192" spans="1:4" hidden="1" x14ac:dyDescent="0.2">
      <c r="A192" t="s">
        <v>744</v>
      </c>
      <c r="B192" t="s">
        <v>362</v>
      </c>
      <c r="C192" t="s">
        <v>1657</v>
      </c>
      <c r="D192" t="str">
        <f t="shared" si="2"/>
        <v>08</v>
      </c>
    </row>
    <row r="193" spans="1:4" hidden="1" x14ac:dyDescent="0.2">
      <c r="A193" t="s">
        <v>655</v>
      </c>
      <c r="B193" t="s">
        <v>362</v>
      </c>
      <c r="C193" t="s">
        <v>1658</v>
      </c>
      <c r="D193" t="str">
        <f t="shared" si="2"/>
        <v>09</v>
      </c>
    </row>
    <row r="194" spans="1:4" hidden="1" x14ac:dyDescent="0.2">
      <c r="A194" t="s">
        <v>745</v>
      </c>
      <c r="B194" t="s">
        <v>362</v>
      </c>
      <c r="C194" t="s">
        <v>1659</v>
      </c>
      <c r="D194" t="str">
        <f t="shared" ref="D194:D254" si="3">MID(ACCTFMTTD,8,2)</f>
        <v>01</v>
      </c>
    </row>
    <row r="195" spans="1:4" hidden="1" x14ac:dyDescent="0.2">
      <c r="A195" t="s">
        <v>746</v>
      </c>
      <c r="B195" t="s">
        <v>362</v>
      </c>
      <c r="C195" t="s">
        <v>1660</v>
      </c>
      <c r="D195" t="str">
        <f t="shared" si="3"/>
        <v>02</v>
      </c>
    </row>
    <row r="196" spans="1:4" hidden="1" x14ac:dyDescent="0.2">
      <c r="A196" t="s">
        <v>747</v>
      </c>
      <c r="B196" t="s">
        <v>362</v>
      </c>
      <c r="C196" t="s">
        <v>1661</v>
      </c>
      <c r="D196" t="str">
        <f t="shared" si="3"/>
        <v>03</v>
      </c>
    </row>
    <row r="197" spans="1:4" hidden="1" x14ac:dyDescent="0.2">
      <c r="A197" t="s">
        <v>748</v>
      </c>
      <c r="B197" t="s">
        <v>362</v>
      </c>
      <c r="C197" t="s">
        <v>1662</v>
      </c>
      <c r="D197" t="str">
        <f t="shared" si="3"/>
        <v>04</v>
      </c>
    </row>
    <row r="198" spans="1:4" hidden="1" x14ac:dyDescent="0.2">
      <c r="A198" t="s">
        <v>749</v>
      </c>
      <c r="B198" t="s">
        <v>362</v>
      </c>
      <c r="C198" t="s">
        <v>1663</v>
      </c>
      <c r="D198" t="str">
        <f t="shared" si="3"/>
        <v>05</v>
      </c>
    </row>
    <row r="199" spans="1:4" hidden="1" x14ac:dyDescent="0.2">
      <c r="A199" t="s">
        <v>750</v>
      </c>
      <c r="B199" t="s">
        <v>362</v>
      </c>
      <c r="C199" t="s">
        <v>1664</v>
      </c>
      <c r="D199" t="str">
        <f t="shared" si="3"/>
        <v>06</v>
      </c>
    </row>
    <row r="200" spans="1:4" hidden="1" x14ac:dyDescent="0.2">
      <c r="A200" t="s">
        <v>751</v>
      </c>
      <c r="B200" t="s">
        <v>362</v>
      </c>
      <c r="C200" t="s">
        <v>1665</v>
      </c>
      <c r="D200" t="str">
        <f t="shared" si="3"/>
        <v>07</v>
      </c>
    </row>
    <row r="201" spans="1:4" hidden="1" x14ac:dyDescent="0.2">
      <c r="A201" t="s">
        <v>752</v>
      </c>
      <c r="B201" t="s">
        <v>362</v>
      </c>
      <c r="C201" t="s">
        <v>1666</v>
      </c>
      <c r="D201" t="str">
        <f t="shared" si="3"/>
        <v>09</v>
      </c>
    </row>
    <row r="202" spans="1:4" hidden="1" x14ac:dyDescent="0.2">
      <c r="A202" t="s">
        <v>753</v>
      </c>
      <c r="B202" t="s">
        <v>362</v>
      </c>
      <c r="C202" t="s">
        <v>1667</v>
      </c>
      <c r="D202" t="str">
        <f t="shared" si="3"/>
        <v>10</v>
      </c>
    </row>
    <row r="203" spans="1:4" hidden="1" x14ac:dyDescent="0.2">
      <c r="A203" t="s">
        <v>754</v>
      </c>
      <c r="B203" t="s">
        <v>362</v>
      </c>
      <c r="C203" t="s">
        <v>1668</v>
      </c>
      <c r="D203" t="str">
        <f t="shared" si="3"/>
        <v>11</v>
      </c>
    </row>
    <row r="204" spans="1:4" hidden="1" x14ac:dyDescent="0.2">
      <c r="A204" t="s">
        <v>714</v>
      </c>
      <c r="B204" t="s">
        <v>362</v>
      </c>
      <c r="C204" t="s">
        <v>1669</v>
      </c>
      <c r="D204" t="str">
        <f t="shared" si="3"/>
        <v>12</v>
      </c>
    </row>
    <row r="205" spans="1:4" hidden="1" x14ac:dyDescent="0.2">
      <c r="A205" t="s">
        <v>755</v>
      </c>
      <c r="B205" t="s">
        <v>362</v>
      </c>
      <c r="C205" t="s">
        <v>1670</v>
      </c>
      <c r="D205" t="str">
        <f t="shared" si="3"/>
        <v>13</v>
      </c>
    </row>
    <row r="206" spans="1:4" hidden="1" x14ac:dyDescent="0.2">
      <c r="A206" t="s">
        <v>756</v>
      </c>
      <c r="B206" t="s">
        <v>362</v>
      </c>
      <c r="C206" t="s">
        <v>1671</v>
      </c>
      <c r="D206" t="str">
        <f t="shared" si="3"/>
        <v>14</v>
      </c>
    </row>
    <row r="207" spans="1:4" hidden="1" x14ac:dyDescent="0.2">
      <c r="A207" t="s">
        <v>715</v>
      </c>
      <c r="B207" t="s">
        <v>362</v>
      </c>
      <c r="C207" t="s">
        <v>1672</v>
      </c>
      <c r="D207" t="str">
        <f t="shared" si="3"/>
        <v>01</v>
      </c>
    </row>
    <row r="208" spans="1:4" hidden="1" x14ac:dyDescent="0.2">
      <c r="A208" t="s">
        <v>716</v>
      </c>
      <c r="B208" t="s">
        <v>362</v>
      </c>
      <c r="C208" t="s">
        <v>1673</v>
      </c>
      <c r="D208" t="str">
        <f t="shared" si="3"/>
        <v>02</v>
      </c>
    </row>
    <row r="209" spans="1:4" hidden="1" x14ac:dyDescent="0.2">
      <c r="A209" t="s">
        <v>656</v>
      </c>
      <c r="B209" t="s">
        <v>363</v>
      </c>
      <c r="C209" t="s">
        <v>1674</v>
      </c>
      <c r="D209" t="str">
        <f t="shared" si="3"/>
        <v>08</v>
      </c>
    </row>
    <row r="210" spans="1:4" hidden="1" x14ac:dyDescent="0.2">
      <c r="A210" t="s">
        <v>657</v>
      </c>
      <c r="B210" t="s">
        <v>364</v>
      </c>
      <c r="C210" t="s">
        <v>1675</v>
      </c>
      <c r="D210" t="str">
        <f t="shared" si="3"/>
        <v>08</v>
      </c>
    </row>
    <row r="211" spans="1:4" hidden="1" x14ac:dyDescent="0.2">
      <c r="A211" t="s">
        <v>658</v>
      </c>
      <c r="B211" t="s">
        <v>364</v>
      </c>
      <c r="C211" t="s">
        <v>1676</v>
      </c>
      <c r="D211" t="str">
        <f t="shared" si="3"/>
        <v>08</v>
      </c>
    </row>
    <row r="212" spans="1:4" hidden="1" x14ac:dyDescent="0.2">
      <c r="A212" t="s">
        <v>659</v>
      </c>
      <c r="B212" t="s">
        <v>364</v>
      </c>
      <c r="C212" t="s">
        <v>1677</v>
      </c>
      <c r="D212" t="str">
        <f t="shared" si="3"/>
        <v>08</v>
      </c>
    </row>
    <row r="213" spans="1:4" hidden="1" x14ac:dyDescent="0.2">
      <c r="A213" t="s">
        <v>660</v>
      </c>
      <c r="B213" t="s">
        <v>364</v>
      </c>
      <c r="C213" t="s">
        <v>1678</v>
      </c>
      <c r="D213" t="str">
        <f t="shared" si="3"/>
        <v>08</v>
      </c>
    </row>
    <row r="214" spans="1:4" hidden="1" x14ac:dyDescent="0.2">
      <c r="A214" t="s">
        <v>661</v>
      </c>
      <c r="B214" t="s">
        <v>364</v>
      </c>
      <c r="C214" t="s">
        <v>1679</v>
      </c>
      <c r="D214" t="str">
        <f t="shared" si="3"/>
        <v>08</v>
      </c>
    </row>
    <row r="215" spans="1:4" hidden="1" x14ac:dyDescent="0.2">
      <c r="A215" t="s">
        <v>662</v>
      </c>
      <c r="B215" t="s">
        <v>364</v>
      </c>
      <c r="C215" t="s">
        <v>1680</v>
      </c>
      <c r="D215" t="str">
        <f t="shared" si="3"/>
        <v>08</v>
      </c>
    </row>
    <row r="216" spans="1:4" hidden="1" x14ac:dyDescent="0.2">
      <c r="A216" t="s">
        <v>663</v>
      </c>
      <c r="B216" t="s">
        <v>364</v>
      </c>
      <c r="C216" t="s">
        <v>1681</v>
      </c>
      <c r="D216" t="str">
        <f t="shared" si="3"/>
        <v>08</v>
      </c>
    </row>
    <row r="217" spans="1:4" hidden="1" x14ac:dyDescent="0.2">
      <c r="A217" t="s">
        <v>664</v>
      </c>
      <c r="B217" t="s">
        <v>364</v>
      </c>
      <c r="C217" t="s">
        <v>1682</v>
      </c>
      <c r="D217" t="str">
        <f t="shared" si="3"/>
        <v>08</v>
      </c>
    </row>
    <row r="218" spans="1:4" hidden="1" x14ac:dyDescent="0.2">
      <c r="A218" t="s">
        <v>665</v>
      </c>
      <c r="B218" t="s">
        <v>364</v>
      </c>
      <c r="C218" t="s">
        <v>1683</v>
      </c>
      <c r="D218" t="str">
        <f t="shared" si="3"/>
        <v>08</v>
      </c>
    </row>
    <row r="219" spans="1:4" hidden="1" x14ac:dyDescent="0.2">
      <c r="A219" t="s">
        <v>666</v>
      </c>
      <c r="B219" t="s">
        <v>364</v>
      </c>
      <c r="C219" t="s">
        <v>1684</v>
      </c>
      <c r="D219" t="str">
        <f t="shared" si="3"/>
        <v>08</v>
      </c>
    </row>
    <row r="220" spans="1:4" hidden="1" x14ac:dyDescent="0.2">
      <c r="A220" t="s">
        <v>667</v>
      </c>
      <c r="B220" t="s">
        <v>365</v>
      </c>
      <c r="C220" t="s">
        <v>1685</v>
      </c>
      <c r="D220" t="str">
        <f t="shared" si="3"/>
        <v>01</v>
      </c>
    </row>
    <row r="221" spans="1:4" hidden="1" x14ac:dyDescent="0.2">
      <c r="A221" t="s">
        <v>668</v>
      </c>
      <c r="B221" t="s">
        <v>365</v>
      </c>
      <c r="C221" t="s">
        <v>1686</v>
      </c>
      <c r="D221" t="str">
        <f t="shared" si="3"/>
        <v>02</v>
      </c>
    </row>
    <row r="222" spans="1:4" hidden="1" x14ac:dyDescent="0.2">
      <c r="A222" t="s">
        <v>757</v>
      </c>
      <c r="B222" t="s">
        <v>365</v>
      </c>
      <c r="C222" t="s">
        <v>1687</v>
      </c>
      <c r="D222" t="str">
        <f t="shared" si="3"/>
        <v>03</v>
      </c>
    </row>
    <row r="223" spans="1:4" hidden="1" x14ac:dyDescent="0.2">
      <c r="A223" t="s">
        <v>1688</v>
      </c>
      <c r="B223" t="s">
        <v>366</v>
      </c>
      <c r="C223" t="s">
        <v>522</v>
      </c>
      <c r="D223" t="str">
        <f t="shared" si="3"/>
        <v>01</v>
      </c>
    </row>
    <row r="224" spans="1:4" hidden="1" x14ac:dyDescent="0.2">
      <c r="A224" t="s">
        <v>1689</v>
      </c>
      <c r="B224" t="s">
        <v>366</v>
      </c>
      <c r="C224" t="s">
        <v>1690</v>
      </c>
      <c r="D224" t="str">
        <f t="shared" si="3"/>
        <v>02</v>
      </c>
    </row>
    <row r="225" spans="1:4" hidden="1" x14ac:dyDescent="0.2">
      <c r="A225" t="s">
        <v>1691</v>
      </c>
      <c r="B225" t="s">
        <v>366</v>
      </c>
      <c r="C225" t="s">
        <v>1692</v>
      </c>
      <c r="D225" t="str">
        <f t="shared" si="3"/>
        <v>03</v>
      </c>
    </row>
    <row r="226" spans="1:4" hidden="1" x14ac:dyDescent="0.2">
      <c r="A226" t="s">
        <v>1693</v>
      </c>
      <c r="B226" t="s">
        <v>366</v>
      </c>
      <c r="C226" t="s">
        <v>1694</v>
      </c>
      <c r="D226" t="str">
        <f t="shared" si="3"/>
        <v>04</v>
      </c>
    </row>
    <row r="227" spans="1:4" hidden="1" x14ac:dyDescent="0.2">
      <c r="A227" t="s">
        <v>1695</v>
      </c>
      <c r="B227" t="s">
        <v>366</v>
      </c>
      <c r="C227" t="s">
        <v>1696</v>
      </c>
      <c r="D227" t="str">
        <f t="shared" si="3"/>
        <v>05</v>
      </c>
    </row>
    <row r="228" spans="1:4" hidden="1" x14ac:dyDescent="0.2">
      <c r="A228" t="s">
        <v>1697</v>
      </c>
      <c r="B228" t="s">
        <v>366</v>
      </c>
      <c r="C228" t="s">
        <v>1698</v>
      </c>
      <c r="D228" t="str">
        <f t="shared" si="3"/>
        <v>06</v>
      </c>
    </row>
    <row r="229" spans="1:4" hidden="1" x14ac:dyDescent="0.2">
      <c r="A229" t="s">
        <v>1699</v>
      </c>
      <c r="B229" t="s">
        <v>366</v>
      </c>
      <c r="C229" t="s">
        <v>1700</v>
      </c>
      <c r="D229" t="str">
        <f t="shared" si="3"/>
        <v>07</v>
      </c>
    </row>
    <row r="230" spans="1:4" hidden="1" x14ac:dyDescent="0.2">
      <c r="A230" t="s">
        <v>1701</v>
      </c>
      <c r="B230" t="s">
        <v>366</v>
      </c>
      <c r="C230" t="s">
        <v>1702</v>
      </c>
      <c r="D230" t="str">
        <f t="shared" si="3"/>
        <v>09</v>
      </c>
    </row>
    <row r="231" spans="1:4" hidden="1" x14ac:dyDescent="0.2">
      <c r="A231" t="s">
        <v>1703</v>
      </c>
      <c r="B231" t="s">
        <v>366</v>
      </c>
      <c r="C231" t="s">
        <v>1704</v>
      </c>
      <c r="D231" t="str">
        <f t="shared" si="3"/>
        <v>10</v>
      </c>
    </row>
    <row r="232" spans="1:4" hidden="1" x14ac:dyDescent="0.2">
      <c r="A232" t="s">
        <v>1705</v>
      </c>
      <c r="B232" t="s">
        <v>366</v>
      </c>
      <c r="C232" t="s">
        <v>1706</v>
      </c>
      <c r="D232" t="str">
        <f t="shared" si="3"/>
        <v>11</v>
      </c>
    </row>
    <row r="233" spans="1:4" hidden="1" x14ac:dyDescent="0.2">
      <c r="A233" t="s">
        <v>1707</v>
      </c>
      <c r="B233" t="s">
        <v>366</v>
      </c>
      <c r="C233" t="s">
        <v>1708</v>
      </c>
      <c r="D233" t="str">
        <f t="shared" si="3"/>
        <v>12</v>
      </c>
    </row>
    <row r="234" spans="1:4" hidden="1" x14ac:dyDescent="0.2">
      <c r="A234" t="s">
        <v>1709</v>
      </c>
      <c r="B234" t="s">
        <v>366</v>
      </c>
      <c r="C234" t="s">
        <v>1710</v>
      </c>
      <c r="D234" t="str">
        <f t="shared" si="3"/>
        <v>13</v>
      </c>
    </row>
    <row r="235" spans="1:4" hidden="1" x14ac:dyDescent="0.2">
      <c r="A235" t="s">
        <v>1711</v>
      </c>
      <c r="B235" t="s">
        <v>366</v>
      </c>
      <c r="C235" t="s">
        <v>1712</v>
      </c>
      <c r="D235" t="str">
        <f t="shared" si="3"/>
        <v>14</v>
      </c>
    </row>
    <row r="236" spans="1:4" hidden="1" x14ac:dyDescent="0.2">
      <c r="A236" t="s">
        <v>717</v>
      </c>
      <c r="B236" t="s">
        <v>367</v>
      </c>
      <c r="C236" t="s">
        <v>1641</v>
      </c>
      <c r="D236" t="str">
        <f t="shared" si="3"/>
        <v>01</v>
      </c>
    </row>
    <row r="237" spans="1:4" hidden="1" x14ac:dyDescent="0.2">
      <c r="A237" t="s">
        <v>438</v>
      </c>
      <c r="B237" t="s">
        <v>367</v>
      </c>
      <c r="C237" t="s">
        <v>1642</v>
      </c>
      <c r="D237" t="str">
        <f t="shared" si="3"/>
        <v>02</v>
      </c>
    </row>
    <row r="238" spans="1:4" hidden="1" x14ac:dyDescent="0.2">
      <c r="A238" t="s">
        <v>718</v>
      </c>
      <c r="B238" t="s">
        <v>367</v>
      </c>
      <c r="C238" t="s">
        <v>1643</v>
      </c>
      <c r="D238" t="str">
        <f t="shared" si="3"/>
        <v>03</v>
      </c>
    </row>
    <row r="239" spans="1:4" hidden="1" x14ac:dyDescent="0.2">
      <c r="A239" t="s">
        <v>719</v>
      </c>
      <c r="B239" t="s">
        <v>367</v>
      </c>
      <c r="C239" t="s">
        <v>1644</v>
      </c>
      <c r="D239" t="str">
        <f t="shared" si="3"/>
        <v>04</v>
      </c>
    </row>
    <row r="240" spans="1:4" hidden="1" x14ac:dyDescent="0.2">
      <c r="A240" t="s">
        <v>452</v>
      </c>
      <c r="B240" t="s">
        <v>367</v>
      </c>
      <c r="C240" t="s">
        <v>1645</v>
      </c>
      <c r="D240" t="str">
        <f t="shared" si="3"/>
        <v>05</v>
      </c>
    </row>
    <row r="241" spans="1:4" hidden="1" x14ac:dyDescent="0.2">
      <c r="A241" t="s">
        <v>720</v>
      </c>
      <c r="B241" t="s">
        <v>367</v>
      </c>
      <c r="C241" t="s">
        <v>1646</v>
      </c>
      <c r="D241" t="str">
        <f t="shared" si="3"/>
        <v>06</v>
      </c>
    </row>
    <row r="242" spans="1:4" hidden="1" x14ac:dyDescent="0.2">
      <c r="A242" t="s">
        <v>524</v>
      </c>
      <c r="B242" t="s">
        <v>367</v>
      </c>
      <c r="C242" t="s">
        <v>1647</v>
      </c>
      <c r="D242" t="str">
        <f t="shared" si="3"/>
        <v>07</v>
      </c>
    </row>
    <row r="243" spans="1:4" hidden="1" x14ac:dyDescent="0.2">
      <c r="A243" t="s">
        <v>721</v>
      </c>
      <c r="B243" t="s">
        <v>367</v>
      </c>
      <c r="C243" t="s">
        <v>1648</v>
      </c>
      <c r="D243" t="str">
        <f t="shared" si="3"/>
        <v>09</v>
      </c>
    </row>
    <row r="244" spans="1:4" hidden="1" x14ac:dyDescent="0.2">
      <c r="A244" t="s">
        <v>439</v>
      </c>
      <c r="B244" t="s">
        <v>367</v>
      </c>
      <c r="C244" t="s">
        <v>1649</v>
      </c>
      <c r="D244" t="str">
        <f t="shared" si="3"/>
        <v>10</v>
      </c>
    </row>
    <row r="245" spans="1:4" hidden="1" x14ac:dyDescent="0.2">
      <c r="A245" t="s">
        <v>722</v>
      </c>
      <c r="B245" t="s">
        <v>367</v>
      </c>
      <c r="C245" t="s">
        <v>1650</v>
      </c>
      <c r="D245" t="str">
        <f t="shared" si="3"/>
        <v>11</v>
      </c>
    </row>
    <row r="246" spans="1:4" hidden="1" x14ac:dyDescent="0.2">
      <c r="A246" t="s">
        <v>487</v>
      </c>
      <c r="B246" t="s">
        <v>367</v>
      </c>
      <c r="C246" t="s">
        <v>1651</v>
      </c>
      <c r="D246" t="str">
        <f t="shared" si="3"/>
        <v>12</v>
      </c>
    </row>
    <row r="247" spans="1:4" hidden="1" x14ac:dyDescent="0.2">
      <c r="A247" t="s">
        <v>723</v>
      </c>
      <c r="B247" t="s">
        <v>367</v>
      </c>
      <c r="C247" t="s">
        <v>1652</v>
      </c>
      <c r="D247" t="str">
        <f t="shared" si="3"/>
        <v>13</v>
      </c>
    </row>
    <row r="248" spans="1:4" hidden="1" x14ac:dyDescent="0.2">
      <c r="A248" t="s">
        <v>440</v>
      </c>
      <c r="B248" t="s">
        <v>367</v>
      </c>
      <c r="C248" t="s">
        <v>1653</v>
      </c>
      <c r="D248" t="str">
        <f t="shared" si="3"/>
        <v>14</v>
      </c>
    </row>
    <row r="249" spans="1:4" hidden="1" x14ac:dyDescent="0.2">
      <c r="A249" t="s">
        <v>669</v>
      </c>
      <c r="B249" t="s">
        <v>367</v>
      </c>
      <c r="C249" t="s">
        <v>1654</v>
      </c>
      <c r="D249" t="str">
        <f t="shared" si="3"/>
        <v>15</v>
      </c>
    </row>
    <row r="250" spans="1:4" hidden="1" x14ac:dyDescent="0.2">
      <c r="A250" t="s">
        <v>724</v>
      </c>
      <c r="B250" t="s">
        <v>368</v>
      </c>
      <c r="C250" t="s">
        <v>1672</v>
      </c>
      <c r="D250" t="str">
        <f t="shared" si="3"/>
        <v>01</v>
      </c>
    </row>
    <row r="251" spans="1:4" hidden="1" x14ac:dyDescent="0.2">
      <c r="A251" t="s">
        <v>725</v>
      </c>
      <c r="B251" t="s">
        <v>368</v>
      </c>
      <c r="C251" t="s">
        <v>1673</v>
      </c>
      <c r="D251" t="str">
        <f t="shared" si="3"/>
        <v>02</v>
      </c>
    </row>
    <row r="252" spans="1:4" hidden="1" x14ac:dyDescent="0.2">
      <c r="A252" t="s">
        <v>670</v>
      </c>
      <c r="B252" t="s">
        <v>369</v>
      </c>
      <c r="C252" t="s">
        <v>1713</v>
      </c>
      <c r="D252" t="str">
        <f t="shared" si="3"/>
        <v>08</v>
      </c>
    </row>
    <row r="253" spans="1:4" hidden="1" x14ac:dyDescent="0.2">
      <c r="A253" t="s">
        <v>671</v>
      </c>
      <c r="B253" t="s">
        <v>369</v>
      </c>
      <c r="C253" t="s">
        <v>1714</v>
      </c>
      <c r="D253" t="str">
        <f t="shared" si="3"/>
        <v>08</v>
      </c>
    </row>
    <row r="254" spans="1:4" hidden="1" x14ac:dyDescent="0.2">
      <c r="A254" t="s">
        <v>672</v>
      </c>
      <c r="B254" t="s">
        <v>369</v>
      </c>
      <c r="C254" t="s">
        <v>1715</v>
      </c>
      <c r="D254" t="str">
        <f t="shared" si="3"/>
        <v>08</v>
      </c>
    </row>
    <row r="255" spans="1:4" hidden="1" x14ac:dyDescent="0.2"/>
    <row r="256" spans="1:4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D1400" xr:uid="{BB6BEA84-F3E6-4096-A9F2-F695EE70CC3E}">
    <filterColumn colId="1">
      <filters>
        <filter val="04"/>
      </filters>
    </filterColumn>
    <filterColumn colId="3">
      <filters>
        <filter val="02"/>
      </filters>
    </filterColumn>
  </autoFilter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.5703125" bestFit="1" customWidth="1"/>
  </cols>
  <sheetData>
    <row r="1" spans="1:3" ht="13.5" thickBot="1" x14ac:dyDescent="0.25">
      <c r="A1" s="1" t="s">
        <v>518</v>
      </c>
      <c r="B1" s="1" t="s">
        <v>519</v>
      </c>
      <c r="C1" s="1" t="s">
        <v>374</v>
      </c>
    </row>
    <row r="2" spans="1:3" x14ac:dyDescent="0.2">
      <c r="A2" t="s">
        <v>799</v>
      </c>
      <c r="B2">
        <v>2019</v>
      </c>
      <c r="C2">
        <v>0</v>
      </c>
    </row>
    <row r="3" spans="1:3" x14ac:dyDescent="0.2">
      <c r="A3" t="s">
        <v>800</v>
      </c>
      <c r="B3">
        <v>2019</v>
      </c>
      <c r="C3">
        <v>0</v>
      </c>
    </row>
    <row r="4" spans="1:3" x14ac:dyDescent="0.2">
      <c r="A4" t="s">
        <v>801</v>
      </c>
      <c r="B4">
        <v>2019</v>
      </c>
      <c r="C4">
        <v>0</v>
      </c>
    </row>
    <row r="5" spans="1:3" x14ac:dyDescent="0.2">
      <c r="A5" t="s">
        <v>802</v>
      </c>
      <c r="B5">
        <v>2019</v>
      </c>
      <c r="C5">
        <v>-57290</v>
      </c>
    </row>
    <row r="6" spans="1:3" x14ac:dyDescent="0.2">
      <c r="A6" t="s">
        <v>803</v>
      </c>
      <c r="B6">
        <v>2019</v>
      </c>
      <c r="C6">
        <v>0</v>
      </c>
    </row>
    <row r="7" spans="1:3" x14ac:dyDescent="0.2">
      <c r="A7" t="s">
        <v>804</v>
      </c>
      <c r="B7">
        <v>2019</v>
      </c>
      <c r="C7">
        <v>-24770</v>
      </c>
    </row>
    <row r="8" spans="1:3" x14ac:dyDescent="0.2">
      <c r="A8" t="s">
        <v>805</v>
      </c>
      <c r="B8">
        <v>2019</v>
      </c>
      <c r="C8">
        <v>0</v>
      </c>
    </row>
    <row r="9" spans="1:3" x14ac:dyDescent="0.2">
      <c r="A9" t="s">
        <v>806</v>
      </c>
      <c r="B9">
        <v>2019</v>
      </c>
      <c r="C9">
        <v>0</v>
      </c>
    </row>
    <row r="10" spans="1:3" x14ac:dyDescent="0.2">
      <c r="A10" t="s">
        <v>807</v>
      </c>
      <c r="B10">
        <v>2019</v>
      </c>
      <c r="C10">
        <v>0</v>
      </c>
    </row>
    <row r="11" spans="1:3" x14ac:dyDescent="0.2">
      <c r="A11" t="s">
        <v>808</v>
      </c>
      <c r="B11">
        <v>2019</v>
      </c>
      <c r="C11">
        <v>0</v>
      </c>
    </row>
    <row r="12" spans="1:3" x14ac:dyDescent="0.2">
      <c r="A12" t="s">
        <v>809</v>
      </c>
      <c r="B12">
        <v>2019</v>
      </c>
      <c r="C12">
        <v>0</v>
      </c>
    </row>
    <row r="13" spans="1:3" x14ac:dyDescent="0.2">
      <c r="A13" t="s">
        <v>810</v>
      </c>
      <c r="B13">
        <v>2019</v>
      </c>
      <c r="C13">
        <v>0</v>
      </c>
    </row>
    <row r="14" spans="1:3" x14ac:dyDescent="0.2">
      <c r="A14" t="s">
        <v>811</v>
      </c>
      <c r="B14">
        <v>2019</v>
      </c>
      <c r="C14">
        <v>0</v>
      </c>
    </row>
    <row r="15" spans="1:3" x14ac:dyDescent="0.2">
      <c r="A15" t="s">
        <v>812</v>
      </c>
      <c r="B15">
        <v>2019</v>
      </c>
      <c r="C15">
        <v>0</v>
      </c>
    </row>
    <row r="16" spans="1:3" x14ac:dyDescent="0.2">
      <c r="A16" t="s">
        <v>813</v>
      </c>
      <c r="B16">
        <v>2019</v>
      </c>
      <c r="C16">
        <v>0</v>
      </c>
    </row>
    <row r="17" spans="1:3" x14ac:dyDescent="0.2">
      <c r="A17" t="s">
        <v>814</v>
      </c>
      <c r="B17">
        <v>2019</v>
      </c>
      <c r="C17">
        <v>0</v>
      </c>
    </row>
    <row r="18" spans="1:3" x14ac:dyDescent="0.2">
      <c r="A18" t="s">
        <v>815</v>
      </c>
      <c r="B18">
        <v>2019</v>
      </c>
      <c r="C18">
        <v>0</v>
      </c>
    </row>
    <row r="19" spans="1:3" x14ac:dyDescent="0.2">
      <c r="A19" t="s">
        <v>816</v>
      </c>
      <c r="B19">
        <v>2019</v>
      </c>
      <c r="C19">
        <v>0</v>
      </c>
    </row>
    <row r="20" spans="1:3" x14ac:dyDescent="0.2">
      <c r="A20" t="s">
        <v>817</v>
      </c>
      <c r="B20">
        <v>2019</v>
      </c>
      <c r="C20">
        <v>1857</v>
      </c>
    </row>
    <row r="21" spans="1:3" x14ac:dyDescent="0.2">
      <c r="A21" t="s">
        <v>818</v>
      </c>
      <c r="B21">
        <v>2019</v>
      </c>
      <c r="C21">
        <v>814</v>
      </c>
    </row>
    <row r="22" spans="1:3" x14ac:dyDescent="0.2">
      <c r="A22" t="s">
        <v>819</v>
      </c>
      <c r="B22">
        <v>2019</v>
      </c>
      <c r="C22">
        <v>0</v>
      </c>
    </row>
    <row r="23" spans="1:3" x14ac:dyDescent="0.2">
      <c r="A23" t="s">
        <v>820</v>
      </c>
      <c r="B23">
        <v>2019</v>
      </c>
      <c r="C23">
        <v>0</v>
      </c>
    </row>
    <row r="24" spans="1:3" x14ac:dyDescent="0.2">
      <c r="A24" t="s">
        <v>821</v>
      </c>
      <c r="B24">
        <v>2019</v>
      </c>
      <c r="C24">
        <v>0</v>
      </c>
    </row>
    <row r="25" spans="1:3" x14ac:dyDescent="0.2">
      <c r="A25" t="s">
        <v>822</v>
      </c>
      <c r="B25">
        <v>2019</v>
      </c>
      <c r="C25">
        <v>0</v>
      </c>
    </row>
    <row r="26" spans="1:3" x14ac:dyDescent="0.2">
      <c r="A26" t="s">
        <v>823</v>
      </c>
      <c r="B26">
        <v>2019</v>
      </c>
      <c r="C26">
        <v>-100</v>
      </c>
    </row>
    <row r="27" spans="1:3" x14ac:dyDescent="0.2">
      <c r="A27" t="s">
        <v>824</v>
      </c>
      <c r="B27">
        <v>2019</v>
      </c>
      <c r="C27">
        <v>0</v>
      </c>
    </row>
    <row r="28" spans="1:3" x14ac:dyDescent="0.2">
      <c r="A28" t="s">
        <v>825</v>
      </c>
      <c r="B28">
        <v>2019</v>
      </c>
      <c r="C28">
        <v>0</v>
      </c>
    </row>
    <row r="29" spans="1:3" x14ac:dyDescent="0.2">
      <c r="A29" t="s">
        <v>826</v>
      </c>
      <c r="B29">
        <v>2019</v>
      </c>
      <c r="C29">
        <v>3236</v>
      </c>
    </row>
    <row r="30" spans="1:3" x14ac:dyDescent="0.2">
      <c r="A30" t="s">
        <v>827</v>
      </c>
      <c r="B30">
        <v>2019</v>
      </c>
      <c r="C30">
        <v>3810</v>
      </c>
    </row>
    <row r="31" spans="1:3" x14ac:dyDescent="0.2">
      <c r="A31" t="s">
        <v>828</v>
      </c>
      <c r="B31">
        <v>2019</v>
      </c>
      <c r="C31">
        <v>0</v>
      </c>
    </row>
    <row r="32" spans="1:3" x14ac:dyDescent="0.2">
      <c r="A32" t="s">
        <v>829</v>
      </c>
      <c r="B32">
        <v>2019</v>
      </c>
      <c r="C32">
        <v>0</v>
      </c>
    </row>
    <row r="33" spans="1:3" x14ac:dyDescent="0.2">
      <c r="A33" t="s">
        <v>830</v>
      </c>
      <c r="B33">
        <v>2019</v>
      </c>
      <c r="C33">
        <v>0</v>
      </c>
    </row>
    <row r="34" spans="1:3" x14ac:dyDescent="0.2">
      <c r="A34" t="s">
        <v>831</v>
      </c>
      <c r="B34">
        <v>2019</v>
      </c>
      <c r="C34">
        <v>1245</v>
      </c>
    </row>
    <row r="35" spans="1:3" x14ac:dyDescent="0.2">
      <c r="A35" t="s">
        <v>832</v>
      </c>
      <c r="B35">
        <v>2019</v>
      </c>
      <c r="C35">
        <v>0</v>
      </c>
    </row>
    <row r="36" spans="1:3" x14ac:dyDescent="0.2">
      <c r="A36" t="s">
        <v>833</v>
      </c>
      <c r="B36">
        <v>2019</v>
      </c>
      <c r="C36">
        <v>0</v>
      </c>
    </row>
    <row r="37" spans="1:3" x14ac:dyDescent="0.2">
      <c r="A37" t="s">
        <v>834</v>
      </c>
      <c r="B37">
        <v>2019</v>
      </c>
      <c r="C37">
        <v>0</v>
      </c>
    </row>
    <row r="38" spans="1:3" x14ac:dyDescent="0.2">
      <c r="A38" t="s">
        <v>835</v>
      </c>
      <c r="B38">
        <v>2019</v>
      </c>
      <c r="C38">
        <v>332.45</v>
      </c>
    </row>
    <row r="39" spans="1:3" x14ac:dyDescent="0.2">
      <c r="A39" t="s">
        <v>836</v>
      </c>
      <c r="B39">
        <v>2019</v>
      </c>
      <c r="C39">
        <v>0</v>
      </c>
    </row>
    <row r="40" spans="1:3" x14ac:dyDescent="0.2">
      <c r="A40" t="s">
        <v>837</v>
      </c>
      <c r="B40">
        <v>2019</v>
      </c>
      <c r="C40">
        <v>0</v>
      </c>
    </row>
    <row r="41" spans="1:3" x14ac:dyDescent="0.2">
      <c r="A41" t="s">
        <v>838</v>
      </c>
      <c r="B41">
        <v>2019</v>
      </c>
      <c r="C41">
        <v>0</v>
      </c>
    </row>
    <row r="42" spans="1:3" x14ac:dyDescent="0.2">
      <c r="A42" t="s">
        <v>839</v>
      </c>
      <c r="B42">
        <v>2019</v>
      </c>
      <c r="C42">
        <v>4.91</v>
      </c>
    </row>
    <row r="43" spans="1:3" x14ac:dyDescent="0.2">
      <c r="A43" t="s">
        <v>840</v>
      </c>
      <c r="B43">
        <v>2019</v>
      </c>
      <c r="C43">
        <v>0</v>
      </c>
    </row>
    <row r="44" spans="1:3" x14ac:dyDescent="0.2">
      <c r="A44" t="s">
        <v>841</v>
      </c>
      <c r="B44">
        <v>2019</v>
      </c>
      <c r="C44">
        <v>0</v>
      </c>
    </row>
    <row r="45" spans="1:3" x14ac:dyDescent="0.2">
      <c r="A45" t="s">
        <v>842</v>
      </c>
      <c r="B45">
        <v>2019</v>
      </c>
      <c r="C45">
        <v>0</v>
      </c>
    </row>
    <row r="46" spans="1:3" x14ac:dyDescent="0.2">
      <c r="A46" t="s">
        <v>843</v>
      </c>
      <c r="B46">
        <v>2019</v>
      </c>
      <c r="C46">
        <v>2498.91</v>
      </c>
    </row>
    <row r="47" spans="1:3" x14ac:dyDescent="0.2">
      <c r="A47" t="s">
        <v>844</v>
      </c>
      <c r="B47">
        <v>2019</v>
      </c>
      <c r="C47">
        <v>4191</v>
      </c>
    </row>
    <row r="48" spans="1:3" x14ac:dyDescent="0.2">
      <c r="A48" t="s">
        <v>845</v>
      </c>
      <c r="B48">
        <v>2019</v>
      </c>
      <c r="C48">
        <v>0</v>
      </c>
    </row>
    <row r="49" spans="1:3" x14ac:dyDescent="0.2">
      <c r="A49" t="s">
        <v>846</v>
      </c>
      <c r="B49">
        <v>2019</v>
      </c>
      <c r="C49">
        <v>0</v>
      </c>
    </row>
    <row r="50" spans="1:3" x14ac:dyDescent="0.2">
      <c r="A50" t="s">
        <v>847</v>
      </c>
      <c r="B50">
        <v>2019</v>
      </c>
      <c r="C50">
        <v>0</v>
      </c>
    </row>
    <row r="51" spans="1:3" x14ac:dyDescent="0.2">
      <c r="A51" t="s">
        <v>848</v>
      </c>
      <c r="B51">
        <v>2019</v>
      </c>
      <c r="C51">
        <v>12955</v>
      </c>
    </row>
    <row r="52" spans="1:3" x14ac:dyDescent="0.2">
      <c r="A52" t="s">
        <v>849</v>
      </c>
      <c r="B52">
        <v>2019</v>
      </c>
      <c r="C52">
        <v>0</v>
      </c>
    </row>
    <row r="53" spans="1:3" x14ac:dyDescent="0.2">
      <c r="A53" t="s">
        <v>850</v>
      </c>
      <c r="B53">
        <v>2019</v>
      </c>
      <c r="C53">
        <v>0</v>
      </c>
    </row>
    <row r="54" spans="1:3" x14ac:dyDescent="0.2">
      <c r="A54" t="s">
        <v>851</v>
      </c>
      <c r="B54">
        <v>2019</v>
      </c>
      <c r="C54">
        <v>0</v>
      </c>
    </row>
    <row r="55" spans="1:3" x14ac:dyDescent="0.2">
      <c r="A55" t="s">
        <v>852</v>
      </c>
      <c r="B55">
        <v>2019</v>
      </c>
      <c r="C55">
        <v>0</v>
      </c>
    </row>
    <row r="56" spans="1:3" x14ac:dyDescent="0.2">
      <c r="A56" t="s">
        <v>853</v>
      </c>
      <c r="B56">
        <v>2019</v>
      </c>
      <c r="C56">
        <v>0</v>
      </c>
    </row>
    <row r="57" spans="1:3" x14ac:dyDescent="0.2">
      <c r="A57" t="s">
        <v>854</v>
      </c>
      <c r="B57">
        <v>2019</v>
      </c>
      <c r="C57">
        <v>0</v>
      </c>
    </row>
    <row r="58" spans="1:3" x14ac:dyDescent="0.2">
      <c r="A58" t="s">
        <v>855</v>
      </c>
      <c r="B58">
        <v>2019</v>
      </c>
      <c r="C58">
        <v>0</v>
      </c>
    </row>
    <row r="59" spans="1:3" x14ac:dyDescent="0.2">
      <c r="A59" t="s">
        <v>856</v>
      </c>
      <c r="B59">
        <v>2019</v>
      </c>
      <c r="C59">
        <v>0</v>
      </c>
    </row>
    <row r="60" spans="1:3" x14ac:dyDescent="0.2">
      <c r="A60" t="s">
        <v>857</v>
      </c>
      <c r="B60">
        <v>2019</v>
      </c>
      <c r="C60">
        <v>0</v>
      </c>
    </row>
    <row r="61" spans="1:3" x14ac:dyDescent="0.2">
      <c r="A61" t="s">
        <v>858</v>
      </c>
      <c r="B61">
        <v>2019</v>
      </c>
      <c r="C61">
        <v>0</v>
      </c>
    </row>
    <row r="62" spans="1:3" x14ac:dyDescent="0.2">
      <c r="A62" t="s">
        <v>859</v>
      </c>
      <c r="B62">
        <v>2019</v>
      </c>
      <c r="C62">
        <v>0</v>
      </c>
    </row>
    <row r="63" spans="1:3" x14ac:dyDescent="0.2">
      <c r="A63" t="s">
        <v>860</v>
      </c>
      <c r="B63">
        <v>2019</v>
      </c>
      <c r="C63">
        <v>0</v>
      </c>
    </row>
    <row r="64" spans="1:3" x14ac:dyDescent="0.2">
      <c r="A64" t="s">
        <v>861</v>
      </c>
      <c r="B64">
        <v>2019</v>
      </c>
      <c r="C64">
        <v>0</v>
      </c>
    </row>
    <row r="65" spans="1:3" x14ac:dyDescent="0.2">
      <c r="A65" t="s">
        <v>862</v>
      </c>
      <c r="B65">
        <v>2019</v>
      </c>
      <c r="C65">
        <v>0</v>
      </c>
    </row>
    <row r="66" spans="1:3" x14ac:dyDescent="0.2">
      <c r="A66" t="s">
        <v>863</v>
      </c>
      <c r="B66">
        <v>2019</v>
      </c>
      <c r="C66">
        <v>0</v>
      </c>
    </row>
    <row r="67" spans="1:3" x14ac:dyDescent="0.2">
      <c r="A67" t="s">
        <v>864</v>
      </c>
      <c r="B67">
        <v>2019</v>
      </c>
      <c r="C67">
        <v>0</v>
      </c>
    </row>
    <row r="68" spans="1:3" x14ac:dyDescent="0.2">
      <c r="A68" t="s">
        <v>865</v>
      </c>
      <c r="B68">
        <v>2019</v>
      </c>
      <c r="C68">
        <v>0</v>
      </c>
    </row>
    <row r="69" spans="1:3" x14ac:dyDescent="0.2">
      <c r="A69" t="s">
        <v>866</v>
      </c>
      <c r="B69">
        <v>2019</v>
      </c>
      <c r="C69">
        <v>0</v>
      </c>
    </row>
    <row r="70" spans="1:3" x14ac:dyDescent="0.2">
      <c r="A70" t="s">
        <v>867</v>
      </c>
      <c r="B70">
        <v>2019</v>
      </c>
      <c r="C70">
        <v>-8.19</v>
      </c>
    </row>
    <row r="71" spans="1:3" x14ac:dyDescent="0.2">
      <c r="A71" t="s">
        <v>868</v>
      </c>
      <c r="B71">
        <v>2019</v>
      </c>
      <c r="C71">
        <v>4243.8</v>
      </c>
    </row>
    <row r="72" spans="1:3" x14ac:dyDescent="0.2">
      <c r="A72" t="s">
        <v>869</v>
      </c>
      <c r="B72">
        <v>2019</v>
      </c>
      <c r="C72">
        <v>37573.93</v>
      </c>
    </row>
    <row r="73" spans="1:3" x14ac:dyDescent="0.2">
      <c r="A73" t="s">
        <v>870</v>
      </c>
      <c r="B73">
        <v>2019</v>
      </c>
      <c r="C73">
        <v>25392.98</v>
      </c>
    </row>
    <row r="74" spans="1:3" x14ac:dyDescent="0.2">
      <c r="A74" t="s">
        <v>871</v>
      </c>
      <c r="B74">
        <v>2019</v>
      </c>
      <c r="C74">
        <v>3785.22</v>
      </c>
    </row>
    <row r="75" spans="1:3" x14ac:dyDescent="0.2">
      <c r="A75" t="s">
        <v>872</v>
      </c>
      <c r="B75">
        <v>2019</v>
      </c>
      <c r="C75">
        <v>-11500.18</v>
      </c>
    </row>
    <row r="76" spans="1:3" x14ac:dyDescent="0.2">
      <c r="A76" t="s">
        <v>873</v>
      </c>
      <c r="B76">
        <v>2019</v>
      </c>
      <c r="C76">
        <v>0</v>
      </c>
    </row>
    <row r="77" spans="1:3" x14ac:dyDescent="0.2">
      <c r="A77" t="s">
        <v>874</v>
      </c>
      <c r="B77">
        <v>2019</v>
      </c>
      <c r="C77">
        <v>0</v>
      </c>
    </row>
    <row r="78" spans="1:3" x14ac:dyDescent="0.2">
      <c r="A78" t="s">
        <v>875</v>
      </c>
      <c r="B78">
        <v>2019</v>
      </c>
      <c r="C78">
        <v>3143.25</v>
      </c>
    </row>
    <row r="79" spans="1:3" x14ac:dyDescent="0.2">
      <c r="A79" t="s">
        <v>876</v>
      </c>
      <c r="B79">
        <v>2019</v>
      </c>
      <c r="C79">
        <v>10033.68</v>
      </c>
    </row>
    <row r="80" spans="1:3" x14ac:dyDescent="0.2">
      <c r="A80" t="s">
        <v>877</v>
      </c>
      <c r="B80">
        <v>2019</v>
      </c>
      <c r="C80">
        <v>0</v>
      </c>
    </row>
    <row r="81" spans="1:3" x14ac:dyDescent="0.2">
      <c r="A81" t="s">
        <v>878</v>
      </c>
      <c r="B81">
        <v>2019</v>
      </c>
      <c r="C81">
        <v>6572.3</v>
      </c>
    </row>
    <row r="82" spans="1:3" x14ac:dyDescent="0.2">
      <c r="A82" t="s">
        <v>879</v>
      </c>
      <c r="B82">
        <v>2019</v>
      </c>
      <c r="C82">
        <v>1249.02</v>
      </c>
    </row>
    <row r="83" spans="1:3" x14ac:dyDescent="0.2">
      <c r="A83" t="s">
        <v>880</v>
      </c>
      <c r="B83">
        <v>2019</v>
      </c>
      <c r="C83">
        <v>0</v>
      </c>
    </row>
    <row r="84" spans="1:3" x14ac:dyDescent="0.2">
      <c r="A84" t="s">
        <v>881</v>
      </c>
      <c r="B84">
        <v>2019</v>
      </c>
      <c r="C84">
        <v>0</v>
      </c>
    </row>
    <row r="85" spans="1:3" x14ac:dyDescent="0.2">
      <c r="A85" t="s">
        <v>882</v>
      </c>
      <c r="B85">
        <v>2019</v>
      </c>
      <c r="C85">
        <v>0</v>
      </c>
    </row>
    <row r="86" spans="1:3" x14ac:dyDescent="0.2">
      <c r="A86" t="s">
        <v>883</v>
      </c>
      <c r="B86">
        <v>2019</v>
      </c>
      <c r="C86">
        <v>0</v>
      </c>
    </row>
    <row r="87" spans="1:3" x14ac:dyDescent="0.2">
      <c r="A87" t="s">
        <v>884</v>
      </c>
      <c r="B87">
        <v>2019</v>
      </c>
      <c r="C87">
        <v>0</v>
      </c>
    </row>
    <row r="88" spans="1:3" x14ac:dyDescent="0.2">
      <c r="A88" t="s">
        <v>885</v>
      </c>
      <c r="B88">
        <v>2019</v>
      </c>
      <c r="C88">
        <v>1078.9000000000001</v>
      </c>
    </row>
    <row r="89" spans="1:3" x14ac:dyDescent="0.2">
      <c r="A89" t="s">
        <v>886</v>
      </c>
      <c r="B89">
        <v>2019</v>
      </c>
      <c r="C89">
        <v>469.19</v>
      </c>
    </row>
    <row r="90" spans="1:3" x14ac:dyDescent="0.2">
      <c r="A90" t="s">
        <v>887</v>
      </c>
      <c r="B90">
        <v>2019</v>
      </c>
      <c r="C90">
        <v>0</v>
      </c>
    </row>
    <row r="91" spans="1:3" x14ac:dyDescent="0.2">
      <c r="A91" t="s">
        <v>888</v>
      </c>
      <c r="B91">
        <v>2019</v>
      </c>
      <c r="C91">
        <v>0</v>
      </c>
    </row>
    <row r="92" spans="1:3" x14ac:dyDescent="0.2">
      <c r="A92" t="s">
        <v>889</v>
      </c>
      <c r="B92">
        <v>2019</v>
      </c>
      <c r="C92">
        <v>0</v>
      </c>
    </row>
    <row r="93" spans="1:3" x14ac:dyDescent="0.2">
      <c r="A93" t="s">
        <v>890</v>
      </c>
      <c r="B93">
        <v>2019</v>
      </c>
      <c r="C93">
        <v>0</v>
      </c>
    </row>
    <row r="94" spans="1:3" x14ac:dyDescent="0.2">
      <c r="A94" t="s">
        <v>891</v>
      </c>
      <c r="B94">
        <v>2019</v>
      </c>
      <c r="C94">
        <v>0</v>
      </c>
    </row>
    <row r="95" spans="1:3" x14ac:dyDescent="0.2">
      <c r="A95" t="s">
        <v>892</v>
      </c>
      <c r="B95">
        <v>2019</v>
      </c>
      <c r="C95">
        <v>0</v>
      </c>
    </row>
    <row r="96" spans="1:3" x14ac:dyDescent="0.2">
      <c r="A96" t="s">
        <v>893</v>
      </c>
      <c r="B96">
        <v>2019</v>
      </c>
      <c r="C96">
        <v>90.91</v>
      </c>
    </row>
    <row r="97" spans="1:3" x14ac:dyDescent="0.2">
      <c r="A97" t="s">
        <v>894</v>
      </c>
      <c r="B97">
        <v>2019</v>
      </c>
      <c r="C97">
        <v>0</v>
      </c>
    </row>
    <row r="98" spans="1:3" x14ac:dyDescent="0.2">
      <c r="A98" t="s">
        <v>895</v>
      </c>
      <c r="B98">
        <v>2019</v>
      </c>
      <c r="C98">
        <v>0</v>
      </c>
    </row>
    <row r="99" spans="1:3" x14ac:dyDescent="0.2">
      <c r="A99" t="s">
        <v>896</v>
      </c>
      <c r="B99">
        <v>2019</v>
      </c>
      <c r="C99">
        <v>209.1</v>
      </c>
    </row>
    <row r="100" spans="1:3" x14ac:dyDescent="0.2">
      <c r="A100" t="s">
        <v>897</v>
      </c>
      <c r="B100">
        <v>2019</v>
      </c>
      <c r="C100">
        <v>0</v>
      </c>
    </row>
    <row r="101" spans="1:3" x14ac:dyDescent="0.2">
      <c r="A101" t="s">
        <v>898</v>
      </c>
      <c r="B101">
        <v>2019</v>
      </c>
      <c r="C101">
        <v>0</v>
      </c>
    </row>
    <row r="102" spans="1:3" x14ac:dyDescent="0.2">
      <c r="A102" t="s">
        <v>899</v>
      </c>
      <c r="B102">
        <v>2019</v>
      </c>
      <c r="C102">
        <v>0</v>
      </c>
    </row>
    <row r="103" spans="1:3" x14ac:dyDescent="0.2">
      <c r="A103" t="s">
        <v>900</v>
      </c>
      <c r="B103">
        <v>2019</v>
      </c>
      <c r="C103">
        <v>479.3</v>
      </c>
    </row>
    <row r="104" spans="1:3" x14ac:dyDescent="0.2">
      <c r="A104" t="s">
        <v>901</v>
      </c>
      <c r="B104">
        <v>2019</v>
      </c>
      <c r="C104">
        <v>206.35</v>
      </c>
    </row>
    <row r="105" spans="1:3" x14ac:dyDescent="0.2">
      <c r="A105" t="s">
        <v>902</v>
      </c>
      <c r="B105">
        <v>2019</v>
      </c>
      <c r="C105">
        <v>0</v>
      </c>
    </row>
    <row r="106" spans="1:3" x14ac:dyDescent="0.2">
      <c r="A106" t="s">
        <v>903</v>
      </c>
      <c r="B106">
        <v>2019</v>
      </c>
      <c r="C106">
        <v>15.45</v>
      </c>
    </row>
    <row r="107" spans="1:3" x14ac:dyDescent="0.2">
      <c r="A107" t="s">
        <v>904</v>
      </c>
      <c r="B107">
        <v>2019</v>
      </c>
      <c r="C107">
        <v>0</v>
      </c>
    </row>
    <row r="108" spans="1:3" x14ac:dyDescent="0.2">
      <c r="A108" t="s">
        <v>905</v>
      </c>
      <c r="B108">
        <v>2019</v>
      </c>
      <c r="C108">
        <v>1224.3599999999999</v>
      </c>
    </row>
    <row r="109" spans="1:3" x14ac:dyDescent="0.2">
      <c r="A109" t="s">
        <v>906</v>
      </c>
      <c r="B109">
        <v>2019</v>
      </c>
      <c r="C109">
        <v>1774.13</v>
      </c>
    </row>
    <row r="110" spans="1:3" x14ac:dyDescent="0.2">
      <c r="A110" t="s">
        <v>907</v>
      </c>
      <c r="B110">
        <v>2019</v>
      </c>
      <c r="C110">
        <v>0</v>
      </c>
    </row>
    <row r="111" spans="1:3" x14ac:dyDescent="0.2">
      <c r="A111" t="s">
        <v>908</v>
      </c>
      <c r="B111">
        <v>2019</v>
      </c>
      <c r="C111">
        <v>0</v>
      </c>
    </row>
    <row r="112" spans="1:3" x14ac:dyDescent="0.2">
      <c r="A112" t="s">
        <v>909</v>
      </c>
      <c r="B112">
        <v>2019</v>
      </c>
      <c r="C112">
        <v>0</v>
      </c>
    </row>
    <row r="113" spans="1:3" x14ac:dyDescent="0.2">
      <c r="A113" t="s">
        <v>910</v>
      </c>
      <c r="B113">
        <v>2019</v>
      </c>
      <c r="C113">
        <v>0</v>
      </c>
    </row>
    <row r="114" spans="1:3" x14ac:dyDescent="0.2">
      <c r="A114" t="s">
        <v>911</v>
      </c>
      <c r="B114">
        <v>2019</v>
      </c>
      <c r="C114">
        <v>5977.03</v>
      </c>
    </row>
    <row r="115" spans="1:3" x14ac:dyDescent="0.2">
      <c r="A115" t="s">
        <v>912</v>
      </c>
      <c r="B115">
        <v>2019</v>
      </c>
      <c r="C115">
        <v>12267.73</v>
      </c>
    </row>
    <row r="116" spans="1:3" x14ac:dyDescent="0.2">
      <c r="A116" t="s">
        <v>913</v>
      </c>
      <c r="B116">
        <v>2019</v>
      </c>
      <c r="C116">
        <v>531.58000000000004</v>
      </c>
    </row>
    <row r="117" spans="1:3" x14ac:dyDescent="0.2">
      <c r="A117" t="s">
        <v>914</v>
      </c>
      <c r="B117">
        <v>2019</v>
      </c>
      <c r="C117">
        <v>143.49</v>
      </c>
    </row>
    <row r="118" spans="1:3" x14ac:dyDescent="0.2">
      <c r="A118" t="s">
        <v>915</v>
      </c>
      <c r="B118">
        <v>2019</v>
      </c>
      <c r="C118">
        <v>0</v>
      </c>
    </row>
    <row r="119" spans="1:3" x14ac:dyDescent="0.2">
      <c r="A119" t="s">
        <v>916</v>
      </c>
      <c r="B119">
        <v>2019</v>
      </c>
      <c r="C119">
        <v>0</v>
      </c>
    </row>
    <row r="120" spans="1:3" x14ac:dyDescent="0.2">
      <c r="A120" t="s">
        <v>917</v>
      </c>
      <c r="B120">
        <v>2019</v>
      </c>
      <c r="C120">
        <v>0</v>
      </c>
    </row>
    <row r="121" spans="1:3" x14ac:dyDescent="0.2">
      <c r="A121" t="s">
        <v>918</v>
      </c>
      <c r="B121">
        <v>2019</v>
      </c>
      <c r="C121">
        <v>0</v>
      </c>
    </row>
    <row r="122" spans="1:3" x14ac:dyDescent="0.2">
      <c r="A122" t="s">
        <v>919</v>
      </c>
      <c r="B122">
        <v>2019</v>
      </c>
      <c r="C122">
        <v>0</v>
      </c>
    </row>
    <row r="123" spans="1:3" x14ac:dyDescent="0.2">
      <c r="A123" t="s">
        <v>920</v>
      </c>
      <c r="B123">
        <v>2019</v>
      </c>
      <c r="C123">
        <v>0</v>
      </c>
    </row>
    <row r="124" spans="1:3" x14ac:dyDescent="0.2">
      <c r="A124" t="s">
        <v>921</v>
      </c>
      <c r="B124">
        <v>2019</v>
      </c>
      <c r="C124">
        <v>0</v>
      </c>
    </row>
    <row r="125" spans="1:3" x14ac:dyDescent="0.2">
      <c r="A125" t="s">
        <v>922</v>
      </c>
      <c r="B125">
        <v>2019</v>
      </c>
      <c r="C125">
        <v>0</v>
      </c>
    </row>
    <row r="126" spans="1:3" x14ac:dyDescent="0.2">
      <c r="A126" t="s">
        <v>923</v>
      </c>
      <c r="B126">
        <v>2019</v>
      </c>
      <c r="C126">
        <v>0</v>
      </c>
    </row>
    <row r="127" spans="1:3" x14ac:dyDescent="0.2">
      <c r="A127" t="s">
        <v>924</v>
      </c>
      <c r="B127">
        <v>2019</v>
      </c>
      <c r="C127">
        <v>0</v>
      </c>
    </row>
    <row r="128" spans="1:3" x14ac:dyDescent="0.2">
      <c r="A128" t="s">
        <v>925</v>
      </c>
      <c r="B128">
        <v>2019</v>
      </c>
      <c r="C128">
        <v>2746.43</v>
      </c>
    </row>
    <row r="129" spans="1:3" x14ac:dyDescent="0.2">
      <c r="A129" t="s">
        <v>926</v>
      </c>
      <c r="B129">
        <v>2019</v>
      </c>
      <c r="C129">
        <v>0</v>
      </c>
    </row>
    <row r="130" spans="1:3" x14ac:dyDescent="0.2">
      <c r="A130" t="s">
        <v>927</v>
      </c>
      <c r="B130">
        <v>2019</v>
      </c>
      <c r="C130">
        <v>72.91</v>
      </c>
    </row>
    <row r="131" spans="1:3" x14ac:dyDescent="0.2">
      <c r="A131" t="s">
        <v>928</v>
      </c>
      <c r="B131">
        <v>2019</v>
      </c>
      <c r="C131">
        <v>0</v>
      </c>
    </row>
    <row r="132" spans="1:3" x14ac:dyDescent="0.2">
      <c r="A132" t="s">
        <v>929</v>
      </c>
      <c r="B132">
        <v>2019</v>
      </c>
      <c r="C132">
        <v>0</v>
      </c>
    </row>
    <row r="133" spans="1:3" x14ac:dyDescent="0.2">
      <c r="A133" t="s">
        <v>930</v>
      </c>
      <c r="B133">
        <v>2019</v>
      </c>
      <c r="C133">
        <v>0</v>
      </c>
    </row>
    <row r="134" spans="1:3" x14ac:dyDescent="0.2">
      <c r="A134" t="s">
        <v>931</v>
      </c>
      <c r="B134">
        <v>2019</v>
      </c>
      <c r="C134">
        <v>744.49</v>
      </c>
    </row>
    <row r="135" spans="1:3" x14ac:dyDescent="0.2">
      <c r="A135" t="s">
        <v>932</v>
      </c>
      <c r="B135">
        <v>2019</v>
      </c>
      <c r="C135">
        <v>0</v>
      </c>
    </row>
    <row r="136" spans="1:3" x14ac:dyDescent="0.2">
      <c r="A136" t="s">
        <v>933</v>
      </c>
      <c r="B136">
        <v>2019</v>
      </c>
      <c r="C136">
        <v>1250.01</v>
      </c>
    </row>
    <row r="137" spans="1:3" x14ac:dyDescent="0.2">
      <c r="A137" t="s">
        <v>934</v>
      </c>
      <c r="B137">
        <v>2019</v>
      </c>
      <c r="C137">
        <v>0</v>
      </c>
    </row>
    <row r="138" spans="1:3" x14ac:dyDescent="0.2">
      <c r="A138" t="s">
        <v>935</v>
      </c>
      <c r="B138">
        <v>2019</v>
      </c>
      <c r="C138">
        <v>18568.09</v>
      </c>
    </row>
    <row r="139" spans="1:3" x14ac:dyDescent="0.2">
      <c r="A139" t="s">
        <v>936</v>
      </c>
      <c r="B139">
        <v>2019</v>
      </c>
      <c r="C139">
        <v>641.96</v>
      </c>
    </row>
    <row r="140" spans="1:3" x14ac:dyDescent="0.2">
      <c r="A140" t="s">
        <v>937</v>
      </c>
      <c r="B140">
        <v>2019</v>
      </c>
      <c r="C140">
        <v>0</v>
      </c>
    </row>
    <row r="141" spans="1:3" x14ac:dyDescent="0.2">
      <c r="A141" t="s">
        <v>938</v>
      </c>
      <c r="B141">
        <v>2019</v>
      </c>
      <c r="C141">
        <v>0</v>
      </c>
    </row>
    <row r="142" spans="1:3" x14ac:dyDescent="0.2">
      <c r="A142" t="s">
        <v>939</v>
      </c>
      <c r="B142">
        <v>2019</v>
      </c>
      <c r="C142">
        <v>0</v>
      </c>
    </row>
    <row r="143" spans="1:3" x14ac:dyDescent="0.2">
      <c r="A143" t="s">
        <v>940</v>
      </c>
      <c r="B143">
        <v>2019</v>
      </c>
      <c r="C143">
        <v>0</v>
      </c>
    </row>
    <row r="144" spans="1:3" x14ac:dyDescent="0.2">
      <c r="A144" t="s">
        <v>941</v>
      </c>
      <c r="B144">
        <v>2019</v>
      </c>
      <c r="C144">
        <v>0</v>
      </c>
    </row>
    <row r="145" spans="1:3" x14ac:dyDescent="0.2">
      <c r="A145" t="s">
        <v>942</v>
      </c>
      <c r="B145">
        <v>2019</v>
      </c>
      <c r="C145">
        <v>52919.7</v>
      </c>
    </row>
    <row r="146" spans="1:3" x14ac:dyDescent="0.2">
      <c r="A146" t="s">
        <v>943</v>
      </c>
      <c r="B146">
        <v>2019</v>
      </c>
      <c r="C146">
        <v>0</v>
      </c>
    </row>
    <row r="147" spans="1:3" x14ac:dyDescent="0.2">
      <c r="A147" t="s">
        <v>944</v>
      </c>
      <c r="B147">
        <v>2019</v>
      </c>
      <c r="C147">
        <v>0</v>
      </c>
    </row>
    <row r="148" spans="1:3" x14ac:dyDescent="0.2">
      <c r="A148" t="s">
        <v>945</v>
      </c>
      <c r="B148">
        <v>2019</v>
      </c>
      <c r="C148">
        <v>0</v>
      </c>
    </row>
    <row r="149" spans="1:3" x14ac:dyDescent="0.2">
      <c r="A149" t="s">
        <v>946</v>
      </c>
      <c r="B149">
        <v>2019</v>
      </c>
      <c r="C149">
        <v>0</v>
      </c>
    </row>
    <row r="150" spans="1:3" x14ac:dyDescent="0.2">
      <c r="A150" t="s">
        <v>947</v>
      </c>
      <c r="B150">
        <v>2019</v>
      </c>
      <c r="C150">
        <v>21264.1</v>
      </c>
    </row>
    <row r="151" spans="1:3" x14ac:dyDescent="0.2">
      <c r="A151" t="s">
        <v>948</v>
      </c>
      <c r="B151">
        <v>2019</v>
      </c>
      <c r="C151">
        <v>0</v>
      </c>
    </row>
    <row r="152" spans="1:3" x14ac:dyDescent="0.2">
      <c r="A152" t="s">
        <v>949</v>
      </c>
      <c r="B152">
        <v>2019</v>
      </c>
      <c r="C152">
        <v>0</v>
      </c>
    </row>
    <row r="153" spans="1:3" x14ac:dyDescent="0.2">
      <c r="A153" t="s">
        <v>950</v>
      </c>
      <c r="B153">
        <v>2019</v>
      </c>
      <c r="C153">
        <v>300</v>
      </c>
    </row>
    <row r="154" spans="1:3" x14ac:dyDescent="0.2">
      <c r="A154" t="s">
        <v>951</v>
      </c>
      <c r="B154">
        <v>2019</v>
      </c>
      <c r="C154">
        <v>0</v>
      </c>
    </row>
    <row r="155" spans="1:3" x14ac:dyDescent="0.2">
      <c r="A155" t="s">
        <v>952</v>
      </c>
      <c r="B155">
        <v>2019</v>
      </c>
      <c r="C155">
        <v>0</v>
      </c>
    </row>
    <row r="156" spans="1:3" x14ac:dyDescent="0.2">
      <c r="A156" t="s">
        <v>953</v>
      </c>
      <c r="B156">
        <v>2019</v>
      </c>
      <c r="C156">
        <v>0</v>
      </c>
    </row>
    <row r="157" spans="1:3" x14ac:dyDescent="0.2">
      <c r="A157" t="s">
        <v>954</v>
      </c>
      <c r="B157">
        <v>2019</v>
      </c>
      <c r="C157">
        <v>0</v>
      </c>
    </row>
    <row r="158" spans="1:3" x14ac:dyDescent="0.2">
      <c r="A158" t="s">
        <v>955</v>
      </c>
      <c r="B158">
        <v>2019</v>
      </c>
      <c r="C158">
        <v>0</v>
      </c>
    </row>
    <row r="159" spans="1:3" x14ac:dyDescent="0.2">
      <c r="A159" t="s">
        <v>956</v>
      </c>
      <c r="B159">
        <v>2019</v>
      </c>
      <c r="C159">
        <v>0</v>
      </c>
    </row>
    <row r="160" spans="1:3" x14ac:dyDescent="0.2">
      <c r="A160" t="s">
        <v>957</v>
      </c>
      <c r="B160">
        <v>2019</v>
      </c>
      <c r="C160">
        <v>0</v>
      </c>
    </row>
    <row r="161" spans="1:3" x14ac:dyDescent="0.2">
      <c r="A161" t="s">
        <v>958</v>
      </c>
      <c r="B161">
        <v>2019</v>
      </c>
      <c r="C161">
        <v>0</v>
      </c>
    </row>
    <row r="162" spans="1:3" x14ac:dyDescent="0.2">
      <c r="A162" t="s">
        <v>959</v>
      </c>
      <c r="B162">
        <v>2019</v>
      </c>
      <c r="C162">
        <v>0</v>
      </c>
    </row>
    <row r="163" spans="1:3" x14ac:dyDescent="0.2">
      <c r="A163" t="s">
        <v>960</v>
      </c>
      <c r="B163">
        <v>2019</v>
      </c>
      <c r="C163">
        <v>0</v>
      </c>
    </row>
    <row r="164" spans="1:3" x14ac:dyDescent="0.2">
      <c r="A164" t="s">
        <v>961</v>
      </c>
      <c r="B164">
        <v>2019</v>
      </c>
      <c r="C164">
        <v>167150.42000000001</v>
      </c>
    </row>
    <row r="165" spans="1:3" x14ac:dyDescent="0.2">
      <c r="A165" t="s">
        <v>962</v>
      </c>
      <c r="B165">
        <v>2019</v>
      </c>
      <c r="C165">
        <v>2031.82</v>
      </c>
    </row>
    <row r="166" spans="1:3" x14ac:dyDescent="0.2">
      <c r="A166" t="s">
        <v>963</v>
      </c>
      <c r="B166">
        <v>2019</v>
      </c>
      <c r="C166">
        <v>31088.12</v>
      </c>
    </row>
    <row r="167" spans="1:3" x14ac:dyDescent="0.2">
      <c r="A167" t="s">
        <v>964</v>
      </c>
      <c r="B167">
        <v>2019</v>
      </c>
      <c r="C167">
        <v>1013.64</v>
      </c>
    </row>
    <row r="168" spans="1:3" x14ac:dyDescent="0.2">
      <c r="A168" t="s">
        <v>965</v>
      </c>
      <c r="B168">
        <v>2019</v>
      </c>
      <c r="C168">
        <v>0</v>
      </c>
    </row>
    <row r="169" spans="1:3" x14ac:dyDescent="0.2">
      <c r="A169" t="s">
        <v>966</v>
      </c>
      <c r="B169">
        <v>2019</v>
      </c>
      <c r="C169">
        <v>0</v>
      </c>
    </row>
    <row r="170" spans="1:3" x14ac:dyDescent="0.2">
      <c r="A170" t="s">
        <v>967</v>
      </c>
      <c r="B170">
        <v>2019</v>
      </c>
      <c r="C170">
        <v>-35417.370000000003</v>
      </c>
    </row>
    <row r="171" spans="1:3" x14ac:dyDescent="0.2">
      <c r="A171" t="s">
        <v>968</v>
      </c>
      <c r="B171">
        <v>2019</v>
      </c>
      <c r="C171">
        <v>-149645.42000000001</v>
      </c>
    </row>
    <row r="172" spans="1:3" x14ac:dyDescent="0.2">
      <c r="A172" t="s">
        <v>969</v>
      </c>
      <c r="B172">
        <v>2019</v>
      </c>
      <c r="C172">
        <v>0</v>
      </c>
    </row>
    <row r="173" spans="1:3" x14ac:dyDescent="0.2">
      <c r="A173" t="s">
        <v>970</v>
      </c>
      <c r="B173">
        <v>2019</v>
      </c>
      <c r="C173">
        <v>0</v>
      </c>
    </row>
    <row r="174" spans="1:3" x14ac:dyDescent="0.2">
      <c r="A174" t="s">
        <v>971</v>
      </c>
      <c r="B174">
        <v>2019</v>
      </c>
      <c r="C174">
        <v>-7876.78</v>
      </c>
    </row>
    <row r="175" spans="1:3" x14ac:dyDescent="0.2">
      <c r="A175" t="s">
        <v>972</v>
      </c>
      <c r="B175">
        <v>2019</v>
      </c>
      <c r="C175">
        <v>-8344.43</v>
      </c>
    </row>
    <row r="176" spans="1:3" x14ac:dyDescent="0.2">
      <c r="A176" t="s">
        <v>973</v>
      </c>
      <c r="B176">
        <v>2019</v>
      </c>
      <c r="C176">
        <v>0</v>
      </c>
    </row>
    <row r="177" spans="1:3" x14ac:dyDescent="0.2">
      <c r="A177" t="s">
        <v>974</v>
      </c>
      <c r="B177">
        <v>2019</v>
      </c>
      <c r="C177">
        <v>0</v>
      </c>
    </row>
    <row r="178" spans="1:3" x14ac:dyDescent="0.2">
      <c r="A178" t="s">
        <v>975</v>
      </c>
      <c r="B178">
        <v>2019</v>
      </c>
      <c r="C178">
        <v>2</v>
      </c>
    </row>
    <row r="179" spans="1:3" x14ac:dyDescent="0.2">
      <c r="A179" t="s">
        <v>976</v>
      </c>
      <c r="B179">
        <v>2019</v>
      </c>
      <c r="C179">
        <v>0</v>
      </c>
    </row>
    <row r="180" spans="1:3" x14ac:dyDescent="0.2">
      <c r="A180" t="s">
        <v>977</v>
      </c>
      <c r="B180">
        <v>2019</v>
      </c>
      <c r="C180">
        <v>1403.48</v>
      </c>
    </row>
    <row r="181" spans="1:3" x14ac:dyDescent="0.2">
      <c r="A181" t="s">
        <v>978</v>
      </c>
      <c r="B181">
        <v>2019</v>
      </c>
      <c r="C181">
        <v>20000</v>
      </c>
    </row>
    <row r="182" spans="1:3" x14ac:dyDescent="0.2">
      <c r="A182" t="s">
        <v>979</v>
      </c>
      <c r="B182">
        <v>2019</v>
      </c>
      <c r="C182">
        <v>0</v>
      </c>
    </row>
    <row r="183" spans="1:3" x14ac:dyDescent="0.2">
      <c r="A183" t="s">
        <v>980</v>
      </c>
      <c r="B183">
        <v>2019</v>
      </c>
      <c r="C183">
        <v>0</v>
      </c>
    </row>
    <row r="184" spans="1:3" x14ac:dyDescent="0.2">
      <c r="A184" t="s">
        <v>981</v>
      </c>
      <c r="B184">
        <v>2019</v>
      </c>
      <c r="C184">
        <v>20000</v>
      </c>
    </row>
    <row r="185" spans="1:3" x14ac:dyDescent="0.2">
      <c r="A185" t="s">
        <v>982</v>
      </c>
      <c r="B185">
        <v>2019</v>
      </c>
      <c r="C185">
        <v>0</v>
      </c>
    </row>
    <row r="186" spans="1:3" x14ac:dyDescent="0.2">
      <c r="A186" t="s">
        <v>983</v>
      </c>
      <c r="B186">
        <v>2019</v>
      </c>
      <c r="C186">
        <v>397078.99</v>
      </c>
    </row>
    <row r="187" spans="1:3" x14ac:dyDescent="0.2">
      <c r="A187" t="s">
        <v>984</v>
      </c>
      <c r="B187">
        <v>2019</v>
      </c>
      <c r="C187">
        <v>0</v>
      </c>
    </row>
    <row r="188" spans="1:3" x14ac:dyDescent="0.2">
      <c r="A188" t="s">
        <v>985</v>
      </c>
      <c r="B188">
        <v>2019</v>
      </c>
      <c r="C188">
        <v>0</v>
      </c>
    </row>
    <row r="189" spans="1:3" x14ac:dyDescent="0.2">
      <c r="A189" t="s">
        <v>986</v>
      </c>
      <c r="B189">
        <v>2019</v>
      </c>
      <c r="C189">
        <v>0</v>
      </c>
    </row>
    <row r="190" spans="1:3" x14ac:dyDescent="0.2">
      <c r="A190" t="s">
        <v>987</v>
      </c>
      <c r="B190">
        <v>2019</v>
      </c>
      <c r="C190">
        <v>0</v>
      </c>
    </row>
    <row r="191" spans="1:3" x14ac:dyDescent="0.2">
      <c r="A191" t="s">
        <v>988</v>
      </c>
      <c r="B191">
        <v>2019</v>
      </c>
      <c r="C191">
        <v>0</v>
      </c>
    </row>
    <row r="192" spans="1:3" x14ac:dyDescent="0.2">
      <c r="A192" t="s">
        <v>989</v>
      </c>
      <c r="B192">
        <v>2019</v>
      </c>
      <c r="C192">
        <v>0</v>
      </c>
    </row>
    <row r="193" spans="1:3" x14ac:dyDescent="0.2">
      <c r="A193" t="s">
        <v>990</v>
      </c>
      <c r="B193">
        <v>2019</v>
      </c>
      <c r="C193">
        <v>507412.05</v>
      </c>
    </row>
    <row r="194" spans="1:3" x14ac:dyDescent="0.2">
      <c r="A194" t="s">
        <v>991</v>
      </c>
      <c r="B194">
        <v>2019</v>
      </c>
      <c r="C194">
        <v>0</v>
      </c>
    </row>
    <row r="195" spans="1:3" x14ac:dyDescent="0.2">
      <c r="A195" t="s">
        <v>992</v>
      </c>
      <c r="B195">
        <v>2019</v>
      </c>
      <c r="C195">
        <v>0</v>
      </c>
    </row>
    <row r="196" spans="1:3" x14ac:dyDescent="0.2">
      <c r="A196" t="s">
        <v>993</v>
      </c>
      <c r="B196">
        <v>2019</v>
      </c>
      <c r="C196">
        <v>0</v>
      </c>
    </row>
    <row r="197" spans="1:3" x14ac:dyDescent="0.2">
      <c r="A197" t="s">
        <v>994</v>
      </c>
      <c r="B197">
        <v>2019</v>
      </c>
      <c r="C197">
        <v>0</v>
      </c>
    </row>
    <row r="198" spans="1:3" x14ac:dyDescent="0.2">
      <c r="A198" t="s">
        <v>995</v>
      </c>
      <c r="B198">
        <v>2019</v>
      </c>
      <c r="C198">
        <v>0</v>
      </c>
    </row>
    <row r="199" spans="1:3" x14ac:dyDescent="0.2">
      <c r="A199" t="s">
        <v>996</v>
      </c>
      <c r="B199">
        <v>2019</v>
      </c>
      <c r="C199">
        <v>0</v>
      </c>
    </row>
    <row r="200" spans="1:3" x14ac:dyDescent="0.2">
      <c r="A200" t="s">
        <v>997</v>
      </c>
      <c r="B200">
        <v>2019</v>
      </c>
      <c r="C200">
        <v>0</v>
      </c>
    </row>
    <row r="201" spans="1:3" x14ac:dyDescent="0.2">
      <c r="A201" t="s">
        <v>998</v>
      </c>
      <c r="B201">
        <v>2019</v>
      </c>
      <c r="C201">
        <v>0</v>
      </c>
    </row>
    <row r="202" spans="1:3" x14ac:dyDescent="0.2">
      <c r="A202" t="s">
        <v>999</v>
      </c>
      <c r="B202">
        <v>2019</v>
      </c>
      <c r="C202">
        <v>0</v>
      </c>
    </row>
    <row r="203" spans="1:3" x14ac:dyDescent="0.2">
      <c r="A203" t="s">
        <v>1000</v>
      </c>
      <c r="B203">
        <v>2019</v>
      </c>
      <c r="C203">
        <v>0</v>
      </c>
    </row>
    <row r="204" spans="1:3" x14ac:dyDescent="0.2">
      <c r="A204" t="s">
        <v>1001</v>
      </c>
      <c r="B204">
        <v>2019</v>
      </c>
      <c r="C204">
        <v>0</v>
      </c>
    </row>
    <row r="205" spans="1:3" x14ac:dyDescent="0.2">
      <c r="A205" t="s">
        <v>1002</v>
      </c>
      <c r="B205">
        <v>2019</v>
      </c>
      <c r="C205">
        <v>0</v>
      </c>
    </row>
    <row r="206" spans="1:3" x14ac:dyDescent="0.2">
      <c r="A206" t="s">
        <v>1003</v>
      </c>
      <c r="B206">
        <v>2019</v>
      </c>
      <c r="C206">
        <v>0</v>
      </c>
    </row>
    <row r="207" spans="1:3" x14ac:dyDescent="0.2">
      <c r="A207" t="s">
        <v>1004</v>
      </c>
      <c r="B207">
        <v>2019</v>
      </c>
      <c r="C207">
        <v>0</v>
      </c>
    </row>
    <row r="208" spans="1:3" x14ac:dyDescent="0.2">
      <c r="A208" t="s">
        <v>1005</v>
      </c>
      <c r="B208">
        <v>2019</v>
      </c>
      <c r="C208">
        <v>0</v>
      </c>
    </row>
    <row r="209" spans="1:3" x14ac:dyDescent="0.2">
      <c r="A209" t="s">
        <v>1006</v>
      </c>
      <c r="B209">
        <v>2019</v>
      </c>
      <c r="C209">
        <v>-779.46</v>
      </c>
    </row>
    <row r="210" spans="1:3" x14ac:dyDescent="0.2">
      <c r="A210" t="s">
        <v>1007</v>
      </c>
      <c r="B210">
        <v>2019</v>
      </c>
      <c r="C210">
        <v>0</v>
      </c>
    </row>
    <row r="211" spans="1:3" x14ac:dyDescent="0.2">
      <c r="A211" t="s">
        <v>1008</v>
      </c>
      <c r="B211">
        <v>2019</v>
      </c>
      <c r="C211">
        <v>27479.35</v>
      </c>
    </row>
    <row r="212" spans="1:3" x14ac:dyDescent="0.2">
      <c r="A212" t="s">
        <v>1009</v>
      </c>
      <c r="B212">
        <v>2019</v>
      </c>
      <c r="C212">
        <v>-75594.8</v>
      </c>
    </row>
    <row r="213" spans="1:3" x14ac:dyDescent="0.2">
      <c r="A213" t="s">
        <v>1010</v>
      </c>
      <c r="B213">
        <v>2019</v>
      </c>
      <c r="C213">
        <v>50999.15</v>
      </c>
    </row>
    <row r="214" spans="1:3" x14ac:dyDescent="0.2">
      <c r="A214" t="s">
        <v>1011</v>
      </c>
      <c r="B214">
        <v>2019</v>
      </c>
      <c r="C214">
        <v>-1873.24</v>
      </c>
    </row>
    <row r="215" spans="1:3" x14ac:dyDescent="0.2">
      <c r="A215" t="s">
        <v>1012</v>
      </c>
      <c r="B215">
        <v>2019</v>
      </c>
      <c r="C215">
        <v>0</v>
      </c>
    </row>
    <row r="216" spans="1:3" x14ac:dyDescent="0.2">
      <c r="A216" t="s">
        <v>1013</v>
      </c>
      <c r="B216">
        <v>2019</v>
      </c>
      <c r="C216">
        <v>0</v>
      </c>
    </row>
    <row r="217" spans="1:3" x14ac:dyDescent="0.2">
      <c r="A217" t="s">
        <v>1014</v>
      </c>
      <c r="B217">
        <v>2019</v>
      </c>
      <c r="C217">
        <v>0</v>
      </c>
    </row>
    <row r="218" spans="1:3" x14ac:dyDescent="0.2">
      <c r="A218" t="s">
        <v>1015</v>
      </c>
      <c r="B218">
        <v>2019</v>
      </c>
      <c r="C218">
        <v>-192</v>
      </c>
    </row>
    <row r="219" spans="1:3" x14ac:dyDescent="0.2">
      <c r="A219" t="s">
        <v>1016</v>
      </c>
      <c r="B219">
        <v>2019</v>
      </c>
      <c r="C219">
        <v>-1937.16</v>
      </c>
    </row>
    <row r="220" spans="1:3" x14ac:dyDescent="0.2">
      <c r="A220" t="s">
        <v>1017</v>
      </c>
      <c r="B220">
        <v>2019</v>
      </c>
      <c r="C220">
        <v>0</v>
      </c>
    </row>
    <row r="221" spans="1:3" x14ac:dyDescent="0.2">
      <c r="A221" t="s">
        <v>1018</v>
      </c>
      <c r="B221">
        <v>2019</v>
      </c>
      <c r="C221">
        <v>0</v>
      </c>
    </row>
    <row r="222" spans="1:3" x14ac:dyDescent="0.2">
      <c r="A222" t="s">
        <v>1019</v>
      </c>
      <c r="B222">
        <v>2019</v>
      </c>
      <c r="C222">
        <v>0</v>
      </c>
    </row>
    <row r="223" spans="1:3" x14ac:dyDescent="0.2">
      <c r="A223" t="s">
        <v>1020</v>
      </c>
      <c r="B223">
        <v>2019</v>
      </c>
      <c r="C223">
        <v>0</v>
      </c>
    </row>
    <row r="224" spans="1:3" x14ac:dyDescent="0.2">
      <c r="A224" t="s">
        <v>1021</v>
      </c>
      <c r="B224">
        <v>2019</v>
      </c>
      <c r="C224">
        <v>0</v>
      </c>
    </row>
    <row r="225" spans="1:3" x14ac:dyDescent="0.2">
      <c r="A225" t="s">
        <v>1022</v>
      </c>
      <c r="B225">
        <v>2019</v>
      </c>
      <c r="C225">
        <v>0</v>
      </c>
    </row>
    <row r="226" spans="1:3" x14ac:dyDescent="0.2">
      <c r="A226" t="s">
        <v>1023</v>
      </c>
      <c r="B226">
        <v>2019</v>
      </c>
      <c r="C226">
        <v>0</v>
      </c>
    </row>
    <row r="227" spans="1:3" x14ac:dyDescent="0.2">
      <c r="A227" t="s">
        <v>1024</v>
      </c>
      <c r="B227">
        <v>2019</v>
      </c>
      <c r="C227">
        <v>0</v>
      </c>
    </row>
    <row r="228" spans="1:3" x14ac:dyDescent="0.2">
      <c r="A228" t="s">
        <v>1025</v>
      </c>
      <c r="B228">
        <v>2019</v>
      </c>
      <c r="C228">
        <v>0</v>
      </c>
    </row>
    <row r="229" spans="1:3" x14ac:dyDescent="0.2">
      <c r="A229" t="s">
        <v>1026</v>
      </c>
      <c r="B229">
        <v>2019</v>
      </c>
      <c r="C229">
        <v>0</v>
      </c>
    </row>
    <row r="230" spans="1:3" x14ac:dyDescent="0.2">
      <c r="A230" t="s">
        <v>1027</v>
      </c>
      <c r="B230">
        <v>2019</v>
      </c>
      <c r="C230">
        <v>0</v>
      </c>
    </row>
    <row r="231" spans="1:3" x14ac:dyDescent="0.2">
      <c r="A231" t="s">
        <v>1028</v>
      </c>
      <c r="B231">
        <v>2019</v>
      </c>
      <c r="C231">
        <v>0</v>
      </c>
    </row>
    <row r="232" spans="1:3" x14ac:dyDescent="0.2">
      <c r="A232" t="s">
        <v>1029</v>
      </c>
      <c r="B232">
        <v>2019</v>
      </c>
      <c r="C232">
        <v>0</v>
      </c>
    </row>
    <row r="233" spans="1:3" x14ac:dyDescent="0.2">
      <c r="A233" t="s">
        <v>1030</v>
      </c>
      <c r="B233">
        <v>2019</v>
      </c>
      <c r="C233">
        <v>0</v>
      </c>
    </row>
    <row r="234" spans="1:3" x14ac:dyDescent="0.2">
      <c r="A234" t="s">
        <v>1031</v>
      </c>
      <c r="B234">
        <v>2019</v>
      </c>
      <c r="C234">
        <v>0</v>
      </c>
    </row>
    <row r="235" spans="1:3" x14ac:dyDescent="0.2">
      <c r="A235" t="s">
        <v>1032</v>
      </c>
      <c r="B235">
        <v>2019</v>
      </c>
      <c r="C235">
        <v>0</v>
      </c>
    </row>
    <row r="236" spans="1:3" x14ac:dyDescent="0.2">
      <c r="A236" t="s">
        <v>1033</v>
      </c>
      <c r="B236">
        <v>2019</v>
      </c>
      <c r="C236">
        <v>0</v>
      </c>
    </row>
    <row r="237" spans="1:3" x14ac:dyDescent="0.2">
      <c r="A237" t="s">
        <v>1034</v>
      </c>
      <c r="B237">
        <v>2019</v>
      </c>
      <c r="C237">
        <v>-660523.81999999995</v>
      </c>
    </row>
    <row r="238" spans="1:3" x14ac:dyDescent="0.2">
      <c r="A238" t="s">
        <v>1035</v>
      </c>
      <c r="B238">
        <v>2019</v>
      </c>
      <c r="C238">
        <v>0</v>
      </c>
    </row>
    <row r="239" spans="1:3" x14ac:dyDescent="0.2">
      <c r="A239" t="s">
        <v>1036</v>
      </c>
      <c r="B239">
        <v>2019</v>
      </c>
      <c r="C239">
        <v>0</v>
      </c>
    </row>
    <row r="240" spans="1:3" x14ac:dyDescent="0.2">
      <c r="A240" t="s">
        <v>1037</v>
      </c>
      <c r="B240">
        <v>2019</v>
      </c>
      <c r="C240">
        <v>-2126938.2999999998</v>
      </c>
    </row>
    <row r="241" spans="1:3" x14ac:dyDescent="0.2">
      <c r="A241" t="s">
        <v>1038</v>
      </c>
      <c r="B241">
        <v>2019</v>
      </c>
      <c r="C241">
        <v>0</v>
      </c>
    </row>
    <row r="242" spans="1:3" x14ac:dyDescent="0.2">
      <c r="A242" t="s">
        <v>1039</v>
      </c>
      <c r="B242">
        <v>2019</v>
      </c>
      <c r="C242">
        <v>-1144273.06</v>
      </c>
    </row>
    <row r="243" spans="1:3" x14ac:dyDescent="0.2">
      <c r="A243" t="s">
        <v>1040</v>
      </c>
      <c r="B243">
        <v>2019</v>
      </c>
      <c r="C243">
        <v>0</v>
      </c>
    </row>
    <row r="244" spans="1:3" x14ac:dyDescent="0.2">
      <c r="A244" t="s">
        <v>1041</v>
      </c>
      <c r="B244">
        <v>2019</v>
      </c>
      <c r="C244">
        <v>0</v>
      </c>
    </row>
    <row r="245" spans="1:3" x14ac:dyDescent="0.2">
      <c r="A245" t="s">
        <v>1042</v>
      </c>
      <c r="B245">
        <v>2019</v>
      </c>
      <c r="C245">
        <v>0</v>
      </c>
    </row>
    <row r="246" spans="1:3" x14ac:dyDescent="0.2">
      <c r="A246" t="s">
        <v>1043</v>
      </c>
      <c r="B246">
        <v>2019</v>
      </c>
      <c r="C246">
        <v>-900</v>
      </c>
    </row>
    <row r="247" spans="1:3" x14ac:dyDescent="0.2">
      <c r="A247" t="s">
        <v>1044</v>
      </c>
      <c r="B247">
        <v>2019</v>
      </c>
      <c r="C247">
        <v>0</v>
      </c>
    </row>
    <row r="248" spans="1:3" x14ac:dyDescent="0.2">
      <c r="A248" t="s">
        <v>1045</v>
      </c>
      <c r="B248">
        <v>2019</v>
      </c>
      <c r="C248">
        <v>-82044.44</v>
      </c>
    </row>
    <row r="249" spans="1:3" x14ac:dyDescent="0.2">
      <c r="A249" t="s">
        <v>1046</v>
      </c>
      <c r="B249">
        <v>2019</v>
      </c>
      <c r="C249">
        <v>-96548.69</v>
      </c>
    </row>
    <row r="250" spans="1:3" x14ac:dyDescent="0.2">
      <c r="A250" t="s">
        <v>1047</v>
      </c>
      <c r="B250">
        <v>2019</v>
      </c>
      <c r="C250">
        <v>0</v>
      </c>
    </row>
    <row r="251" spans="1:3" x14ac:dyDescent="0.2">
      <c r="A251" t="s">
        <v>1048</v>
      </c>
      <c r="B251">
        <v>2019</v>
      </c>
      <c r="C251">
        <v>0</v>
      </c>
    </row>
    <row r="252" spans="1:3" x14ac:dyDescent="0.2">
      <c r="A252" t="s">
        <v>1049</v>
      </c>
      <c r="B252">
        <v>2019</v>
      </c>
      <c r="C252">
        <v>3014991.66</v>
      </c>
    </row>
    <row r="253" spans="1:3" x14ac:dyDescent="0.2">
      <c r="A253" t="s">
        <v>1050</v>
      </c>
      <c r="B253">
        <v>2019</v>
      </c>
      <c r="C253">
        <v>0</v>
      </c>
    </row>
    <row r="254" spans="1:3" x14ac:dyDescent="0.2">
      <c r="A254" t="s">
        <v>1051</v>
      </c>
      <c r="B254">
        <v>2019</v>
      </c>
      <c r="C254">
        <v>-7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10" bestFit="1" customWidth="1"/>
    <col min="5" max="5" width="5" bestFit="1" customWidth="1"/>
    <col min="6" max="6" width="9" bestFit="1" customWidth="1"/>
  </cols>
  <sheetData>
    <row r="1" spans="1:6" ht="13.5" thickBot="1" x14ac:dyDescent="0.25">
      <c r="A1" s="1" t="s">
        <v>525</v>
      </c>
      <c r="B1" s="1" t="s">
        <v>526</v>
      </c>
      <c r="C1" s="1"/>
      <c r="D1" s="1"/>
      <c r="E1" s="1"/>
      <c r="F1" s="1"/>
    </row>
    <row r="2" spans="1:6" x14ac:dyDescent="0.2">
      <c r="A2" t="s">
        <v>1716</v>
      </c>
      <c r="B2">
        <v>77761.490000000005</v>
      </c>
      <c r="E2" t="str">
        <f>MID(Sheet2!$D$3,1,4)</f>
        <v>2019</v>
      </c>
      <c r="F2">
        <f>VLOOKUP($E$2,$A$2:$B$8,2,FALSE)</f>
        <v>-2089.3000000000002</v>
      </c>
    </row>
    <row r="3" spans="1:6" x14ac:dyDescent="0.2">
      <c r="A3" t="s">
        <v>1342</v>
      </c>
      <c r="B3">
        <v>-2089.3000000000002</v>
      </c>
      <c r="E3" t="str">
        <f>MID(E2-1,1,4)</f>
        <v>2018</v>
      </c>
      <c r="F3">
        <f>VLOOKUP($E$3,$A$2:$B$8,2,FALSE)</f>
        <v>77761.490000000005</v>
      </c>
    </row>
    <row r="4" spans="1:6" x14ac:dyDescent="0.2">
      <c r="A4" t="s">
        <v>1717</v>
      </c>
      <c r="B4">
        <v>126795.92</v>
      </c>
    </row>
    <row r="5" spans="1:6" x14ac:dyDescent="0.2">
      <c r="A5" t="s">
        <v>1718</v>
      </c>
      <c r="B5">
        <v>-4774.26</v>
      </c>
    </row>
    <row r="6" spans="1:6" x14ac:dyDescent="0.2">
      <c r="A6" t="s">
        <v>1719</v>
      </c>
      <c r="B6">
        <v>34410.370000000003</v>
      </c>
    </row>
    <row r="7" spans="1:6" x14ac:dyDescent="0.2">
      <c r="A7" t="s">
        <v>1720</v>
      </c>
      <c r="B7">
        <v>0</v>
      </c>
    </row>
    <row r="8" spans="1:6" x14ac:dyDescent="0.2">
      <c r="A8" t="s">
        <v>1721</v>
      </c>
      <c r="B8">
        <v>88118.58</v>
      </c>
    </row>
    <row r="9" spans="1:6" x14ac:dyDescent="0.2">
      <c r="A9" t="s">
        <v>1722</v>
      </c>
      <c r="B9">
        <v>-47228.85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abSelected="1" topLeftCell="A310" zoomScaleNormal="100" workbookViewId="0">
      <selection activeCell="B379" sqref="B379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318" t="str">
        <f>Sheet1!$BM$3</f>
        <v xml:space="preserve">THE OPINION PUBLISHING COMPANY PTY LTD                      </v>
      </c>
      <c r="B3" s="318"/>
      <c r="C3" s="318"/>
      <c r="D3" s="318"/>
      <c r="E3" s="318"/>
    </row>
    <row r="4" spans="1:15" x14ac:dyDescent="0.2">
      <c r="A4" s="202" t="s">
        <v>517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2019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516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515</v>
      </c>
      <c r="D11" s="195" t="s">
        <v>442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514</v>
      </c>
    </row>
    <row r="13" spans="1:15" x14ac:dyDescent="0.2">
      <c r="A13" s="187" t="s">
        <v>513</v>
      </c>
      <c r="B13" s="184"/>
      <c r="C13" s="186"/>
      <c r="D13" s="186"/>
      <c r="E13" s="183"/>
    </row>
    <row r="14" spans="1:15" x14ac:dyDescent="0.2">
      <c r="A14" s="184"/>
      <c r="B14" s="187" t="s">
        <v>512</v>
      </c>
      <c r="C14" s="186"/>
      <c r="D14" s="186"/>
      <c r="E14" s="183"/>
    </row>
    <row r="15" spans="1:15" x14ac:dyDescent="0.2">
      <c r="A15" s="184" t="str">
        <f>'20'!A2</f>
        <v>50100-G08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Bank-RIUP                                </v>
      </c>
      <c r="C15" s="186">
        <f>IFERROR(INDEX(Lookup!$BH$9:$BH$2151,MATCH($A15,Lookup!$A$9:$A$2151,0)),0)</f>
        <v>0</v>
      </c>
      <c r="D15" s="186">
        <f>IFERROR(INDEX(Lookup!$BJ$9:$BJ$2151,MATCH($A15,Lookup!$A$9:$A$2151,0)),0)</f>
        <v>0</v>
      </c>
      <c r="E15" s="201">
        <f>+C15-D15</f>
        <v>0</v>
      </c>
      <c r="H15" s="184"/>
      <c r="O15" s="182">
        <f>+IF(A15&gt;0,1,0)</f>
        <v>1</v>
      </c>
    </row>
    <row r="16" spans="1:15" x14ac:dyDescent="0.2">
      <c r="A16" s="184" t="str">
        <f>'20'!A3</f>
        <v>50120-G08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Funds-RIUP                                      </v>
      </c>
      <c r="C16" s="186">
        <f>IFERROR(INDEX(Lookup!$BH$9:$BH$2151,MATCH($A16,Lookup!$A$9:$A$2151,0)),0)</f>
        <v>0</v>
      </c>
      <c r="D16" s="186">
        <f>IFERROR(INDEX(Lookup!$BJ$9:$BJ$2151,MATCH($A16,Lookup!$A$9:$A$2151,0)),0)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50140-G08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Cards-RIUP                       </v>
      </c>
      <c r="C17" s="186">
        <f>IFERROR(INDEX(Lookup!$BH$9:$BH$2151,MATCH($A17,Lookup!$A$9:$A$2151,0)),0)</f>
        <v>0</v>
      </c>
      <c r="D17" s="186">
        <f>IFERROR(INDEX(Lookup!$BJ$9:$BJ$2151,MATCH($A17,Lookup!$A$9:$A$2151,0)),0)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50160-G08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-RIUP                                   </v>
      </c>
      <c r="C18" s="186">
        <f>IFERROR(INDEX(Lookup!$BH$9:$BH$2151,MATCH($A18,Lookup!$A$9:$A$2151,0)),0)</f>
        <v>0</v>
      </c>
      <c r="D18" s="186">
        <f>IFERROR(INDEX(Lookup!$BJ$9:$BJ$2151,MATCH($A18,Lookup!$A$9:$A$2151,0)),0)</f>
        <v>0</v>
      </c>
      <c r="E18" s="201">
        <f t="shared" si="0"/>
        <v>0</v>
      </c>
      <c r="H18" s="184"/>
      <c r="O18" s="182">
        <f t="shared" si="1"/>
        <v>1</v>
      </c>
    </row>
    <row r="19" spans="1:15" x14ac:dyDescent="0.2">
      <c r="A19" s="184" t="str">
        <f>'20'!A6</f>
        <v>50180-G08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 xml:space="preserve">Wages Clearing                                              </v>
      </c>
      <c r="C19" s="186">
        <f>IFERROR(INDEX(Lookup!$BH$9:$BH$2151,MATCH($A19,Lookup!$A$9:$A$2151,0)),0)</f>
        <v>0</v>
      </c>
      <c r="D19" s="186">
        <f>IFERROR(INDEX(Lookup!$BJ$9:$BJ$2151,MATCH($A19,Lookup!$A$9:$A$2151,0)),0)</f>
        <v>0</v>
      </c>
      <c r="E19" s="201">
        <f t="shared" si="0"/>
        <v>0</v>
      </c>
      <c r="O19" s="182">
        <f t="shared" si="1"/>
        <v>1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IFERROR(INDEX(Lookup!$BH$9:$BH$2151,MATCH($A20,Lookup!$A$9:$A$2151,0)),0)</f>
        <v>0</v>
      </c>
      <c r="D20" s="186">
        <f>IFERROR(INDEX(Lookup!$BJ$9:$BJ$2151,MATCH($A20,Lookup!$A$9:$A$2151,0)),0)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IFERROR(INDEX(Lookup!$BH$9:$BH$2151,MATCH($A21,Lookup!$A$9:$A$2151,0)),0)</f>
        <v>0</v>
      </c>
      <c r="D21" s="186">
        <f>IFERROR(INDEX(Lookup!$BJ$9:$BJ$2151,MATCH($A21,Lookup!$A$9:$A$2151,0)),0)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IFERROR(INDEX(Lookup!$BH$9:$BH$2151,MATCH($A22,Lookup!$A$9:$A$2151,0)),0)</f>
        <v>0</v>
      </c>
      <c r="D22" s="186">
        <f>IFERROR(INDEX(Lookup!$BJ$9:$BJ$2151,MATCH($A22,Lookup!$A$9:$A$2151,0)),0)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IFERROR(INDEX(Lookup!$BH$9:$BH$2151,MATCH($A23,Lookup!$A$9:$A$2151,0)),0)</f>
        <v>0</v>
      </c>
      <c r="D23" s="186">
        <f>IFERROR(INDEX(Lookup!$BJ$9:$BJ$2151,MATCH($A23,Lookup!$A$9:$A$2151,0)),0)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IFERROR(INDEX(Lookup!$BH$9:$BH$2151,MATCH($A24,Lookup!$A$9:$A$2151,0)),0)</f>
        <v>0</v>
      </c>
      <c r="D24" s="186">
        <f>IFERROR(INDEX(Lookup!$BJ$9:$BJ$2151,MATCH($A24,Lookup!$A$9:$A$2151,0)),0)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454</v>
      </c>
      <c r="C25" s="189">
        <f>SUM(C15:C24)</f>
        <v>0</v>
      </c>
      <c r="D25" s="189">
        <f>SUM(D15:D24)</f>
        <v>0</v>
      </c>
      <c r="E25" s="236">
        <f t="shared" ref="E25" si="2">SUM(E15:E24)</f>
        <v>0</v>
      </c>
      <c r="O25" s="182">
        <v>1</v>
      </c>
    </row>
    <row r="26" spans="1:15" x14ac:dyDescent="0.2">
      <c r="A26" s="184"/>
      <c r="B26" s="187" t="s">
        <v>488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51100-G08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Debtor-RIUP                                           </v>
      </c>
      <c r="C27" s="186">
        <f>IFERROR(INDEX(Lookup!$BH$9:$BH$2151,MATCH($A27,Lookup!$A$9:$A$2151,0)),0)</f>
        <v>0</v>
      </c>
      <c r="D27" s="186">
        <f>IFERROR(INDEX(Lookup!$BJ$9:$BJ$2151,MATCH($A27,Lookup!$A$9:$A$2151,0)),0)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IFERROR(INDEX(Lookup!$BH$9:$BH$2151,MATCH($A28,Lookup!$A$9:$A$2151,0)),0)</f>
        <v>0</v>
      </c>
      <c r="D28" s="186">
        <f>IFERROR(INDEX(Lookup!$BJ$9:$BJ$2151,MATCH($A28,Lookup!$A$9:$A$2151,0)),0)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IFERROR(INDEX(Lookup!$BH$9:$BH$2151,MATCH($A29,Lookup!$A$9:$A$2151,0)),0)</f>
        <v>0</v>
      </c>
      <c r="D29" s="186">
        <f>IFERROR(INDEX(Lookup!$BJ$9:$BJ$2151,MATCH($A29,Lookup!$A$9:$A$2151,0)),0)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IFERROR(INDEX(Lookup!$BH$9:$BH$2151,MATCH($A30,Lookup!$A$9:$A$2151,0)),0)</f>
        <v>0</v>
      </c>
      <c r="D30" s="186">
        <f>IFERROR(INDEX(Lookup!$BJ$9:$BJ$2151,MATCH($A30,Lookup!$A$9:$A$2151,0)),0)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454</v>
      </c>
      <c r="C31" s="189">
        <f>SUM(C27:C30)</f>
        <v>0</v>
      </c>
      <c r="D31" s="189">
        <f>SUM(D27:D30)</f>
        <v>0</v>
      </c>
      <c r="E31" s="236">
        <f t="shared" ref="E31" si="5">SUM(E27:E30)</f>
        <v>0</v>
      </c>
      <c r="O31" s="182">
        <v>1</v>
      </c>
    </row>
    <row r="32" spans="1:15" x14ac:dyDescent="0.2">
      <c r="A32" s="184"/>
      <c r="B32" s="187" t="s">
        <v>489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52120-G08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Deferred Expenses-RIUP                                      </v>
      </c>
      <c r="C33" s="186">
        <f>IFERROR(INDEX(Lookup!$BH$9:$BH$2151,MATCH($A33,Lookup!$A$9:$A$2151,0)),0)</f>
        <v>0</v>
      </c>
      <c r="D33" s="186">
        <f>IFERROR(INDEX(Lookup!$BJ$9:$BJ$2151,MATCH($A33,Lookup!$A$9:$A$2151,0)),0)</f>
        <v>0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52160-J02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Inventory-Onion                                             </v>
      </c>
      <c r="C34" s="186">
        <f>IFERROR(INDEX(Lookup!$BH$9:$BH$2151,MATCH($A34,Lookup!$A$9:$A$2151,0)),0)</f>
        <v>0</v>
      </c>
      <c r="D34" s="186">
        <f>IFERROR(INDEX(Lookup!$BJ$9:$BJ$2151,MATCH($A34,Lookup!$A$9:$A$2151,0)),0)</f>
        <v>0</v>
      </c>
      <c r="E34" s="201">
        <f t="shared" ref="E34:E97" si="7">+C34-D34</f>
        <v>0</v>
      </c>
      <c r="O34" s="182">
        <f t="shared" si="1"/>
        <v>1</v>
      </c>
    </row>
    <row r="35" spans="1:15" x14ac:dyDescent="0.2">
      <c r="A35" s="184" t="str">
        <f>'22'!A4</f>
        <v>52180-G08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Petty Cash-RIUP                                             </v>
      </c>
      <c r="C35" s="186">
        <f>IFERROR(INDEX(Lookup!$BH$9:$BH$2151,MATCH($A35,Lookup!$A$9:$A$2151,0)),0)</f>
        <v>0</v>
      </c>
      <c r="D35" s="186">
        <f>IFERROR(INDEX(Lookup!$BJ$9:$BJ$2151,MATCH($A35,Lookup!$A$9:$A$2151,0)),0)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52240-E04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Prepaid Clique Print                                        </v>
      </c>
      <c r="C36" s="186">
        <f>IFERROR(INDEX(Lookup!$BH$9:$BH$2151,MATCH($A36,Lookup!$A$9:$A$2151,0)),0)</f>
        <v>0</v>
      </c>
      <c r="D36" s="186">
        <f>IFERROR(INDEX(Lookup!$BJ$9:$BJ$2151,MATCH($A36,Lookup!$A$9:$A$2151,0)),0)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52240-E06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Prepaid - ANOF                                              </v>
      </c>
      <c r="C37" s="186">
        <f>IFERROR(INDEX(Lookup!$BH$9:$BH$2151,MATCH($A37,Lookup!$A$9:$A$2151,0)),0)</f>
        <v>0</v>
      </c>
      <c r="D37" s="186">
        <f>IFERROR(INDEX(Lookup!$BJ$9:$BJ$2151,MATCH($A37,Lookup!$A$9:$A$2151,0)),0)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52240-G08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Prepayments - General-RIUP                                  </v>
      </c>
      <c r="C38" s="186">
        <f>IFERROR(INDEX(Lookup!$BH$9:$BH$2151,MATCH($A38,Lookup!$A$9:$A$2151,0)),0)</f>
        <v>0</v>
      </c>
      <c r="D38" s="186">
        <f>IFERROR(INDEX(Lookup!$BJ$9:$BJ$2151,MATCH($A38,Lookup!$A$9:$A$2151,0)),0)</f>
        <v>0</v>
      </c>
      <c r="E38" s="201">
        <f t="shared" si="7"/>
        <v>0</v>
      </c>
      <c r="O38" s="182">
        <f t="shared" si="1"/>
        <v>1</v>
      </c>
    </row>
    <row r="39" spans="1:15" x14ac:dyDescent="0.2">
      <c r="A39" s="184" t="str">
        <f>'22'!A8</f>
        <v>52260-G08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Prepaid - Insurance-RIUP                                    </v>
      </c>
      <c r="C39" s="186">
        <f>IFERROR(INDEX(Lookup!$BH$9:$BH$2151,MATCH($A39,Lookup!$A$9:$A$2151,0)),0)</f>
        <v>0</v>
      </c>
      <c r="D39" s="186">
        <f>IFERROR(INDEX(Lookup!$BJ$9:$BJ$2151,MATCH($A39,Lookup!$A$9:$A$2151,0)),0)</f>
        <v>0</v>
      </c>
      <c r="E39" s="201">
        <f t="shared" si="7"/>
        <v>0</v>
      </c>
      <c r="O39" s="182">
        <f t="shared" si="1"/>
        <v>1</v>
      </c>
    </row>
    <row r="40" spans="1:15" x14ac:dyDescent="0.2">
      <c r="A40" s="184" t="str">
        <f>'22'!A9</f>
        <v>52360-G08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 xml:space="preserve">Suspense-RIUP                                               </v>
      </c>
      <c r="C40" s="186">
        <f>IFERROR(INDEX(Lookup!$BH$9:$BH$2151,MATCH($A40,Lookup!$A$9:$A$2151,0)),0)</f>
        <v>0</v>
      </c>
      <c r="D40" s="186">
        <f>IFERROR(INDEX(Lookup!$BJ$9:$BJ$2151,MATCH($A40,Lookup!$A$9:$A$2151,0)),0)</f>
        <v>0</v>
      </c>
      <c r="E40" s="201">
        <f t="shared" si="7"/>
        <v>0</v>
      </c>
      <c r="O40" s="182">
        <f t="shared" si="1"/>
        <v>1</v>
      </c>
    </row>
    <row r="41" spans="1:15" x14ac:dyDescent="0.2">
      <c r="A41" s="184" t="str">
        <f>'22'!A10</f>
        <v>52360-S00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 xml:space="preserve">Suspense-Income                                             </v>
      </c>
      <c r="C41" s="186">
        <f>IFERROR(INDEX(Lookup!$BH$9:$BH$2151,MATCH($A41,Lookup!$A$9:$A$2151,0)),0)</f>
        <v>0</v>
      </c>
      <c r="D41" s="186">
        <f>IFERROR(INDEX(Lookup!$BJ$9:$BJ$2151,MATCH($A41,Lookup!$A$9:$A$2151,0)),0)</f>
        <v>0</v>
      </c>
      <c r="E41" s="201">
        <f t="shared" si="7"/>
        <v>0</v>
      </c>
      <c r="O41" s="182">
        <f t="shared" si="1"/>
        <v>1</v>
      </c>
    </row>
    <row r="42" spans="1:15" x14ac:dyDescent="0.2">
      <c r="A42" s="184" t="str">
        <f>'22'!A11</f>
        <v>52360-S01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 xml:space="preserve">Suspense-Expense                                            </v>
      </c>
      <c r="C42" s="186">
        <f>IFERROR(INDEX(Lookup!$BH$9:$BH$2151,MATCH($A42,Lookup!$A$9:$A$2151,0)),0)</f>
        <v>0</v>
      </c>
      <c r="D42" s="186">
        <f>IFERROR(INDEX(Lookup!$BJ$9:$BJ$2151,MATCH($A42,Lookup!$A$9:$A$2151,0)),0)</f>
        <v>0</v>
      </c>
      <c r="E42" s="201">
        <f t="shared" si="7"/>
        <v>0</v>
      </c>
      <c r="O42" s="182">
        <f t="shared" si="1"/>
        <v>1</v>
      </c>
    </row>
    <row r="43" spans="1:15" x14ac:dyDescent="0.2">
      <c r="A43" s="184" t="str">
        <f>'22'!A12</f>
        <v>52360-S02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 xml:space="preserve">Suspense-Other                                              </v>
      </c>
      <c r="C43" s="186">
        <f>IFERROR(INDEX(Lookup!$BH$9:$BH$2151,MATCH($A43,Lookup!$A$9:$A$2151,0)),0)</f>
        <v>0</v>
      </c>
      <c r="D43" s="186">
        <f>IFERROR(INDEX(Lookup!$BJ$9:$BJ$2151,MATCH($A43,Lookup!$A$9:$A$2151,0)),0)</f>
        <v>0</v>
      </c>
      <c r="E43" s="201">
        <f t="shared" si="7"/>
        <v>0</v>
      </c>
      <c r="O43" s="182">
        <f t="shared" si="1"/>
        <v>1</v>
      </c>
    </row>
    <row r="44" spans="1:15" x14ac:dyDescent="0.2">
      <c r="A44" s="184" t="str">
        <f>'22'!A13</f>
        <v>52360-S03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 xml:space="preserve">Suspense Settlement                                         </v>
      </c>
      <c r="C44" s="186">
        <f>IFERROR(INDEX(Lookup!$BH$9:$BH$2151,MATCH($A44,Lookup!$A$9:$A$2151,0)),0)</f>
        <v>0</v>
      </c>
      <c r="D44" s="186">
        <f>IFERROR(INDEX(Lookup!$BJ$9:$BJ$2151,MATCH($A44,Lookup!$A$9:$A$2151,0)),0)</f>
        <v>0</v>
      </c>
      <c r="E44" s="201">
        <f t="shared" si="7"/>
        <v>0</v>
      </c>
      <c r="O44" s="182">
        <f t="shared" si="1"/>
        <v>1</v>
      </c>
    </row>
    <row r="45" spans="1:15" x14ac:dyDescent="0.2">
      <c r="A45" s="184" t="str">
        <f>'22'!A14</f>
        <v>52380-G08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 xml:space="preserve">Web Development-RIUP                                        </v>
      </c>
      <c r="C45" s="186">
        <f>IFERROR(INDEX(Lookup!$BH$9:$BH$2151,MATCH($A45,Lookup!$A$9:$A$2151,0)),0)</f>
        <v>0</v>
      </c>
      <c r="D45" s="186">
        <f>IFERROR(INDEX(Lookup!$BJ$9:$BJ$2151,MATCH($A45,Lookup!$A$9:$A$2151,0)),0)</f>
        <v>0</v>
      </c>
      <c r="E45" s="201">
        <f t="shared" si="7"/>
        <v>0</v>
      </c>
      <c r="O45" s="182">
        <f t="shared" si="1"/>
        <v>1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IFERROR(INDEX(Lookup!$BH$9:$BH$2151,MATCH($A46,Lookup!$A$9:$A$2151,0)),0)</f>
        <v>0</v>
      </c>
      <c r="D46" s="186">
        <f>IFERROR(INDEX(Lookup!$BJ$9:$BJ$2151,MATCH($A46,Lookup!$A$9:$A$2151,0)),0)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IFERROR(INDEX(Lookup!$BH$9:$BH$2151,MATCH($A47,Lookup!$A$9:$A$2151,0)),0)</f>
        <v>0</v>
      </c>
      <c r="D47" s="186">
        <f>IFERROR(INDEX(Lookup!$BJ$9:$BJ$2151,MATCH($A47,Lookup!$A$9:$A$2151,0)),0)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IFERROR(INDEX(Lookup!$BH$9:$BH$2151,MATCH($A48,Lookup!$A$9:$A$2151,0)),0)</f>
        <v>0</v>
      </c>
      <c r="D48" s="186">
        <f>IFERROR(INDEX(Lookup!$BJ$9:$BJ$2151,MATCH($A48,Lookup!$A$9:$A$2151,0)),0)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IFERROR(INDEX(Lookup!$BH$9:$BH$2151,MATCH($A49,Lookup!$A$9:$A$2151,0)),0)</f>
        <v>0</v>
      </c>
      <c r="D49" s="186">
        <f>IFERROR(INDEX(Lookup!$BJ$9:$BJ$2151,MATCH($A49,Lookup!$A$9:$A$2151,0)),0)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IFERROR(INDEX(Lookup!$BH$9:$BH$2151,MATCH($A50,Lookup!$A$9:$A$2151,0)),0)</f>
        <v>0</v>
      </c>
      <c r="D50" s="186">
        <f>IFERROR(INDEX(Lookup!$BJ$9:$BJ$2151,MATCH($A50,Lookup!$A$9:$A$2151,0)),0)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IFERROR(INDEX(Lookup!$BH$9:$BH$2151,MATCH($A51,Lookup!$A$9:$A$2151,0)),0)</f>
        <v>0</v>
      </c>
      <c r="D51" s="186">
        <f>IFERROR(INDEX(Lookup!$BJ$9:$BJ$2151,MATCH($A51,Lookup!$A$9:$A$2151,0)),0)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IFERROR(INDEX(Lookup!$BH$9:$BH$2151,MATCH($A52,Lookup!$A$9:$A$2151,0)),0)</f>
        <v>0</v>
      </c>
      <c r="D52" s="186">
        <f>IFERROR(INDEX(Lookup!$BJ$9:$BJ$2151,MATCH($A52,Lookup!$A$9:$A$2151,0)),0)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IFERROR(INDEX(Lookup!$BH$9:$BH$2151,MATCH($A53,Lookup!$A$9:$A$2151,0)),0)</f>
        <v>0</v>
      </c>
      <c r="D53" s="186">
        <f>IFERROR(INDEX(Lookup!$BJ$9:$BJ$2151,MATCH($A53,Lookup!$A$9:$A$2151,0)),0)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IFERROR(INDEX(Lookup!$BH$9:$BH$2151,MATCH($A54,Lookup!$A$9:$A$2151,0)),0)</f>
        <v>0</v>
      </c>
      <c r="D54" s="186">
        <f>IFERROR(INDEX(Lookup!$BJ$9:$BJ$2151,MATCH($A54,Lookup!$A$9:$A$2151,0)),0)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IFERROR(INDEX(Lookup!$BH$9:$BH$2151,MATCH($A55,Lookup!$A$9:$A$2151,0)),0)</f>
        <v>0</v>
      </c>
      <c r="D55" s="186">
        <f>IFERROR(INDEX(Lookup!$BJ$9:$BJ$2151,MATCH($A55,Lookup!$A$9:$A$2151,0)),0)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IFERROR(INDEX(Lookup!$BH$9:$BH$2151,MATCH($A56,Lookup!$A$9:$A$2151,0)),0)</f>
        <v>0</v>
      </c>
      <c r="D56" s="186">
        <f>IFERROR(INDEX(Lookup!$BJ$9:$BJ$2151,MATCH($A56,Lookup!$A$9:$A$2151,0)),0)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IFERROR(INDEX(Lookup!$BH$9:$BH$2151,MATCH($A57,Lookup!$A$9:$A$2151,0)),0)</f>
        <v>0</v>
      </c>
      <c r="D57" s="186">
        <f>IFERROR(INDEX(Lookup!$BJ$9:$BJ$2151,MATCH($A57,Lookup!$A$9:$A$2151,0)),0)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IFERROR(INDEX(Lookup!$BH$9:$BH$2151,MATCH($A58,Lookup!$A$9:$A$2151,0)),0)</f>
        <v>0</v>
      </c>
      <c r="D58" s="186">
        <f>IFERROR(INDEX(Lookup!$BJ$9:$BJ$2151,MATCH($A58,Lookup!$A$9:$A$2151,0)),0)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IFERROR(INDEX(Lookup!$BH$9:$BH$2151,MATCH($A59,Lookup!$A$9:$A$2151,0)),0)</f>
        <v>0</v>
      </c>
      <c r="D59" s="186">
        <f>IFERROR(INDEX(Lookup!$BJ$9:$BJ$2151,MATCH($A59,Lookup!$A$9:$A$2151,0)),0)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IFERROR(INDEX(Lookup!$BH$9:$BH$2151,MATCH($A60,Lookup!$A$9:$A$2151,0)),0)</f>
        <v>0</v>
      </c>
      <c r="D60" s="186">
        <f>IFERROR(INDEX(Lookup!$BJ$9:$BJ$2151,MATCH($A60,Lookup!$A$9:$A$2151,0)),0)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IFERROR(INDEX(Lookup!$BH$9:$BH$2151,MATCH($A61,Lookup!$A$9:$A$2151,0)),0)</f>
        <v>0</v>
      </c>
      <c r="D61" s="186">
        <f>IFERROR(INDEX(Lookup!$BJ$9:$BJ$2151,MATCH($A61,Lookup!$A$9:$A$2151,0)),0)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IFERROR(INDEX(Lookup!$BH$9:$BH$2151,MATCH($A62,Lookup!$A$9:$A$2151,0)),0)</f>
        <v>0</v>
      </c>
      <c r="D62" s="186">
        <f>IFERROR(INDEX(Lookup!$BJ$9:$BJ$2151,MATCH($A62,Lookup!$A$9:$A$2151,0)),0)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IFERROR(INDEX(Lookup!$BH$9:$BH$2151,MATCH($A63,Lookup!$A$9:$A$2151,0)),0)</f>
        <v>0</v>
      </c>
      <c r="D63" s="186">
        <f>IFERROR(INDEX(Lookup!$BJ$9:$BJ$2151,MATCH($A63,Lookup!$A$9:$A$2151,0)),0)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IFERROR(INDEX(Lookup!$BH$9:$BH$2151,MATCH($A64,Lookup!$A$9:$A$2151,0)),0)</f>
        <v>0</v>
      </c>
      <c r="D64" s="186">
        <f>IFERROR(INDEX(Lookup!$BJ$9:$BJ$2151,MATCH($A64,Lookup!$A$9:$A$2151,0)),0)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IFERROR(INDEX(Lookup!$BH$9:$BH$2151,MATCH($A65,Lookup!$A$9:$A$2151,0)),0)</f>
        <v>0</v>
      </c>
      <c r="D65" s="186">
        <f>IFERROR(INDEX(Lookup!$BJ$9:$BJ$2151,MATCH($A65,Lookup!$A$9:$A$2151,0)),0)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IFERROR(INDEX(Lookup!$BH$9:$BH$2151,MATCH($A66,Lookup!$A$9:$A$2151,0)),0)</f>
        <v>0</v>
      </c>
      <c r="D66" s="186">
        <f>IFERROR(INDEX(Lookup!$BJ$9:$BJ$2151,MATCH($A66,Lookup!$A$9:$A$2151,0)),0)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IFERROR(INDEX(Lookup!$BH$9:$BH$2151,MATCH($A67,Lookup!$A$9:$A$2151,0)),0)</f>
        <v>0</v>
      </c>
      <c r="D67" s="186">
        <f>IFERROR(INDEX(Lookup!$BJ$9:$BJ$2151,MATCH($A67,Lookup!$A$9:$A$2151,0)),0)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IFERROR(INDEX(Lookup!$BH$9:$BH$2151,MATCH($A68,Lookup!$A$9:$A$2151,0)),0)</f>
        <v>0</v>
      </c>
      <c r="D68" s="186">
        <f>IFERROR(INDEX(Lookup!$BJ$9:$BJ$2151,MATCH($A68,Lookup!$A$9:$A$2151,0)),0)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IFERROR(INDEX(Lookup!$BH$9:$BH$2151,MATCH($A69,Lookup!$A$9:$A$2151,0)),0)</f>
        <v>0</v>
      </c>
      <c r="D69" s="186">
        <f>IFERROR(INDEX(Lookup!$BJ$9:$BJ$2151,MATCH($A69,Lookup!$A$9:$A$2151,0)),0)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IFERROR(INDEX(Lookup!$BH$9:$BH$2151,MATCH($A70,Lookup!$A$9:$A$2151,0)),0)</f>
        <v>0</v>
      </c>
      <c r="D70" s="186">
        <f>IFERROR(INDEX(Lookup!$BJ$9:$BJ$2151,MATCH($A70,Lookup!$A$9:$A$2151,0)),0)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IFERROR(INDEX(Lookup!$BH$9:$BH$2151,MATCH($A71,Lookup!$A$9:$A$2151,0)),0)</f>
        <v>0</v>
      </c>
      <c r="D71" s="186">
        <f>IFERROR(INDEX(Lookup!$BJ$9:$BJ$2151,MATCH($A71,Lookup!$A$9:$A$2151,0)),0)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IFERROR(INDEX(Lookup!$BH$9:$BH$2151,MATCH($A72,Lookup!$A$9:$A$2151,0)),0)</f>
        <v>0</v>
      </c>
      <c r="D72" s="186">
        <f>IFERROR(INDEX(Lookup!$BJ$9:$BJ$2151,MATCH($A72,Lookup!$A$9:$A$2151,0)),0)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IFERROR(INDEX(Lookup!$BH$9:$BH$2151,MATCH($A73,Lookup!$A$9:$A$2151,0)),0)</f>
        <v>0</v>
      </c>
      <c r="D73" s="186">
        <f>IFERROR(INDEX(Lookup!$BJ$9:$BJ$2151,MATCH($A73,Lookup!$A$9:$A$2151,0)),0)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IFERROR(INDEX(Lookup!$BH$9:$BH$2151,MATCH($A74,Lookup!$A$9:$A$2151,0)),0)</f>
        <v>0</v>
      </c>
      <c r="D74" s="186">
        <f>IFERROR(INDEX(Lookup!$BJ$9:$BJ$2151,MATCH($A74,Lookup!$A$9:$A$2151,0)),0)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IFERROR(INDEX(Lookup!$BH$9:$BH$2151,MATCH($A75,Lookup!$A$9:$A$2151,0)),0)</f>
        <v>0</v>
      </c>
      <c r="D75" s="186">
        <f>IFERROR(INDEX(Lookup!$BJ$9:$BJ$2151,MATCH($A75,Lookup!$A$9:$A$2151,0)),0)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IFERROR(INDEX(Lookup!$BH$9:$BH$2151,MATCH($A76,Lookup!$A$9:$A$2151,0)),0)</f>
        <v>0</v>
      </c>
      <c r="D76" s="186">
        <f>IFERROR(INDEX(Lookup!$BJ$9:$BJ$2151,MATCH($A76,Lookup!$A$9:$A$2151,0)),0)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IFERROR(INDEX(Lookup!$BH$9:$BH$2151,MATCH($A77,Lookup!$A$9:$A$2151,0)),0)</f>
        <v>0</v>
      </c>
      <c r="D77" s="186">
        <f>IFERROR(INDEX(Lookup!$BJ$9:$BJ$2151,MATCH($A77,Lookup!$A$9:$A$2151,0)),0)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IFERROR(INDEX(Lookup!$BH$9:$BH$2151,MATCH($A78,Lookup!$A$9:$A$2151,0)),0)</f>
        <v>0</v>
      </c>
      <c r="D78" s="186">
        <f>IFERROR(INDEX(Lookup!$BJ$9:$BJ$2151,MATCH($A78,Lookup!$A$9:$A$2151,0)),0)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IFERROR(INDEX(Lookup!$BH$9:$BH$2151,MATCH($A79,Lookup!$A$9:$A$2151,0)),0)</f>
        <v>0</v>
      </c>
      <c r="D79" s="186">
        <f>IFERROR(INDEX(Lookup!$BJ$9:$BJ$2151,MATCH($A79,Lookup!$A$9:$A$2151,0)),0)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IFERROR(INDEX(Lookup!$BH$9:$BH$2151,MATCH($A80,Lookup!$A$9:$A$2151,0)),0)</f>
        <v>0</v>
      </c>
      <c r="D80" s="186">
        <f>IFERROR(INDEX(Lookup!$BJ$9:$BJ$2151,MATCH($A80,Lookup!$A$9:$A$2151,0)),0)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IFERROR(INDEX(Lookup!$BH$9:$BH$2151,MATCH($A81,Lookup!$A$9:$A$2151,0)),0)</f>
        <v>0</v>
      </c>
      <c r="D81" s="186">
        <f>IFERROR(INDEX(Lookup!$BJ$9:$BJ$2151,MATCH($A81,Lookup!$A$9:$A$2151,0)),0)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IFERROR(INDEX(Lookup!$BH$9:$BH$2151,MATCH($A82,Lookup!$A$9:$A$2151,0)),0)</f>
        <v>0</v>
      </c>
      <c r="D82" s="186">
        <f>IFERROR(INDEX(Lookup!$BJ$9:$BJ$2151,MATCH($A82,Lookup!$A$9:$A$2151,0)),0)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IFERROR(INDEX(Lookup!$BH$9:$BH$2151,MATCH($A83,Lookup!$A$9:$A$2151,0)),0)</f>
        <v>0</v>
      </c>
      <c r="D83" s="186">
        <f>IFERROR(INDEX(Lookup!$BJ$9:$BJ$2151,MATCH($A83,Lookup!$A$9:$A$2151,0)),0)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IFERROR(INDEX(Lookup!$BH$9:$BH$2151,MATCH($A84,Lookup!$A$9:$A$2151,0)),0)</f>
        <v>0</v>
      </c>
      <c r="D84" s="186">
        <f>IFERROR(INDEX(Lookup!$BJ$9:$BJ$2151,MATCH($A84,Lookup!$A$9:$A$2151,0)),0)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IFERROR(INDEX(Lookup!$BH$9:$BH$2151,MATCH($A85,Lookup!$A$9:$A$2151,0)),0)</f>
        <v>0</v>
      </c>
      <c r="D85" s="186">
        <f>IFERROR(INDEX(Lookup!$BJ$9:$BJ$2151,MATCH($A85,Lookup!$A$9:$A$2151,0)),0)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IFERROR(INDEX(Lookup!$BH$9:$BH$2151,MATCH($A86,Lookup!$A$9:$A$2151,0)),0)</f>
        <v>0</v>
      </c>
      <c r="D86" s="186">
        <f>IFERROR(INDEX(Lookup!$BJ$9:$BJ$2151,MATCH($A86,Lookup!$A$9:$A$2151,0)),0)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IFERROR(INDEX(Lookup!$BH$9:$BH$2151,MATCH($A87,Lookup!$A$9:$A$2151,0)),0)</f>
        <v>0</v>
      </c>
      <c r="D87" s="186">
        <f>IFERROR(INDEX(Lookup!$BJ$9:$BJ$2151,MATCH($A87,Lookup!$A$9:$A$2151,0)),0)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IFERROR(INDEX(Lookup!$BH$9:$BH$2151,MATCH($A88,Lookup!$A$9:$A$2151,0)),0)</f>
        <v>0</v>
      </c>
      <c r="D88" s="186">
        <f>IFERROR(INDEX(Lookup!$BJ$9:$BJ$2151,MATCH($A88,Lookup!$A$9:$A$2151,0)),0)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IFERROR(INDEX(Lookup!$BH$9:$BH$2151,MATCH($A89,Lookup!$A$9:$A$2151,0)),0)</f>
        <v>0</v>
      </c>
      <c r="D89" s="186">
        <f>IFERROR(INDEX(Lookup!$BJ$9:$BJ$2151,MATCH($A89,Lookup!$A$9:$A$2151,0)),0)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IFERROR(INDEX(Lookup!$BH$9:$BH$2151,MATCH($A90,Lookup!$A$9:$A$2151,0)),0)</f>
        <v>0</v>
      </c>
      <c r="D90" s="186">
        <f>IFERROR(INDEX(Lookup!$BJ$9:$BJ$2151,MATCH($A90,Lookup!$A$9:$A$2151,0)),0)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IFERROR(INDEX(Lookup!$BH$9:$BH$2151,MATCH($A91,Lookup!$A$9:$A$2151,0)),0)</f>
        <v>0</v>
      </c>
      <c r="D91" s="186">
        <f>IFERROR(INDEX(Lookup!$BJ$9:$BJ$2151,MATCH($A91,Lookup!$A$9:$A$2151,0)),0)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IFERROR(INDEX(Lookup!$BH$9:$BH$2151,MATCH($A92,Lookup!$A$9:$A$2151,0)),0)</f>
        <v>0</v>
      </c>
      <c r="D92" s="186">
        <f>IFERROR(INDEX(Lookup!$BJ$9:$BJ$2151,MATCH($A92,Lookup!$A$9:$A$2151,0)),0)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IFERROR(INDEX(Lookup!$BH$9:$BH$2151,MATCH($A93,Lookup!$A$9:$A$2151,0)),0)</f>
        <v>0</v>
      </c>
      <c r="D93" s="186">
        <f>IFERROR(INDEX(Lookup!$BJ$9:$BJ$2151,MATCH($A93,Lookup!$A$9:$A$2151,0)),0)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IFERROR(INDEX(Lookup!$BH$9:$BH$2151,MATCH($A94,Lookup!$A$9:$A$2151,0)),0)</f>
        <v>0</v>
      </c>
      <c r="D94" s="186">
        <f>IFERROR(INDEX(Lookup!$BJ$9:$BJ$2151,MATCH($A94,Lookup!$A$9:$A$2151,0)),0)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IFERROR(INDEX(Lookup!$BH$9:$BH$2151,MATCH($A95,Lookup!$A$9:$A$2151,0)),0)</f>
        <v>0</v>
      </c>
      <c r="D95" s="186">
        <f>IFERROR(INDEX(Lookup!$BJ$9:$BJ$2151,MATCH($A95,Lookup!$A$9:$A$2151,0)),0)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IFERROR(INDEX(Lookup!$BH$9:$BH$2151,MATCH($A96,Lookup!$A$9:$A$2151,0)),0)</f>
        <v>0</v>
      </c>
      <c r="D96" s="186">
        <f>IFERROR(INDEX(Lookup!$BJ$9:$BJ$2151,MATCH($A96,Lookup!$A$9:$A$2151,0)),0)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IFERROR(INDEX(Lookup!$BH$9:$BH$2151,MATCH($A97,Lookup!$A$9:$A$2151,0)),0)</f>
        <v>0</v>
      </c>
      <c r="D97" s="186">
        <f>IFERROR(INDEX(Lookup!$BJ$9:$BJ$2151,MATCH($A97,Lookup!$A$9:$A$2151,0)),0)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IFERROR(INDEX(Lookup!$BH$9:$BH$2151,MATCH($A98,Lookup!$A$9:$A$2151,0)),0)</f>
        <v>0</v>
      </c>
      <c r="D98" s="186">
        <f>IFERROR(INDEX(Lookup!$BJ$9:$BJ$2151,MATCH($A98,Lookup!$A$9:$A$2151,0)),0)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IFERROR(INDEX(Lookup!$BH$9:$BH$2151,MATCH($A99,Lookup!$A$9:$A$2151,0)),0)</f>
        <v>0</v>
      </c>
      <c r="D99" s="186">
        <f>IFERROR(INDEX(Lookup!$BJ$9:$BJ$2151,MATCH($A99,Lookup!$A$9:$A$2151,0)),0)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IFERROR(INDEX(Lookup!$BH$9:$BH$2151,MATCH($A100,Lookup!$A$9:$A$2151,0)),0)</f>
        <v>0</v>
      </c>
      <c r="D100" s="186">
        <f>IFERROR(INDEX(Lookup!$BJ$9:$BJ$2151,MATCH($A100,Lookup!$A$9:$A$2151,0)),0)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IFERROR(INDEX(Lookup!$BH$9:$BH$2151,MATCH($A101,Lookup!$A$9:$A$2151,0)),0)</f>
        <v>0</v>
      </c>
      <c r="D101" s="186">
        <f>IFERROR(INDEX(Lookup!$BJ$9:$BJ$2151,MATCH($A101,Lookup!$A$9:$A$2151,0)),0)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IFERROR(INDEX(Lookup!$BH$9:$BH$2151,MATCH($A102,Lookup!$A$9:$A$2151,0)),0)</f>
        <v>0</v>
      </c>
      <c r="D102" s="186">
        <f>IFERROR(INDEX(Lookup!$BJ$9:$BJ$2151,MATCH($A102,Lookup!$A$9:$A$2151,0)),0)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IFERROR(INDEX(Lookup!$BH$9:$BH$2151,MATCH($A103,Lookup!$A$9:$A$2151,0)),0)</f>
        <v>0</v>
      </c>
      <c r="D103" s="186">
        <f>IFERROR(INDEX(Lookup!$BJ$9:$BJ$2151,MATCH($A103,Lookup!$A$9:$A$2151,0)),0)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IFERROR(INDEX(Lookup!$BH$9:$BH$2151,MATCH($A104,Lookup!$A$9:$A$2151,0)),0)</f>
        <v>0</v>
      </c>
      <c r="D104" s="186">
        <f>IFERROR(INDEX(Lookup!$BJ$9:$BJ$2151,MATCH($A104,Lookup!$A$9:$A$2151,0)),0)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IFERROR(INDEX(Lookup!$BH$9:$BH$2151,MATCH($A105,Lookup!$A$9:$A$2151,0)),0)</f>
        <v>0</v>
      </c>
      <c r="D105" s="186">
        <f>IFERROR(INDEX(Lookup!$BJ$9:$BJ$2151,MATCH($A105,Lookup!$A$9:$A$2151,0)),0)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IFERROR(INDEX(Lookup!$BH$9:$BH$2151,MATCH($A106,Lookup!$A$9:$A$2151,0)),0)</f>
        <v>0</v>
      </c>
      <c r="D106" s="186">
        <f>IFERROR(INDEX(Lookup!$BJ$9:$BJ$2151,MATCH($A106,Lookup!$A$9:$A$2151,0)),0)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IFERROR(INDEX(Lookup!$BH$9:$BH$2151,MATCH($A107,Lookup!$A$9:$A$2151,0)),0)</f>
        <v>0</v>
      </c>
      <c r="D107" s="186">
        <f>IFERROR(INDEX(Lookup!$BJ$9:$BJ$2151,MATCH($A107,Lookup!$A$9:$A$2151,0)),0)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IFERROR(INDEX(Lookup!$BH$9:$BH$2151,MATCH($A108,Lookup!$A$9:$A$2151,0)),0)</f>
        <v>0</v>
      </c>
      <c r="D108" s="186">
        <f>IFERROR(INDEX(Lookup!$BJ$9:$BJ$2151,MATCH($A108,Lookup!$A$9:$A$2151,0)),0)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IFERROR(INDEX(Lookup!$BH$9:$BH$2151,MATCH($A109,Lookup!$A$9:$A$2151,0)),0)</f>
        <v>0</v>
      </c>
      <c r="D109" s="186">
        <f>IFERROR(INDEX(Lookup!$BJ$9:$BJ$2151,MATCH($A109,Lookup!$A$9:$A$2151,0)),0)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IFERROR(INDEX(Lookup!$BH$9:$BH$2151,MATCH($A110,Lookup!$A$9:$A$2151,0)),0)</f>
        <v>0</v>
      </c>
      <c r="D110" s="186">
        <f>IFERROR(INDEX(Lookup!$BJ$9:$BJ$2151,MATCH($A110,Lookup!$A$9:$A$2151,0)),0)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IFERROR(INDEX(Lookup!$BH$9:$BH$2151,MATCH($A111,Lookup!$A$9:$A$2151,0)),0)</f>
        <v>0</v>
      </c>
      <c r="D111" s="186">
        <f>IFERROR(INDEX(Lookup!$BJ$9:$BJ$2151,MATCH($A111,Lookup!$A$9:$A$2151,0)),0)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IFERROR(INDEX(Lookup!$BH$9:$BH$2151,MATCH($A112,Lookup!$A$9:$A$2151,0)),0)</f>
        <v>0</v>
      </c>
      <c r="D112" s="186">
        <f>IFERROR(INDEX(Lookup!$BJ$9:$BJ$2151,MATCH($A112,Lookup!$A$9:$A$2151,0)),0)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IFERROR(INDEX(Lookup!$BH$9:$BH$2151,MATCH($A113,Lookup!$A$9:$A$2151,0)),0)</f>
        <v>0</v>
      </c>
      <c r="D113" s="186">
        <f>IFERROR(INDEX(Lookup!$BJ$9:$BJ$2151,MATCH($A113,Lookup!$A$9:$A$2151,0)),0)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IFERROR(INDEX(Lookup!$BH$9:$BH$2151,MATCH($A114,Lookup!$A$9:$A$2151,0)),0)</f>
        <v>0</v>
      </c>
      <c r="D114" s="186">
        <f>IFERROR(INDEX(Lookup!$BJ$9:$BJ$2151,MATCH($A114,Lookup!$A$9:$A$2151,0)),0)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IFERROR(INDEX(Lookup!$BH$9:$BH$2151,MATCH($A115,Lookup!$A$9:$A$2151,0)),0)</f>
        <v>0</v>
      </c>
      <c r="D115" s="186">
        <f>IFERROR(INDEX(Lookup!$BJ$9:$BJ$2151,MATCH($A115,Lookup!$A$9:$A$2151,0)),0)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IFERROR(INDEX(Lookup!$BH$9:$BH$2151,MATCH($A116,Lookup!$A$9:$A$2151,0)),0)</f>
        <v>0</v>
      </c>
      <c r="D116" s="186">
        <f>IFERROR(INDEX(Lookup!$BJ$9:$BJ$2151,MATCH($A116,Lookup!$A$9:$A$2151,0)),0)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IFERROR(INDEX(Lookup!$BH$9:$BH$2151,MATCH($A117,Lookup!$A$9:$A$2151,0)),0)</f>
        <v>0</v>
      </c>
      <c r="D117" s="186">
        <f>IFERROR(INDEX(Lookup!$BJ$9:$BJ$2151,MATCH($A117,Lookup!$A$9:$A$2151,0)),0)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IFERROR(INDEX(Lookup!$BH$9:$BH$2151,MATCH($A118,Lookup!$A$9:$A$2151,0)),0)</f>
        <v>0</v>
      </c>
      <c r="D118" s="186">
        <f>IFERROR(INDEX(Lookup!$BJ$9:$BJ$2151,MATCH($A118,Lookup!$A$9:$A$2151,0)),0)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IFERROR(INDEX(Lookup!$BH$9:$BH$2151,MATCH($A119,Lookup!$A$9:$A$2151,0)),0)</f>
        <v>0</v>
      </c>
      <c r="D119" s="186">
        <f>IFERROR(INDEX(Lookup!$BJ$9:$BJ$2151,MATCH($A119,Lookup!$A$9:$A$2151,0)),0)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IFERROR(INDEX(Lookup!$BH$9:$BH$2151,MATCH($A120,Lookup!$A$9:$A$2151,0)),0)</f>
        <v>0</v>
      </c>
      <c r="D120" s="186">
        <f>IFERROR(INDEX(Lookup!$BJ$9:$BJ$2151,MATCH($A120,Lookup!$A$9:$A$2151,0)),0)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IFERROR(INDEX(Lookup!$BH$9:$BH$2151,MATCH($A121,Lookup!$A$9:$A$2151,0)),0)</f>
        <v>0</v>
      </c>
      <c r="D121" s="186">
        <f>IFERROR(INDEX(Lookup!$BJ$9:$BJ$2151,MATCH($A121,Lookup!$A$9:$A$2151,0)),0)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IFERROR(INDEX(Lookup!$BH$9:$BH$2151,MATCH($A122,Lookup!$A$9:$A$2151,0)),0)</f>
        <v>0</v>
      </c>
      <c r="D122" s="186">
        <f>IFERROR(INDEX(Lookup!$BJ$9:$BJ$2151,MATCH($A122,Lookup!$A$9:$A$2151,0)),0)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IFERROR(INDEX(Lookup!$BH$9:$BH$2151,MATCH($A123,Lookup!$A$9:$A$2151,0)),0)</f>
        <v>0</v>
      </c>
      <c r="D123" s="186">
        <f>IFERROR(INDEX(Lookup!$BJ$9:$BJ$2151,MATCH($A123,Lookup!$A$9:$A$2151,0)),0)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IFERROR(INDEX(Lookup!$BH$9:$BH$2151,MATCH($A124,Lookup!$A$9:$A$2151,0)),0)</f>
        <v>0</v>
      </c>
      <c r="D124" s="186">
        <f>IFERROR(INDEX(Lookup!$BJ$9:$BJ$2151,MATCH($A124,Lookup!$A$9:$A$2151,0)),0)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IFERROR(INDEX(Lookup!$BH$9:$BH$2151,MATCH($A125,Lookup!$A$9:$A$2151,0)),0)</f>
        <v>0</v>
      </c>
      <c r="D125" s="186">
        <f>IFERROR(INDEX(Lookup!$BJ$9:$BJ$2151,MATCH($A125,Lookup!$A$9:$A$2151,0)),0)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IFERROR(INDEX(Lookup!$BH$9:$BH$2151,MATCH($A126,Lookup!$A$9:$A$2151,0)),0)</f>
        <v>0</v>
      </c>
      <c r="D126" s="186">
        <f>IFERROR(INDEX(Lookup!$BJ$9:$BJ$2151,MATCH($A126,Lookup!$A$9:$A$2151,0)),0)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IFERROR(INDEX(Lookup!$BH$9:$BH$2151,MATCH($A127,Lookup!$A$9:$A$2151,0)),0)</f>
        <v>0</v>
      </c>
      <c r="D127" s="186">
        <f>IFERROR(INDEX(Lookup!$BJ$9:$BJ$2151,MATCH($A127,Lookup!$A$9:$A$2151,0)),0)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IFERROR(INDEX(Lookup!$BH$9:$BH$2151,MATCH($A128,Lookup!$A$9:$A$2151,0)),0)</f>
        <v>0</v>
      </c>
      <c r="D128" s="186">
        <f>IFERROR(INDEX(Lookup!$BJ$9:$BJ$2151,MATCH($A128,Lookup!$A$9:$A$2151,0)),0)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IFERROR(INDEX(Lookup!$BH$9:$BH$2151,MATCH($A129,Lookup!$A$9:$A$2151,0)),0)</f>
        <v>0</v>
      </c>
      <c r="D129" s="186">
        <f>IFERROR(INDEX(Lookup!$BJ$9:$BJ$2151,MATCH($A129,Lookup!$A$9:$A$2151,0)),0)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IFERROR(INDEX(Lookup!$BH$9:$BH$2151,MATCH($A130,Lookup!$A$9:$A$2151,0)),0)</f>
        <v>0</v>
      </c>
      <c r="D130" s="186">
        <f>IFERROR(INDEX(Lookup!$BJ$9:$BJ$2151,MATCH($A130,Lookup!$A$9:$A$2151,0)),0)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IFERROR(INDEX(Lookup!$BH$9:$BH$2151,MATCH($A131,Lookup!$A$9:$A$2151,0)),0)</f>
        <v>0</v>
      </c>
      <c r="D131" s="186">
        <f>IFERROR(INDEX(Lookup!$BJ$9:$BJ$2151,MATCH($A131,Lookup!$A$9:$A$2151,0)),0)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IFERROR(INDEX(Lookup!$BH$9:$BH$2151,MATCH($A132,Lookup!$A$9:$A$2151,0)),0)</f>
        <v>0</v>
      </c>
      <c r="D132" s="186">
        <f>IFERROR(INDEX(Lookup!$BJ$9:$BJ$2151,MATCH($A132,Lookup!$A$9:$A$2151,0)),0)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IFERROR(INDEX(Lookup!$BH$9:$BH$2151,MATCH($A133,Lookup!$A$9:$A$2151,0)),0)</f>
        <v>0</v>
      </c>
      <c r="D133" s="186">
        <f>IFERROR(INDEX(Lookup!$BJ$9:$BJ$2151,MATCH($A133,Lookup!$A$9:$A$2151,0)),0)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IFERROR(INDEX(Lookup!$BH$9:$BH$2151,MATCH($A134,Lookup!$A$9:$A$2151,0)),0)</f>
        <v>0</v>
      </c>
      <c r="D134" s="186">
        <f>IFERROR(INDEX(Lookup!$BJ$9:$BJ$2151,MATCH($A134,Lookup!$A$9:$A$2151,0)),0)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IFERROR(INDEX(Lookup!$BH$9:$BH$2151,MATCH($A135,Lookup!$A$9:$A$2151,0)),0)</f>
        <v>0</v>
      </c>
      <c r="D135" s="186">
        <f>IFERROR(INDEX(Lookup!$BJ$9:$BJ$2151,MATCH($A135,Lookup!$A$9:$A$2151,0)),0)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IFERROR(INDEX(Lookup!$BH$9:$BH$2151,MATCH($A136,Lookup!$A$9:$A$2151,0)),0)</f>
        <v>0</v>
      </c>
      <c r="D136" s="186">
        <f>IFERROR(INDEX(Lookup!$BJ$9:$BJ$2151,MATCH($A136,Lookup!$A$9:$A$2151,0)),0)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IFERROR(INDEX(Lookup!$BH$9:$BH$2151,MATCH($A137,Lookup!$A$9:$A$2151,0)),0)</f>
        <v>0</v>
      </c>
      <c r="D137" s="186">
        <f>IFERROR(INDEX(Lookup!$BJ$9:$BJ$2151,MATCH($A137,Lookup!$A$9:$A$2151,0)),0)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IFERROR(INDEX(Lookup!$BH$9:$BH$2151,MATCH($A138,Lookup!$A$9:$A$2151,0)),0)</f>
        <v>0</v>
      </c>
      <c r="D138" s="186">
        <f>IFERROR(INDEX(Lookup!$BJ$9:$BJ$2151,MATCH($A138,Lookup!$A$9:$A$2151,0)),0)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454</v>
      </c>
      <c r="C139" s="237">
        <f>SUM(C33:C138)</f>
        <v>0</v>
      </c>
      <c r="D139" s="237">
        <f>SUM(D33:D138)</f>
        <v>0</v>
      </c>
      <c r="E139" s="238">
        <f>+C139-D139</f>
        <v>0</v>
      </c>
      <c r="O139" s="182">
        <v>1</v>
      </c>
    </row>
    <row r="140" spans="1:15" x14ac:dyDescent="0.2">
      <c r="A140" s="187" t="s">
        <v>510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490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61200-G08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IT Equipment-RIUP                                           </v>
      </c>
      <c r="C142" s="186">
        <f>IFERROR(INDEX(Lookup!$BH$9:$BH$2151,MATCH($A142,Lookup!$A$9:$A$2151,0)),0)</f>
        <v>0</v>
      </c>
      <c r="D142" s="186">
        <f>IFERROR(INDEX(Lookup!$BJ$9:$BJ$2151,MATCH($A142,Lookup!$A$9:$A$2151,0)),0)</f>
        <v>167150.42000000001</v>
      </c>
      <c r="E142" s="201">
        <f t="shared" ref="E142:E184" si="10">+C142-D142</f>
        <v>-167150.42000000001</v>
      </c>
      <c r="O142" s="182">
        <f t="shared" si="8"/>
        <v>1</v>
      </c>
    </row>
    <row r="143" spans="1:15" x14ac:dyDescent="0.2">
      <c r="A143" s="184" t="str">
        <f>'23'!A3</f>
        <v>61220-G08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Furniture &amp; Fittings-RIUP                                   </v>
      </c>
      <c r="C143" s="186">
        <f>IFERROR(INDEX(Lookup!$BH$9:$BH$2151,MATCH($A143,Lookup!$A$9:$A$2151,0)),0)</f>
        <v>0</v>
      </c>
      <c r="D143" s="186">
        <f>IFERROR(INDEX(Lookup!$BJ$9:$BJ$2151,MATCH($A143,Lookup!$A$9:$A$2151,0)),0)</f>
        <v>2031.82</v>
      </c>
      <c r="E143" s="201">
        <f t="shared" ref="E143:E157" si="11">+C143-D143</f>
        <v>-2031.82</v>
      </c>
      <c r="O143" s="182">
        <f t="shared" si="8"/>
        <v>1</v>
      </c>
    </row>
    <row r="144" spans="1:15" x14ac:dyDescent="0.2">
      <c r="A144" s="184" t="str">
        <f>'23'!A4</f>
        <v>61260-G08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Office Furniture-RIUP                                       </v>
      </c>
      <c r="C144" s="186">
        <f>IFERROR(INDEX(Lookup!$BH$9:$BH$2151,MATCH($A144,Lookup!$A$9:$A$2151,0)),0)</f>
        <v>0</v>
      </c>
      <c r="D144" s="186">
        <f>IFERROR(INDEX(Lookup!$BJ$9:$BJ$2151,MATCH($A144,Lookup!$A$9:$A$2151,0)),0)</f>
        <v>31088.12</v>
      </c>
      <c r="E144" s="201">
        <f t="shared" si="11"/>
        <v>-31088.12</v>
      </c>
      <c r="O144" s="182">
        <f t="shared" ref="O144:O158" si="12">+IF(A144&gt;0,1,0)</f>
        <v>1</v>
      </c>
    </row>
    <row r="145" spans="1:15" x14ac:dyDescent="0.2">
      <c r="A145" s="184" t="str">
        <f>'23'!A5</f>
        <v>61280-G08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Plant &amp; Equipment-RIUP                                      </v>
      </c>
      <c r="C145" s="186">
        <f>IFERROR(INDEX(Lookup!$BH$9:$BH$2151,MATCH($A145,Lookup!$A$9:$A$2151,0)),0)</f>
        <v>0</v>
      </c>
      <c r="D145" s="186">
        <f>IFERROR(INDEX(Lookup!$BJ$9:$BJ$2151,MATCH($A145,Lookup!$A$9:$A$2151,0)),0)</f>
        <v>1013.64</v>
      </c>
      <c r="E145" s="201">
        <f t="shared" si="11"/>
        <v>-1013.64</v>
      </c>
      <c r="O145" s="182">
        <f t="shared" si="12"/>
        <v>1</v>
      </c>
    </row>
    <row r="146" spans="1:15" x14ac:dyDescent="0.2">
      <c r="A146" s="184" t="str">
        <f>'23'!A6</f>
        <v>61300-G08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Low Value Pool - Current-RIUP                               </v>
      </c>
      <c r="C146" s="186">
        <f>IFERROR(INDEX(Lookup!$BH$9:$BH$2151,MATCH($A146,Lookup!$A$9:$A$2151,0)),0)</f>
        <v>0</v>
      </c>
      <c r="D146" s="186">
        <f>IFERROR(INDEX(Lookup!$BJ$9:$BJ$2151,MATCH($A146,Lookup!$A$9:$A$2151,0)),0)</f>
        <v>0</v>
      </c>
      <c r="E146" s="201">
        <f t="shared" si="11"/>
        <v>0</v>
      </c>
      <c r="O146" s="182">
        <f t="shared" si="12"/>
        <v>1</v>
      </c>
    </row>
    <row r="147" spans="1:15" x14ac:dyDescent="0.2">
      <c r="A147" s="184" t="str">
        <f>'23'!A7</f>
        <v>61320-G08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Low Value Pool - Previous Years-RIUP                        </v>
      </c>
      <c r="C147" s="186">
        <f>IFERROR(INDEX(Lookup!$BH$9:$BH$2151,MATCH($A147,Lookup!$A$9:$A$2151,0)),0)</f>
        <v>0</v>
      </c>
      <c r="D147" s="186">
        <f>IFERROR(INDEX(Lookup!$BJ$9:$BJ$2151,MATCH($A147,Lookup!$A$9:$A$2151,0)),0)</f>
        <v>0</v>
      </c>
      <c r="E147" s="201">
        <f t="shared" si="11"/>
        <v>0</v>
      </c>
      <c r="O147" s="182">
        <f t="shared" si="12"/>
        <v>1</v>
      </c>
    </row>
    <row r="148" spans="1:15" x14ac:dyDescent="0.2">
      <c r="A148" s="184" t="str">
        <f>'23'!A8</f>
        <v>61340-G08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Less Accum Depreciation-RIUP                                </v>
      </c>
      <c r="C148" s="186">
        <f>IFERROR(INDEX(Lookup!$BH$9:$BH$2151,MATCH($A148,Lookup!$A$9:$A$2151,0)),0)</f>
        <v>0</v>
      </c>
      <c r="D148" s="186">
        <f>IFERROR(INDEX(Lookup!$BJ$9:$BJ$2151,MATCH($A148,Lookup!$A$9:$A$2151,0)),0)</f>
        <v>-35417.370000000003</v>
      </c>
      <c r="E148" s="201">
        <f t="shared" si="11"/>
        <v>35417.370000000003</v>
      </c>
      <c r="O148" s="182">
        <f t="shared" si="12"/>
        <v>1</v>
      </c>
    </row>
    <row r="149" spans="1:15" x14ac:dyDescent="0.2">
      <c r="A149" s="184" t="str">
        <f>'23'!A9</f>
        <v>61460-G08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Less Accum Depn - IT Equipment-RIUP                         </v>
      </c>
      <c r="C149" s="186">
        <f>IFERROR(INDEX(Lookup!$BH$9:$BH$2151,MATCH($A149,Lookup!$A$9:$A$2151,0)),0)</f>
        <v>0</v>
      </c>
      <c r="D149" s="186">
        <f>IFERROR(INDEX(Lookup!$BJ$9:$BJ$2151,MATCH($A149,Lookup!$A$9:$A$2151,0)),0)</f>
        <v>-149645.42000000001</v>
      </c>
      <c r="E149" s="201">
        <f t="shared" si="11"/>
        <v>149645.42000000001</v>
      </c>
      <c r="O149" s="182">
        <f t="shared" si="12"/>
        <v>1</v>
      </c>
    </row>
    <row r="150" spans="1:15" x14ac:dyDescent="0.2">
      <c r="A150" s="184" t="str">
        <f>'23'!A10</f>
        <v>61480-G08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Less Accum Depn - Furniture &amp; Fittings-RIUP                 </v>
      </c>
      <c r="C150" s="186">
        <f>IFERROR(INDEX(Lookup!$BH$9:$BH$2151,MATCH($A150,Lookup!$A$9:$A$2151,0)),0)</f>
        <v>0</v>
      </c>
      <c r="D150" s="186">
        <f>IFERROR(INDEX(Lookup!$BJ$9:$BJ$2151,MATCH($A150,Lookup!$A$9:$A$2151,0)),0)</f>
        <v>0</v>
      </c>
      <c r="E150" s="201">
        <f t="shared" si="11"/>
        <v>0</v>
      </c>
      <c r="O150" s="182">
        <f t="shared" si="12"/>
        <v>1</v>
      </c>
    </row>
    <row r="151" spans="1:15" x14ac:dyDescent="0.2">
      <c r="A151" s="184" t="str">
        <f>'23'!A11</f>
        <v>61520-G08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Less Depn - Office Furniture-RIUP                           </v>
      </c>
      <c r="C151" s="186">
        <f>IFERROR(INDEX(Lookup!$BH$9:$BH$2151,MATCH($A151,Lookup!$A$9:$A$2151,0)),0)</f>
        <v>0</v>
      </c>
      <c r="D151" s="186">
        <f>IFERROR(INDEX(Lookup!$BJ$9:$BJ$2151,MATCH($A151,Lookup!$A$9:$A$2151,0)),0)</f>
        <v>0</v>
      </c>
      <c r="E151" s="201">
        <f t="shared" si="11"/>
        <v>0</v>
      </c>
      <c r="O151" s="182">
        <f t="shared" si="12"/>
        <v>1</v>
      </c>
    </row>
    <row r="152" spans="1:15" x14ac:dyDescent="0.2">
      <c r="A152" s="184" t="str">
        <f>'23'!A12</f>
        <v>61540-G08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Less Accum Depn - Plant &amp; Equip-RIUP                        </v>
      </c>
      <c r="C152" s="186">
        <f>IFERROR(INDEX(Lookup!$BH$9:$BH$2151,MATCH($A152,Lookup!$A$9:$A$2151,0)),0)</f>
        <v>0</v>
      </c>
      <c r="D152" s="186">
        <f>IFERROR(INDEX(Lookup!$BJ$9:$BJ$2151,MATCH($A152,Lookup!$A$9:$A$2151,0)),0)</f>
        <v>-7876.78</v>
      </c>
      <c r="E152" s="201">
        <f t="shared" si="11"/>
        <v>7876.78</v>
      </c>
      <c r="O152" s="182">
        <f t="shared" si="12"/>
        <v>1</v>
      </c>
    </row>
    <row r="153" spans="1:15" x14ac:dyDescent="0.2">
      <c r="A153" s="184" t="str">
        <f>'23'!A13</f>
        <v>61560-G08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Less Accum Dep - Low Value Pool-RIUP                        </v>
      </c>
      <c r="C153" s="186">
        <f>IFERROR(INDEX(Lookup!$BH$9:$BH$2151,MATCH($A153,Lookup!$A$9:$A$2151,0)),0)</f>
        <v>0</v>
      </c>
      <c r="D153" s="186">
        <f>IFERROR(INDEX(Lookup!$BJ$9:$BJ$2151,MATCH($A153,Lookup!$A$9:$A$2151,0)),0)</f>
        <v>-8344.43</v>
      </c>
      <c r="E153" s="201">
        <f t="shared" si="11"/>
        <v>8344.43</v>
      </c>
      <c r="O153" s="182">
        <f t="shared" si="12"/>
        <v>1</v>
      </c>
    </row>
    <row r="154" spans="1:15" hidden="1" x14ac:dyDescent="0.2">
      <c r="A154" s="184">
        <f>'23'!A14</f>
        <v>0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C154" s="186">
        <f>IFERROR(INDEX(Lookup!$BH$9:$BH$2151,MATCH($A154,Lookup!$A$9:$A$2151,0)),0)</f>
        <v>0</v>
      </c>
      <c r="D154" s="186">
        <f>IFERROR(INDEX(Lookup!$BJ$9:$BJ$2151,MATCH($A154,Lookup!$A$9:$A$2151,0)),0)</f>
        <v>0</v>
      </c>
      <c r="E154" s="201">
        <f t="shared" si="11"/>
        <v>0</v>
      </c>
      <c r="O154" s="182">
        <f t="shared" si="12"/>
        <v>0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IFERROR(INDEX(Lookup!$BH$9:$BH$2151,MATCH($A155,Lookup!$A$9:$A$2151,0)),0)</f>
        <v>0</v>
      </c>
      <c r="D155" s="186">
        <f>IFERROR(INDEX(Lookup!$BJ$9:$BJ$2151,MATCH($A155,Lookup!$A$9:$A$2151,0)),0)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IFERROR(INDEX(Lookup!$BH$9:$BH$2151,MATCH($A156,Lookup!$A$9:$A$2151,0)),0)</f>
        <v>0</v>
      </c>
      <c r="D156" s="186">
        <f>IFERROR(INDEX(Lookup!$BJ$9:$BJ$2151,MATCH($A156,Lookup!$A$9:$A$2151,0)),0)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IFERROR(INDEX(Lookup!$BH$9:$BH$2151,MATCH($A157,Lookup!$A$9:$A$2151,0)),0)</f>
        <v>0</v>
      </c>
      <c r="D157" s="186">
        <f>IFERROR(INDEX(Lookup!$BJ$9:$BJ$2151,MATCH($A157,Lookup!$A$9:$A$2151,0)),0)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454</v>
      </c>
      <c r="C159" s="237">
        <f>SUM(C142:C158)</f>
        <v>0</v>
      </c>
      <c r="D159" s="237">
        <f>SUM(D142:D158)</f>
        <v>2.1827872842550278E-11</v>
      </c>
      <c r="E159" s="238">
        <f t="shared" si="10"/>
        <v>-2.1827872842550278E-11</v>
      </c>
      <c r="O159" s="182">
        <v>1</v>
      </c>
    </row>
    <row r="160" spans="1:15" x14ac:dyDescent="0.2">
      <c r="A160" s="184"/>
      <c r="B160" s="187" t="s">
        <v>491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IFERROR(INDEX(Lookup!$BH$9:$BH$2151,MATCH($A161,Lookup!$A$9:$A$2151,0)),0)</f>
        <v>0</v>
      </c>
      <c r="D161" s="186">
        <f>IFERROR(INDEX(Lookup!$BJ$9:$BJ$2151,MATCH($A161,Lookup!$A$9:$A$2151,0)),0)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IFERROR(INDEX(Lookup!$BH$9:$BH$2151,MATCH($A162,Lookup!$A$9:$A$2151,0)),0)</f>
        <v>0</v>
      </c>
      <c r="D162" s="186">
        <f>IFERROR(INDEX(Lookup!$BJ$9:$BJ$2151,MATCH($A162,Lookup!$A$9:$A$2151,0)),0)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62100-G03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Intercompany-EPI                                            </v>
      </c>
      <c r="C163" s="186">
        <f>IFERROR(INDEX(Lookup!$BH$9:$BH$2151,MATCH($A163,Lookup!$A$9:$A$2151,0)),0)</f>
        <v>0</v>
      </c>
      <c r="D163" s="186">
        <f>IFERROR(INDEX(Lookup!$BJ$9:$BJ$2151,MATCH($A163,Lookup!$A$9:$A$2151,0)),0)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62100-G04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Intercompany-FPP                                            </v>
      </c>
      <c r="C164" s="186">
        <f>IFERROR(INDEX(Lookup!$BH$9:$BH$2151,MATCH($A164,Lookup!$A$9:$A$2151,0)),0)</f>
        <v>0</v>
      </c>
      <c r="D164" s="186">
        <f>IFERROR(INDEX(Lookup!$BJ$9:$BJ$2151,MATCH($A164,Lookup!$A$9:$A$2151,0)),0)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62100-G05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Intercompany-GBLT                                           </v>
      </c>
      <c r="C165" s="186">
        <f>IFERROR(INDEX(Lookup!$BH$9:$BH$2151,MATCH($A165,Lookup!$A$9:$A$2151,0)),0)</f>
        <v>0</v>
      </c>
      <c r="D165" s="186">
        <f>IFERROR(INDEX(Lookup!$BJ$9:$BJ$2151,MATCH($A165,Lookup!$A$9:$A$2151,0)),0)</f>
        <v>17210.030000000002</v>
      </c>
      <c r="E165" s="201">
        <f t="shared" si="15"/>
        <v>-17210.030000000002</v>
      </c>
      <c r="O165" s="182">
        <f t="shared" si="14"/>
        <v>1</v>
      </c>
    </row>
    <row r="166" spans="1:15" x14ac:dyDescent="0.2">
      <c r="A166" s="184" t="str">
        <f>'24'!A7</f>
        <v>62100-G06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Intercompany-GIP                                            </v>
      </c>
      <c r="C166" s="186">
        <f>IFERROR(INDEX(Lookup!$BH$9:$BH$2151,MATCH($A166,Lookup!$A$9:$A$2151,0)),0)</f>
        <v>0</v>
      </c>
      <c r="D166" s="186">
        <f>IFERROR(INDEX(Lookup!$BJ$9:$BJ$2151,MATCH($A166,Lookup!$A$9:$A$2151,0)),0)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62100-G07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Intercompany-GPM                                            </v>
      </c>
      <c r="C167" s="186">
        <f>IFERROR(INDEX(Lookup!$BH$9:$BH$2151,MATCH($A167,Lookup!$A$9:$A$2151,0)),0)</f>
        <v>0</v>
      </c>
      <c r="D167" s="186">
        <f>IFERROR(INDEX(Lookup!$BJ$9:$BJ$2151,MATCH($A167,Lookup!$A$9:$A$2151,0)),0)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IFERROR(INDEX(Lookup!$BH$9:$BH$2151,MATCH($A168,Lookup!$A$9:$A$2151,0)),0)</f>
        <v>0</v>
      </c>
      <c r="D168" s="186">
        <f>IFERROR(INDEX(Lookup!$BJ$9:$BJ$2151,MATCH($A168,Lookup!$A$9:$A$2151,0)),0)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IFERROR(INDEX(Lookup!$BH$9:$BH$2151,MATCH($A169,Lookup!$A$9:$A$2151,0)),0)</f>
        <v>0</v>
      </c>
      <c r="D169" s="186">
        <f>IFERROR(INDEX(Lookup!$BJ$9:$BJ$2151,MATCH($A169,Lookup!$A$9:$A$2151,0)),0)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IFERROR(INDEX(Lookup!$BH$9:$BH$2151,MATCH($A170,Lookup!$A$9:$A$2151,0)),0)</f>
        <v>0</v>
      </c>
      <c r="D170" s="186">
        <f>IFERROR(INDEX(Lookup!$BJ$9:$BJ$2151,MATCH($A170,Lookup!$A$9:$A$2151,0)),0)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IFERROR(INDEX(Lookup!$BH$9:$BH$2151,MATCH($A171,Lookup!$A$9:$A$2151,0)),0)</f>
        <v>0</v>
      </c>
      <c r="D171" s="186">
        <f>IFERROR(INDEX(Lookup!$BJ$9:$BJ$2151,MATCH($A171,Lookup!$A$9:$A$2151,0)),0)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IFERROR(INDEX(Lookup!$BH$9:$BH$2151,MATCH($A172,Lookup!$A$9:$A$2151,0)),0)</f>
        <v>0</v>
      </c>
      <c r="D172" s="186">
        <f>IFERROR(INDEX(Lookup!$BJ$9:$BJ$2151,MATCH($A172,Lookup!$A$9:$A$2151,0)),0)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IFERROR(INDEX(Lookup!$BH$9:$BH$2151,MATCH($A173,Lookup!$A$9:$A$2151,0)),0)</f>
        <v>0</v>
      </c>
      <c r="D173" s="186">
        <f>IFERROR(INDEX(Lookup!$BJ$9:$BJ$2151,MATCH($A173,Lookup!$A$9:$A$2151,0)),0)</f>
        <v>0</v>
      </c>
      <c r="E173" s="201">
        <f t="shared" si="15"/>
        <v>0</v>
      </c>
      <c r="O173" s="182">
        <f t="shared" si="14"/>
        <v>1</v>
      </c>
    </row>
    <row r="174" spans="1:15" x14ac:dyDescent="0.2">
      <c r="A174" s="184" t="str">
        <f>'24'!A15</f>
        <v>62100-G15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Intercompany-TMR                                            </v>
      </c>
      <c r="C174" s="186">
        <f>IFERROR(INDEX(Lookup!$BH$9:$BH$2151,MATCH($A174,Lookup!$A$9:$A$2151,0)),0)</f>
        <v>0</v>
      </c>
      <c r="D174" s="186">
        <f>IFERROR(INDEX(Lookup!$BJ$9:$BJ$2151,MATCH($A174,Lookup!$A$9:$A$2151,0)),0)</f>
        <v>0</v>
      </c>
      <c r="E174" s="201">
        <f t="shared" si="15"/>
        <v>0</v>
      </c>
      <c r="O174" s="182">
        <f t="shared" si="14"/>
        <v>1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IFERROR(INDEX(Lookup!$BH$9:$BH$2151,MATCH($A175,Lookup!$A$9:$A$2151,0)),0)</f>
        <v>0</v>
      </c>
      <c r="D175" s="186">
        <f>IFERROR(INDEX(Lookup!$BJ$9:$BJ$2151,MATCH($A175,Lookup!$A$9:$A$2151,0)),0)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IFERROR(INDEX(Lookup!$BH$9:$BH$2151,MATCH($A176,Lookup!$A$9:$A$2151,0)),0)</f>
        <v>0</v>
      </c>
      <c r="D176" s="186">
        <f>IFERROR(INDEX(Lookup!$BJ$9:$BJ$2151,MATCH($A176,Lookup!$A$9:$A$2151,0)),0)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IFERROR(INDEX(Lookup!$BH$9:$BH$2151,MATCH($A177,Lookup!$A$9:$A$2151,0)),0)</f>
        <v>0</v>
      </c>
      <c r="D177" s="186">
        <f>IFERROR(INDEX(Lookup!$BJ$9:$BJ$2151,MATCH($A177,Lookup!$A$9:$A$2151,0)),0)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IFERROR(INDEX(Lookup!$BH$9:$BH$2151,MATCH($A178,Lookup!$A$9:$A$2151,0)),0)</f>
        <v>0</v>
      </c>
      <c r="D178" s="186">
        <f>IFERROR(INDEX(Lookup!$BJ$9:$BJ$2151,MATCH($A178,Lookup!$A$9:$A$2151,0)),0)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IFERROR(INDEX(Lookup!$BH$9:$BH$2151,MATCH($A179,Lookup!$A$9:$A$2151,0)),0)</f>
        <v>0</v>
      </c>
      <c r="D179" s="186">
        <f>IFERROR(INDEX(Lookup!$BJ$9:$BJ$2151,MATCH($A179,Lookup!$A$9:$A$2151,0)),0)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IFERROR(INDEX(Lookup!$BH$9:$BH$2151,MATCH($A180,Lookup!$A$9:$A$2151,0)),0)</f>
        <v>0</v>
      </c>
      <c r="D180" s="186">
        <f>IFERROR(INDEX(Lookup!$BJ$9:$BJ$2151,MATCH($A180,Lookup!$A$9:$A$2151,0)),0)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IFERROR(INDEX(Lookup!$BH$9:$BH$2151,MATCH($A181,Lookup!$A$9:$A$2151,0)),0)</f>
        <v>0</v>
      </c>
      <c r="D181" s="186">
        <f>IFERROR(INDEX(Lookup!$BJ$9:$BJ$2151,MATCH($A181,Lookup!$A$9:$A$2151,0)),0)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454</v>
      </c>
      <c r="C182" s="189">
        <f>SUM(C161:C181)</f>
        <v>0</v>
      </c>
      <c r="D182" s="189">
        <f>SUM(D161:D181)</f>
        <v>17210.030000000002</v>
      </c>
      <c r="E182" s="238">
        <f>+C182-D182</f>
        <v>-17210.030000000002</v>
      </c>
      <c r="O182" s="182">
        <v>1</v>
      </c>
    </row>
    <row r="183" spans="1:15" x14ac:dyDescent="0.2">
      <c r="B183" s="187" t="s">
        <v>489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63200-G08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Budich Publishing-RIUP                                      </v>
      </c>
      <c r="C184" s="186">
        <f>IFERROR(INDEX(Lookup!$BH$9:$BH$2151,MATCH($A184,Lookup!$A$9:$A$2151,0)),0)</f>
        <v>0</v>
      </c>
      <c r="D184" s="186">
        <f>IFERROR(INDEX(Lookup!$BJ$9:$BJ$2151,MATCH($A184,Lookup!$A$9:$A$2151,0)),0)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63220-G08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Goodwill-OPC                                                </v>
      </c>
      <c r="C185" s="186">
        <f>IFERROR(INDEX(Lookup!$BH$9:$BH$2151,MATCH($A185,Lookup!$A$9:$A$2151,0)),0)</f>
        <v>0</v>
      </c>
      <c r="D185" s="186">
        <f>IFERROR(INDEX(Lookup!$BJ$9:$BJ$2151,MATCH($A185,Lookup!$A$9:$A$2151,0)),0)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63240-G08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Less Accum Amort - Goodwill-OPC                             </v>
      </c>
      <c r="C186" s="186">
        <f>IFERROR(INDEX(Lookup!$BH$9:$BH$2151,MATCH($A186,Lookup!$A$9:$A$2151,0)),0)</f>
        <v>0</v>
      </c>
      <c r="D186" s="186">
        <f>IFERROR(INDEX(Lookup!$BJ$9:$BJ$2151,MATCH($A186,Lookup!$A$9:$A$2151,0)),0)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63400-G09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Purchase of -RIUP                                           </v>
      </c>
      <c r="C187" s="186">
        <f>IFERROR(INDEX(Lookup!$BH$9:$BH$2151,MATCH($A187,Lookup!$A$9:$A$2151,0)),0)</f>
        <v>0</v>
      </c>
      <c r="D187" s="186">
        <f>IFERROR(INDEX(Lookup!$BJ$9:$BJ$2151,MATCH($A187,Lookup!$A$9:$A$2151,0)),0)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63420-G01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Shares in subsidiary-23F                                    </v>
      </c>
      <c r="C188" s="186">
        <f>IFERROR(INDEX(Lookup!$BH$9:$BH$2151,MATCH($A188,Lookup!$A$9:$A$2151,0)),0)</f>
        <v>0</v>
      </c>
      <c r="D188" s="186">
        <f>IFERROR(INDEX(Lookup!$BJ$9:$BJ$2151,MATCH($A188,Lookup!$A$9:$A$2151,0)),0)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63420-G02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Shares in subsidiary-EPH                                    </v>
      </c>
      <c r="C189" s="186">
        <f>IFERROR(INDEX(Lookup!$BH$9:$BH$2151,MATCH($A189,Lookup!$A$9:$A$2151,0)),0)</f>
        <v>0</v>
      </c>
      <c r="D189" s="186">
        <f>IFERROR(INDEX(Lookup!$BJ$9:$BJ$2151,MATCH($A189,Lookup!$A$9:$A$2151,0)),0)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63420-G03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Shares in subsidiary-EPI                                    </v>
      </c>
      <c r="C190" s="186">
        <f>IFERROR(INDEX(Lookup!$BH$9:$BH$2151,MATCH($A190,Lookup!$A$9:$A$2151,0)),0)</f>
        <v>0</v>
      </c>
      <c r="D190" s="186">
        <f>IFERROR(INDEX(Lookup!$BJ$9:$BJ$2151,MATCH($A190,Lookup!$A$9:$A$2151,0)),0)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63420-G04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Shares in subsidiary-FPP                                    </v>
      </c>
      <c r="C191" s="186">
        <f>IFERROR(INDEX(Lookup!$BH$9:$BH$2151,MATCH($A191,Lookup!$A$9:$A$2151,0)),0)</f>
        <v>0</v>
      </c>
      <c r="D191" s="186">
        <f>IFERROR(INDEX(Lookup!$BJ$9:$BJ$2151,MATCH($A191,Lookup!$A$9:$A$2151,0)),0)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63420-G05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Shares in subsidiary-GBLT                                   </v>
      </c>
      <c r="C192" s="186">
        <f>IFERROR(INDEX(Lookup!$BH$9:$BH$2151,MATCH($A192,Lookup!$A$9:$A$2151,0)),0)</f>
        <v>0</v>
      </c>
      <c r="D192" s="186">
        <f>IFERROR(INDEX(Lookup!$BJ$9:$BJ$2151,MATCH($A192,Lookup!$A$9:$A$2151,0)),0)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63420-G06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Shares in subsidiary-GIP                                    </v>
      </c>
      <c r="C193" s="186">
        <f>IFERROR(INDEX(Lookup!$BH$9:$BH$2151,MATCH($A193,Lookup!$A$9:$A$2151,0)),0)</f>
        <v>0</v>
      </c>
      <c r="D193" s="186">
        <f>IFERROR(INDEX(Lookup!$BJ$9:$BJ$2151,MATCH($A193,Lookup!$A$9:$A$2151,0)),0)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63420-G07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Shares in subsidiary-GPM                                    </v>
      </c>
      <c r="C194" s="186">
        <f>IFERROR(INDEX(Lookup!$BH$9:$BH$2151,MATCH($A194,Lookup!$A$9:$A$2151,0)),0)</f>
        <v>0</v>
      </c>
      <c r="D194" s="186">
        <f>IFERROR(INDEX(Lookup!$BJ$9:$BJ$2151,MATCH($A194,Lookup!$A$9:$A$2151,0)),0)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63420-G09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Shares in subsidiary-RIUP                                   </v>
      </c>
      <c r="C195" s="186">
        <f>IFERROR(INDEX(Lookup!$BH$9:$BH$2151,MATCH($A195,Lookup!$A$9:$A$2151,0)),0)</f>
        <v>0</v>
      </c>
      <c r="D195" s="186">
        <f>IFERROR(INDEX(Lookup!$BJ$9:$BJ$2151,MATCH($A195,Lookup!$A$9:$A$2151,0)),0)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63420-G10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Shares in subsidiary-ROOTS                                  </v>
      </c>
      <c r="C196" s="186">
        <f>IFERROR(INDEX(Lookup!$BH$9:$BH$2151,MATCH($A196,Lookup!$A$9:$A$2151,0)),0)</f>
        <v>0</v>
      </c>
      <c r="D196" s="186">
        <f>IFERROR(INDEX(Lookup!$BJ$9:$BJ$2151,MATCH($A196,Lookup!$A$9:$A$2151,0)),0)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63420-G11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Shares in subsidiary-SOLE                                   </v>
      </c>
      <c r="C197" s="186">
        <f>IFERROR(INDEX(Lookup!$BH$9:$BH$2151,MATCH($A197,Lookup!$A$9:$A$2151,0)),0)</f>
        <v>0</v>
      </c>
      <c r="D197" s="186">
        <f>IFERROR(INDEX(Lookup!$BJ$9:$BJ$2151,MATCH($A197,Lookup!$A$9:$A$2151,0)),0)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63420-G12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Shares in subsidiary-TAR                                    </v>
      </c>
      <c r="C198" s="186">
        <f>IFERROR(INDEX(Lookup!$BH$9:$BH$2151,MATCH($A198,Lookup!$A$9:$A$2151,0)),0)</f>
        <v>0</v>
      </c>
      <c r="D198" s="186">
        <f>IFERROR(INDEX(Lookup!$BJ$9:$BJ$2151,MATCH($A198,Lookup!$A$9:$A$2151,0)),0)</f>
        <v>0</v>
      </c>
      <c r="E198" s="201">
        <f t="shared" si="16"/>
        <v>0</v>
      </c>
      <c r="O198" s="182">
        <f t="shared" si="14"/>
        <v>1</v>
      </c>
    </row>
    <row r="199" spans="1:15" x14ac:dyDescent="0.2">
      <c r="A199" s="184" t="str">
        <f>'25'!A17</f>
        <v>63420-G13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Shares in subsidiary-TAT                                    </v>
      </c>
      <c r="C199" s="186">
        <f>IFERROR(INDEX(Lookup!$BH$9:$BH$2151,MATCH($A199,Lookup!$A$9:$A$2151,0)),0)</f>
        <v>0</v>
      </c>
      <c r="D199" s="186">
        <f>IFERROR(INDEX(Lookup!$BJ$9:$BJ$2151,MATCH($A199,Lookup!$A$9:$A$2151,0)),0)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63420-G14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Shares in subsidiary-TMV                                    </v>
      </c>
      <c r="C200" s="186">
        <f>IFERROR(INDEX(Lookup!$BH$9:$BH$2151,MATCH($A200,Lookup!$A$9:$A$2151,0)),0)</f>
        <v>0</v>
      </c>
      <c r="D200" s="186">
        <f>IFERROR(INDEX(Lookup!$BJ$9:$BJ$2151,MATCH($A200,Lookup!$A$9:$A$2151,0)),0)</f>
        <v>0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63440-H01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Trusts-APT                                                  </v>
      </c>
      <c r="C201" s="186">
        <f>IFERROR(INDEX(Lookup!$BH$9:$BH$2151,MATCH($A201,Lookup!$A$9:$A$2151,0)),0)</f>
        <v>0</v>
      </c>
      <c r="D201" s="186">
        <f>IFERROR(INDEX(Lookup!$BJ$9:$BJ$2151,MATCH($A201,Lookup!$A$9:$A$2151,0)),0)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63440-H02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Trusts-JMFT                                                 </v>
      </c>
      <c r="C202" s="186">
        <f>IFERROR(INDEX(Lookup!$BH$9:$BH$2151,MATCH($A202,Lookup!$A$9:$A$2151,0)),0)</f>
        <v>0</v>
      </c>
      <c r="D202" s="186">
        <f>IFERROR(INDEX(Lookup!$BJ$9:$BJ$2151,MATCH($A202,Lookup!$A$9:$A$2151,0)),0)</f>
        <v>0</v>
      </c>
      <c r="E202" s="201">
        <f t="shared" si="16"/>
        <v>0</v>
      </c>
      <c r="O202" s="182">
        <f t="shared" si="14"/>
        <v>1</v>
      </c>
    </row>
    <row r="203" spans="1:15" hidden="1" x14ac:dyDescent="0.2">
      <c r="A203" s="184">
        <f>'25'!A21</f>
        <v>0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C203" s="186">
        <f>IFERROR(INDEX(Lookup!$BH$9:$BH$2151,MATCH($A203,Lookup!$A$9:$A$2151,0)),0)</f>
        <v>0</v>
      </c>
      <c r="D203" s="186">
        <f>IFERROR(INDEX(Lookup!$BJ$9:$BJ$2151,MATCH($A203,Lookup!$A$9:$A$2151,0)),0)</f>
        <v>0</v>
      </c>
      <c r="E203" s="201">
        <f t="shared" si="16"/>
        <v>0</v>
      </c>
      <c r="O203" s="182">
        <f t="shared" si="14"/>
        <v>0</v>
      </c>
    </row>
    <row r="204" spans="1:15" hidden="1" x14ac:dyDescent="0.2">
      <c r="A204" s="184">
        <f>'25'!A22</f>
        <v>0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C204" s="186">
        <f>IFERROR(INDEX(Lookup!$BH$9:$BH$2151,MATCH($A204,Lookup!$A$9:$A$2151,0)),0)</f>
        <v>0</v>
      </c>
      <c r="D204" s="186">
        <f>IFERROR(INDEX(Lookup!$BJ$9:$BJ$2151,MATCH($A204,Lookup!$A$9:$A$2151,0)),0)</f>
        <v>0</v>
      </c>
      <c r="E204" s="201">
        <f t="shared" si="16"/>
        <v>0</v>
      </c>
      <c r="O204" s="182">
        <f t="shared" si="14"/>
        <v>0</v>
      </c>
    </row>
    <row r="205" spans="1:15" hidden="1" x14ac:dyDescent="0.2">
      <c r="A205" s="184">
        <f>'25'!A23</f>
        <v>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C205" s="186">
        <f>IFERROR(INDEX(Lookup!$BH$9:$BH$2151,MATCH($A205,Lookup!$A$9:$A$2151,0)),0)</f>
        <v>0</v>
      </c>
      <c r="D205" s="186">
        <f>IFERROR(INDEX(Lookup!$BJ$9:$BJ$2151,MATCH($A205,Lookup!$A$9:$A$2151,0)),0)</f>
        <v>0</v>
      </c>
      <c r="E205" s="201">
        <f t="shared" si="16"/>
        <v>0</v>
      </c>
      <c r="O205" s="182">
        <f t="shared" si="14"/>
        <v>0</v>
      </c>
    </row>
    <row r="206" spans="1:15" hidden="1" x14ac:dyDescent="0.2">
      <c r="A206" s="184">
        <f>'25'!A24</f>
        <v>0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C206" s="186">
        <f>IFERROR(INDEX(Lookup!$BH$9:$BH$2151,MATCH($A206,Lookup!$A$9:$A$2151,0)),0)</f>
        <v>0</v>
      </c>
      <c r="D206" s="186">
        <f>IFERROR(INDEX(Lookup!$BJ$9:$BJ$2151,MATCH($A206,Lookup!$A$9:$A$2151,0)),0)</f>
        <v>0</v>
      </c>
      <c r="E206" s="201">
        <f t="shared" si="16"/>
        <v>0</v>
      </c>
      <c r="O206" s="182">
        <f t="shared" si="14"/>
        <v>0</v>
      </c>
    </row>
    <row r="207" spans="1:15" hidden="1" x14ac:dyDescent="0.2">
      <c r="A207" s="184">
        <f>'25'!A25</f>
        <v>0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C207" s="186">
        <f>IFERROR(INDEX(Lookup!$BH$9:$BH$2151,MATCH($A207,Lookup!$A$9:$A$2151,0)),0)</f>
        <v>0</v>
      </c>
      <c r="D207" s="186">
        <f>IFERROR(INDEX(Lookup!$BJ$9:$BJ$2151,MATCH($A207,Lookup!$A$9:$A$2151,0)),0)</f>
        <v>0</v>
      </c>
      <c r="E207" s="201">
        <f t="shared" si="16"/>
        <v>0</v>
      </c>
      <c r="O207" s="182">
        <f t="shared" si="14"/>
        <v>0</v>
      </c>
    </row>
    <row r="208" spans="1:15" hidden="1" x14ac:dyDescent="0.2">
      <c r="A208" s="184">
        <f>'25'!A26</f>
        <v>0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C208" s="186">
        <f>IFERROR(INDEX(Lookup!$BH$9:$BH$2151,MATCH($A208,Lookup!$A$9:$A$2151,0)),0)</f>
        <v>0</v>
      </c>
      <c r="D208" s="186">
        <f>IFERROR(INDEX(Lookup!$BJ$9:$BJ$2151,MATCH($A208,Lookup!$A$9:$A$2151,0)),0)</f>
        <v>0</v>
      </c>
      <c r="E208" s="201">
        <f t="shared" si="16"/>
        <v>0</v>
      </c>
      <c r="O208" s="182">
        <f t="shared" si="14"/>
        <v>0</v>
      </c>
    </row>
    <row r="209" spans="1:15" hidden="1" x14ac:dyDescent="0.2">
      <c r="A209" s="184">
        <f>'25'!A27</f>
        <v>0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C209" s="186">
        <f>IFERROR(INDEX(Lookup!$BH$9:$BH$2151,MATCH($A209,Lookup!$A$9:$A$2151,0)),0)</f>
        <v>0</v>
      </c>
      <c r="D209" s="186">
        <f>IFERROR(INDEX(Lookup!$BJ$9:$BJ$2151,MATCH($A209,Lookup!$A$9:$A$2151,0)),0)</f>
        <v>0</v>
      </c>
      <c r="E209" s="201">
        <f t="shared" si="16"/>
        <v>0</v>
      </c>
      <c r="O209" s="182">
        <f t="shared" si="14"/>
        <v>0</v>
      </c>
    </row>
    <row r="210" spans="1:15" hidden="1" x14ac:dyDescent="0.2">
      <c r="A210" s="184">
        <f>'25'!A28</f>
        <v>0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C210" s="186">
        <f>IFERROR(INDEX(Lookup!$BH$9:$BH$2151,MATCH($A210,Lookup!$A$9:$A$2151,0)),0)</f>
        <v>0</v>
      </c>
      <c r="D210" s="186">
        <f>IFERROR(INDEX(Lookup!$BJ$9:$BJ$2151,MATCH($A210,Lookup!$A$9:$A$2151,0)),0)</f>
        <v>0</v>
      </c>
      <c r="E210" s="201">
        <f t="shared" si="16"/>
        <v>0</v>
      </c>
      <c r="O210" s="182">
        <f t="shared" si="14"/>
        <v>0</v>
      </c>
    </row>
    <row r="211" spans="1:15" hidden="1" x14ac:dyDescent="0.2">
      <c r="A211" s="184">
        <f>'25'!A29</f>
        <v>0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C211" s="186">
        <f>IFERROR(INDEX(Lookup!$BH$9:$BH$2151,MATCH($A211,Lookup!$A$9:$A$2151,0)),0)</f>
        <v>0</v>
      </c>
      <c r="D211" s="186">
        <f>IFERROR(INDEX(Lookup!$BJ$9:$BJ$2151,MATCH($A211,Lookup!$A$9:$A$2151,0)),0)</f>
        <v>0</v>
      </c>
      <c r="E211" s="201">
        <f t="shared" si="16"/>
        <v>0</v>
      </c>
      <c r="O211" s="182">
        <f t="shared" si="14"/>
        <v>0</v>
      </c>
    </row>
    <row r="212" spans="1:15" hidden="1" x14ac:dyDescent="0.2">
      <c r="A212" s="184">
        <f>'25'!A30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IFERROR(INDEX(Lookup!$BH$9:$BH$2151,MATCH($A212,Lookup!$A$9:$A$2151,0)),0)</f>
        <v>0</v>
      </c>
      <c r="D212" s="186">
        <f>IFERROR(INDEX(Lookup!$BJ$9:$BJ$2151,MATCH($A212,Lookup!$A$9:$A$2151,0)),0)</f>
        <v>0</v>
      </c>
      <c r="E212" s="201">
        <f t="shared" ref="E212:E240" si="17">+C212-D212</f>
        <v>0</v>
      </c>
      <c r="O212" s="182">
        <f t="shared" si="14"/>
        <v>0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IFERROR(INDEX(Lookup!$BH$9:$BH$2151,MATCH($A213,Lookup!$A$9:$A$2151,0)),0)</f>
        <v>0</v>
      </c>
      <c r="D213" s="186">
        <f>IFERROR(INDEX(Lookup!$BJ$9:$BJ$2151,MATCH($A213,Lookup!$A$9:$A$2151,0)),0)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IFERROR(INDEX(Lookup!$BH$9:$BH$2151,MATCH($A214,Lookup!$A$9:$A$2151,0)),0)</f>
        <v>0</v>
      </c>
      <c r="D214" s="186">
        <f>IFERROR(INDEX(Lookup!$BJ$9:$BJ$2151,MATCH($A214,Lookup!$A$9:$A$2151,0)),0)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IFERROR(INDEX(Lookup!$BH$9:$BH$2151,MATCH($A215,Lookup!$A$9:$A$2151,0)),0)</f>
        <v>0</v>
      </c>
      <c r="D215" s="186">
        <f>IFERROR(INDEX(Lookup!$BJ$9:$BJ$2151,MATCH($A215,Lookup!$A$9:$A$2151,0)),0)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IFERROR(INDEX(Lookup!$BH$9:$BH$2151,MATCH($A216,Lookup!$A$9:$A$2151,0)),0)</f>
        <v>0</v>
      </c>
      <c r="D216" s="186">
        <f>IFERROR(INDEX(Lookup!$BJ$9:$BJ$2151,MATCH($A216,Lookup!$A$9:$A$2151,0)),0)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IFERROR(INDEX(Lookup!$BH$9:$BH$2151,MATCH($A217,Lookup!$A$9:$A$2151,0)),0)</f>
        <v>0</v>
      </c>
      <c r="D217" s="186">
        <f>IFERROR(INDEX(Lookup!$BJ$9:$BJ$2151,MATCH($A217,Lookup!$A$9:$A$2151,0)),0)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IFERROR(INDEX(Lookup!$BH$9:$BH$2151,MATCH($A218,Lookup!$A$9:$A$2151,0)),0)</f>
        <v>0</v>
      </c>
      <c r="D218" s="186">
        <f>IFERROR(INDEX(Lookup!$BJ$9:$BJ$2151,MATCH($A218,Lookup!$A$9:$A$2151,0)),0)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IFERROR(INDEX(Lookup!$BH$9:$BH$2151,MATCH($A219,Lookup!$A$9:$A$2151,0)),0)</f>
        <v>0</v>
      </c>
      <c r="D219" s="186">
        <f>IFERROR(INDEX(Lookup!$BJ$9:$BJ$2151,MATCH($A219,Lookup!$A$9:$A$2151,0)),0)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IFERROR(INDEX(Lookup!$BH$9:$BH$2151,MATCH($A220,Lookup!$A$9:$A$2151,0)),0)</f>
        <v>0</v>
      </c>
      <c r="D220" s="186">
        <f>IFERROR(INDEX(Lookup!$BJ$9:$BJ$2151,MATCH($A220,Lookup!$A$9:$A$2151,0)),0)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IFERROR(INDEX(Lookup!$BH$9:$BH$2151,MATCH($A221,Lookup!$A$9:$A$2151,0)),0)</f>
        <v>0</v>
      </c>
      <c r="D221" s="186">
        <f>IFERROR(INDEX(Lookup!$BJ$9:$BJ$2151,MATCH($A221,Lookup!$A$9:$A$2151,0)),0)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IFERROR(INDEX(Lookup!$BH$9:$BH$2151,MATCH($A222,Lookup!$A$9:$A$2151,0)),0)</f>
        <v>0</v>
      </c>
      <c r="D222" s="186">
        <f>IFERROR(INDEX(Lookup!$BJ$9:$BJ$2151,MATCH($A222,Lookup!$A$9:$A$2151,0)),0)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IFERROR(INDEX(Lookup!$BH$9:$BH$2151,MATCH($A223,Lookup!$A$9:$A$2151,0)),0)</f>
        <v>0</v>
      </c>
      <c r="D223" s="186">
        <f>IFERROR(INDEX(Lookup!$BJ$9:$BJ$2151,MATCH($A223,Lookup!$A$9:$A$2151,0)),0)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IFERROR(INDEX(Lookup!$BH$9:$BH$2151,MATCH($A224,Lookup!$A$9:$A$2151,0)),0)</f>
        <v>0</v>
      </c>
      <c r="D224" s="186">
        <f>IFERROR(INDEX(Lookup!$BJ$9:$BJ$2151,MATCH($A224,Lookup!$A$9:$A$2151,0)),0)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IFERROR(INDEX(Lookup!$BH$9:$BH$2151,MATCH($A225,Lookup!$A$9:$A$2151,0)),0)</f>
        <v>0</v>
      </c>
      <c r="D225" s="186">
        <f>IFERROR(INDEX(Lookup!$BJ$9:$BJ$2151,MATCH($A225,Lookup!$A$9:$A$2151,0)),0)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IFERROR(INDEX(Lookup!$BH$9:$BH$2151,MATCH($A226,Lookup!$A$9:$A$2151,0)),0)</f>
        <v>0</v>
      </c>
      <c r="D226" s="186">
        <f>IFERROR(INDEX(Lookup!$BJ$9:$BJ$2151,MATCH($A226,Lookup!$A$9:$A$2151,0)),0)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IFERROR(INDEX(Lookup!$BH$9:$BH$2151,MATCH($A227,Lookup!$A$9:$A$2151,0)),0)</f>
        <v>0</v>
      </c>
      <c r="D227" s="186">
        <f>IFERROR(INDEX(Lookup!$BJ$9:$BJ$2151,MATCH($A227,Lookup!$A$9:$A$2151,0)),0)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IFERROR(INDEX(Lookup!$BH$9:$BH$2151,MATCH($A228,Lookup!$A$9:$A$2151,0)),0)</f>
        <v>0</v>
      </c>
      <c r="D228" s="186">
        <f>IFERROR(INDEX(Lookup!$BJ$9:$BJ$2151,MATCH($A228,Lookup!$A$9:$A$2151,0)),0)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IFERROR(INDEX(Lookup!$BH$9:$BH$2151,MATCH($A229,Lookup!$A$9:$A$2151,0)),0)</f>
        <v>0</v>
      </c>
      <c r="D229" s="186">
        <f>IFERROR(INDEX(Lookup!$BJ$9:$BJ$2151,MATCH($A229,Lookup!$A$9:$A$2151,0)),0)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IFERROR(INDEX(Lookup!$BH$9:$BH$2151,MATCH($A230,Lookup!$A$9:$A$2151,0)),0)</f>
        <v>0</v>
      </c>
      <c r="D230" s="186">
        <f>IFERROR(INDEX(Lookup!$BJ$9:$BJ$2151,MATCH($A230,Lookup!$A$9:$A$2151,0)),0)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IFERROR(INDEX(Lookup!$BH$9:$BH$2151,MATCH($A231,Lookup!$A$9:$A$2151,0)),0)</f>
        <v>0</v>
      </c>
      <c r="D231" s="186">
        <f>IFERROR(INDEX(Lookup!$BJ$9:$BJ$2151,MATCH($A231,Lookup!$A$9:$A$2151,0)),0)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IFERROR(INDEX(Lookup!$BH$9:$BH$2151,MATCH($A232,Lookup!$A$9:$A$2151,0)),0)</f>
        <v>0</v>
      </c>
      <c r="D232" s="186">
        <f>IFERROR(INDEX(Lookup!$BJ$9:$BJ$2151,MATCH($A232,Lookup!$A$9:$A$2151,0)),0)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IFERROR(INDEX(Lookup!$BH$9:$BH$2151,MATCH($A233,Lookup!$A$9:$A$2151,0)),0)</f>
        <v>0</v>
      </c>
      <c r="D233" s="186">
        <f>IFERROR(INDEX(Lookup!$BJ$9:$BJ$2151,MATCH($A233,Lookup!$A$9:$A$2151,0)),0)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IFERROR(INDEX(Lookup!$BH$9:$BH$2151,MATCH($A234,Lookup!$A$9:$A$2151,0)),0)</f>
        <v>0</v>
      </c>
      <c r="D234" s="186">
        <f>IFERROR(INDEX(Lookup!$BJ$9:$BJ$2151,MATCH($A234,Lookup!$A$9:$A$2151,0)),0)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IFERROR(INDEX(Lookup!$BH$9:$BH$2151,MATCH($A235,Lookup!$A$9:$A$2151,0)),0)</f>
        <v>0</v>
      </c>
      <c r="D235" s="186">
        <f>IFERROR(INDEX(Lookup!$BJ$9:$BJ$2151,MATCH($A235,Lookup!$A$9:$A$2151,0)),0)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IFERROR(INDEX(Lookup!$BH$9:$BH$2151,MATCH($A236,Lookup!$A$9:$A$2151,0)),0)</f>
        <v>0</v>
      </c>
      <c r="D236" s="186">
        <f>IFERROR(INDEX(Lookup!$BJ$9:$BJ$2151,MATCH($A236,Lookup!$A$9:$A$2151,0)),0)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IFERROR(INDEX(Lookup!$BH$9:$BH$2151,MATCH($A237,Lookup!$A$9:$A$2151,0)),0)</f>
        <v>0</v>
      </c>
      <c r="D237" s="186">
        <f>IFERROR(INDEX(Lookup!$BJ$9:$BJ$2151,MATCH($A237,Lookup!$A$9:$A$2151,0)),0)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IFERROR(INDEX(Lookup!$BH$9:$BH$2151,MATCH($A238,Lookup!$A$9:$A$2151,0)),0)</f>
        <v>0</v>
      </c>
      <c r="D238" s="186">
        <f>IFERROR(INDEX(Lookup!$BJ$9:$BJ$2151,MATCH($A238,Lookup!$A$9:$A$2151,0)),0)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IFERROR(INDEX(Lookup!$BH$9:$BH$2151,MATCH($A239,Lookup!$A$9:$A$2151,0)),0)</f>
        <v>0</v>
      </c>
      <c r="D239" s="186">
        <f>IFERROR(INDEX(Lookup!$BJ$9:$BJ$2151,MATCH($A239,Lookup!$A$9:$A$2151,0)),0)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IFERROR(INDEX(Lookup!$BH$9:$BH$2151,MATCH($A240,Lookup!$A$9:$A$2151,0)),0)</f>
        <v>0</v>
      </c>
      <c r="D240" s="186">
        <f>IFERROR(INDEX(Lookup!$BJ$9:$BJ$2151,MATCH($A240,Lookup!$A$9:$A$2151,0)),0)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454</v>
      </c>
      <c r="C241" s="186">
        <f>SUM(C184:C240)</f>
        <v>0</v>
      </c>
      <c r="D241" s="186">
        <f>SUM(D184:D240)</f>
        <v>0</v>
      </c>
      <c r="E241" s="183">
        <f t="shared" ref="E241:E324" si="19">+C241-D241</f>
        <v>0</v>
      </c>
      <c r="O241" s="182">
        <v>1</v>
      </c>
    </row>
    <row r="242" spans="1:15" ht="13.5" thickBot="1" x14ac:dyDescent="0.25">
      <c r="A242" s="187" t="s">
        <v>511</v>
      </c>
      <c r="B242" s="184"/>
      <c r="C242" s="188">
        <f>C182+C139+C31+C25+C159+C241</f>
        <v>0</v>
      </c>
      <c r="D242" s="188">
        <f>D182+D139+D31+D25+D159+D241</f>
        <v>17210.030000000024</v>
      </c>
      <c r="E242" s="239">
        <f t="shared" si="19"/>
        <v>-17210.030000000024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492</v>
      </c>
      <c r="C244" s="186"/>
      <c r="D244" s="186"/>
      <c r="E244" s="183"/>
      <c r="O244" s="182">
        <v>1</v>
      </c>
    </row>
    <row r="245" spans="1:15" x14ac:dyDescent="0.2">
      <c r="A245" s="184" t="str">
        <f>'26'!A2</f>
        <v>70100-G08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Trade Creditor-RIUP                                         </v>
      </c>
      <c r="C245" s="186">
        <f>IFERROR(-INDEX(Lookup!$BH$9:$BH$2151,MATCH($A245,Lookup!$A$9:$A$2151,0)),0)</f>
        <v>0</v>
      </c>
      <c r="D245" s="186">
        <f>IFERROR(-INDEX(Lookup!$BJ$9:$BJ$2151,MATCH($A245,Lookup!$A$9:$A$2151,0)),0)</f>
        <v>0</v>
      </c>
      <c r="E245" s="201">
        <f t="shared" ref="E245" si="20">+C245-D245</f>
        <v>0</v>
      </c>
      <c r="O245" s="182">
        <f t="shared" si="18"/>
        <v>1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IFERROR(-INDEX(Lookup!$BH$9:$BH$2151,MATCH($A246,Lookup!$A$9:$A$2151,0)),0)</f>
        <v>0</v>
      </c>
      <c r="D246" s="186">
        <f>IFERROR(-INDEX(Lookup!$BJ$9:$BJ$2151,MATCH($A246,Lookup!$A$9:$A$2151,0)),0)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IFERROR(-INDEX(Lookup!$BH$9:$BH$2151,MATCH($A247,Lookup!$A$9:$A$2151,0)),0)</f>
        <v>0</v>
      </c>
      <c r="D247" s="186">
        <f>IFERROR(-INDEX(Lookup!$BJ$9:$BJ$2151,MATCH($A247,Lookup!$A$9:$A$2151,0)),0)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IFERROR(-INDEX(Lookup!$BH$9:$BH$2151,MATCH($A248,Lookup!$A$9:$A$2151,0)),0)</f>
        <v>0</v>
      </c>
      <c r="D248" s="186">
        <f>IFERROR(-INDEX(Lookup!$BJ$9:$BJ$2151,MATCH($A248,Lookup!$A$9:$A$2151,0)),0)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454</v>
      </c>
      <c r="C249" s="237">
        <f>SUM(C245:C248)</f>
        <v>0</v>
      </c>
      <c r="D249" s="237">
        <f>SUM(D245:D248)</f>
        <v>0</v>
      </c>
      <c r="E249" s="238">
        <f t="shared" si="19"/>
        <v>0</v>
      </c>
      <c r="O249" s="182">
        <v>1</v>
      </c>
    </row>
    <row r="250" spans="1:15" x14ac:dyDescent="0.2">
      <c r="A250" s="184"/>
      <c r="B250" s="187" t="s">
        <v>493</v>
      </c>
      <c r="C250" s="186"/>
      <c r="D250" s="186"/>
      <c r="E250" s="183">
        <f t="shared" si="19"/>
        <v>0</v>
      </c>
      <c r="O250" s="182">
        <v>1</v>
      </c>
    </row>
    <row r="251" spans="1:15" x14ac:dyDescent="0.2">
      <c r="A251" s="184" t="str">
        <f>'27'!A2</f>
        <v>71100-G08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Accruals-RIUP                                               </v>
      </c>
      <c r="C251" s="186">
        <f>IFERROR(-INDEX(Lookup!$BH$9:$BH$2151,MATCH($A251,Lookup!$A$9:$A$2151,0)),0)</f>
        <v>0</v>
      </c>
      <c r="D251" s="186">
        <f>IFERROR(-INDEX(Lookup!$BJ$9:$BJ$2151,MATCH($A251,Lookup!$A$9:$A$2151,0)),0)</f>
        <v>0</v>
      </c>
      <c r="E251" s="201">
        <f t="shared" si="19"/>
        <v>0</v>
      </c>
      <c r="O251" s="182">
        <f t="shared" si="18"/>
        <v>1</v>
      </c>
    </row>
    <row r="252" spans="1:15" x14ac:dyDescent="0.2">
      <c r="A252" s="184" t="str">
        <f>'27'!A3</f>
        <v>71120-G08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GST Paid-RIUP                                               </v>
      </c>
      <c r="C252" s="186">
        <f>IFERROR(-INDEX(Lookup!$BH$9:$BH$2151,MATCH($A252,Lookup!$A$9:$A$2151,0)),0)</f>
        <v>0</v>
      </c>
      <c r="D252" s="186">
        <f>IFERROR(-INDEX(Lookup!$BJ$9:$BJ$2151,MATCH($A252,Lookup!$A$9:$A$2151,0)),0)</f>
        <v>27699.03</v>
      </c>
      <c r="E252" s="201">
        <f t="shared" ref="E252:E259" si="22">+C252-D252</f>
        <v>-27699.03</v>
      </c>
      <c r="O252" s="182">
        <f t="shared" si="18"/>
        <v>1</v>
      </c>
    </row>
    <row r="253" spans="1:15" x14ac:dyDescent="0.2">
      <c r="A253" s="184" t="str">
        <f>'27'!A4</f>
        <v>71140-G08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GST Collected-RIUP                                          </v>
      </c>
      <c r="C253" s="186">
        <f>IFERROR(-INDEX(Lookup!$BH$9:$BH$2151,MATCH($A253,Lookup!$A$9:$A$2151,0)),0)</f>
        <v>0</v>
      </c>
      <c r="D253" s="186">
        <f>IFERROR(-INDEX(Lookup!$BJ$9:$BJ$2151,MATCH($A253,Lookup!$A$9:$A$2151,0)),0)</f>
        <v>-78127.649999999994</v>
      </c>
      <c r="E253" s="201">
        <f t="shared" si="22"/>
        <v>78127.649999999994</v>
      </c>
      <c r="O253" s="182">
        <f t="shared" si="18"/>
        <v>1</v>
      </c>
    </row>
    <row r="254" spans="1:15" x14ac:dyDescent="0.2">
      <c r="A254" s="184" t="str">
        <f>'27'!A5</f>
        <v>71160-G08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GST Control -RIUP                                           </v>
      </c>
      <c r="C254" s="186">
        <f>IFERROR(-INDEX(Lookup!$BH$9:$BH$2151,MATCH($A254,Lookup!$A$9:$A$2151,0)),0)</f>
        <v>0</v>
      </c>
      <c r="D254" s="186">
        <f>IFERROR(-INDEX(Lookup!$BJ$9:$BJ$2151,MATCH($A254,Lookup!$A$9:$A$2151,0)),0)</f>
        <v>47398.83</v>
      </c>
      <c r="E254" s="201">
        <f t="shared" si="22"/>
        <v>-47398.83</v>
      </c>
      <c r="O254" s="182">
        <f t="shared" si="18"/>
        <v>1</v>
      </c>
    </row>
    <row r="255" spans="1:15" x14ac:dyDescent="0.2">
      <c r="A255" s="184" t="str">
        <f>'27'!A6</f>
        <v>71180-G08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Annual Leave-RIUP                                           </v>
      </c>
      <c r="C255" s="186">
        <f>IFERROR(-INDEX(Lookup!$BH$9:$BH$2151,MATCH($A255,Lookup!$A$9:$A$2151,0)),0)</f>
        <v>0</v>
      </c>
      <c r="D255" s="186">
        <f>IFERROR(-INDEX(Lookup!$BJ$9:$BJ$2151,MATCH($A255,Lookup!$A$9:$A$2151,0)),0)</f>
        <v>0</v>
      </c>
      <c r="E255" s="201">
        <f t="shared" si="22"/>
        <v>0</v>
      </c>
      <c r="O255" s="182">
        <f t="shared" si="18"/>
        <v>1</v>
      </c>
    </row>
    <row r="256" spans="1:15" x14ac:dyDescent="0.2">
      <c r="A256" s="184" t="str">
        <f>'27'!A7</f>
        <v>71200-G08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Long Service Leave-RIUP                                     </v>
      </c>
      <c r="C256" s="186">
        <f>IFERROR(-INDEX(Lookup!$BH$9:$BH$2151,MATCH($A256,Lookup!$A$9:$A$2151,0)),0)</f>
        <v>0</v>
      </c>
      <c r="D256" s="186">
        <f>IFERROR(-INDEX(Lookup!$BJ$9:$BJ$2151,MATCH($A256,Lookup!$A$9:$A$2151,0)),0)</f>
        <v>0</v>
      </c>
      <c r="E256" s="201">
        <f t="shared" si="22"/>
        <v>0</v>
      </c>
      <c r="O256" s="182">
        <f t="shared" si="18"/>
        <v>1</v>
      </c>
    </row>
    <row r="257" spans="1:15" x14ac:dyDescent="0.2">
      <c r="A257" s="184" t="str">
        <f>'27'!A8</f>
        <v>71220-G08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Payroll Tax-RIUP                                            </v>
      </c>
      <c r="C257" s="186">
        <f>IFERROR(-INDEX(Lookup!$BH$9:$BH$2151,MATCH($A257,Lookup!$A$9:$A$2151,0)),0)</f>
        <v>0</v>
      </c>
      <c r="D257" s="186">
        <f>IFERROR(-INDEX(Lookup!$BJ$9:$BJ$2151,MATCH($A257,Lookup!$A$9:$A$2151,0)),0)</f>
        <v>0</v>
      </c>
      <c r="E257" s="201">
        <f t="shared" si="22"/>
        <v>0</v>
      </c>
      <c r="O257" s="182">
        <f t="shared" si="18"/>
        <v>1</v>
      </c>
    </row>
    <row r="258" spans="1:15" x14ac:dyDescent="0.2">
      <c r="A258" s="184" t="str">
        <f>'27'!A9</f>
        <v>71260-G08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Workcover-RIUP                                              </v>
      </c>
      <c r="C258" s="186">
        <f>IFERROR(-INDEX(Lookup!$BH$9:$BH$2151,MATCH($A258,Lookup!$A$9:$A$2151,0)),0)</f>
        <v>0</v>
      </c>
      <c r="D258" s="186">
        <f>IFERROR(-INDEX(Lookup!$BJ$9:$BJ$2151,MATCH($A258,Lookup!$A$9:$A$2151,0)),0)</f>
        <v>0</v>
      </c>
      <c r="E258" s="201">
        <f t="shared" si="22"/>
        <v>0</v>
      </c>
      <c r="O258" s="182">
        <f t="shared" si="18"/>
        <v>1</v>
      </c>
    </row>
    <row r="259" spans="1:15" x14ac:dyDescent="0.2">
      <c r="A259" s="184" t="str">
        <f>'27'!A10</f>
        <v>71280-G08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PAYG - Tax Withheld-RIUP                                    </v>
      </c>
      <c r="C259" s="186">
        <f>IFERROR(-INDEX(Lookup!$BH$9:$BH$2151,MATCH($A259,Lookup!$A$9:$A$2151,0)),0)</f>
        <v>0</v>
      </c>
      <c r="D259" s="186">
        <f>IFERROR(-INDEX(Lookup!$BJ$9:$BJ$2151,MATCH($A259,Lookup!$A$9:$A$2151,0)),0)</f>
        <v>0</v>
      </c>
      <c r="E259" s="201">
        <f t="shared" si="22"/>
        <v>0</v>
      </c>
      <c r="O259" s="182">
        <f t="shared" si="18"/>
        <v>1</v>
      </c>
    </row>
    <row r="260" spans="1:15" x14ac:dyDescent="0.2">
      <c r="A260" s="184" t="str">
        <f>'27'!A11</f>
        <v>71300-G08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Superannuation-RIUP                                         </v>
      </c>
      <c r="C260" s="186">
        <f>IFERROR(-INDEX(Lookup!$BH$9:$BH$2151,MATCH($A260,Lookup!$A$9:$A$2151,0)),0)</f>
        <v>0</v>
      </c>
      <c r="D260" s="186">
        <f>IFERROR(-INDEX(Lookup!$BJ$9:$BJ$2151,MATCH($A260,Lookup!$A$9:$A$2151,0)),0)</f>
        <v>0</v>
      </c>
      <c r="E260" s="201">
        <f t="shared" ref="E260" si="23">+C260-D260</f>
        <v>0</v>
      </c>
      <c r="O260" s="182">
        <f t="shared" si="18"/>
        <v>1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IFERROR(-INDEX(Lookup!$BH$9:$BH$2151,MATCH($A261,Lookup!$A$9:$A$2151,0)),0)</f>
        <v>0</v>
      </c>
      <c r="D261" s="186">
        <f>IFERROR(-INDEX(Lookup!$BJ$9:$BJ$2151,MATCH($A261,Lookup!$A$9:$A$2151,0)),0)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IFERROR(-INDEX(Lookup!$BH$9:$BH$2151,MATCH($A262,Lookup!$A$9:$A$2151,0)),0)</f>
        <v>0</v>
      </c>
      <c r="D262" s="186">
        <f>IFERROR(-INDEX(Lookup!$BJ$9:$BJ$2151,MATCH($A262,Lookup!$A$9:$A$2151,0)),0)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IFERROR(-INDEX(Lookup!$BH$9:$BH$2151,MATCH($A263,Lookup!$A$9:$A$2151,0)),0)</f>
        <v>0</v>
      </c>
      <c r="D263" s="186">
        <f>IFERROR(-INDEX(Lookup!$BJ$9:$BJ$2151,MATCH($A263,Lookup!$A$9:$A$2151,0)),0)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IFERROR(-INDEX(Lookup!$BH$9:$BH$2151,MATCH($A264,Lookup!$A$9:$A$2151,0)),0)</f>
        <v>0</v>
      </c>
      <c r="D264" s="186">
        <f>IFERROR(-INDEX(Lookup!$BJ$9:$BJ$2151,MATCH($A264,Lookup!$A$9:$A$2151,0)),0)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IFERROR(-INDEX(Lookup!$BH$9:$BH$2151,MATCH($A265,Lookup!$A$9:$A$2151,0)),0)</f>
        <v>0</v>
      </c>
      <c r="D265" s="186">
        <f>IFERROR(-INDEX(Lookup!$BJ$9:$BJ$2151,MATCH($A265,Lookup!$A$9:$A$2151,0)),0)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IFERROR(-INDEX(Lookup!$BH$9:$BH$2151,MATCH($A266,Lookup!$A$9:$A$2151,0)),0)</f>
        <v>0</v>
      </c>
      <c r="D266" s="186">
        <f>IFERROR(-INDEX(Lookup!$BJ$9:$BJ$2151,MATCH($A266,Lookup!$A$9:$A$2151,0)),0)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IFERROR(-INDEX(Lookup!$BH$9:$BH$2151,MATCH($A267,Lookup!$A$9:$A$2151,0)),0)</f>
        <v>0</v>
      </c>
      <c r="D267" s="186">
        <f>IFERROR(-INDEX(Lookup!$BJ$9:$BJ$2151,MATCH($A267,Lookup!$A$9:$A$2151,0)),0)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IFERROR(-INDEX(Lookup!$BH$9:$BH$2151,MATCH($A268,Lookup!$A$9:$A$2151,0)),0)</f>
        <v>0</v>
      </c>
      <c r="D268" s="186">
        <f>IFERROR(-INDEX(Lookup!$BJ$9:$BJ$2151,MATCH($A268,Lookup!$A$9:$A$2151,0)),0)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IFERROR(-INDEX(Lookup!$BH$9:$BH$2151,MATCH($A269,Lookup!$A$9:$A$2151,0)),0)</f>
        <v>0</v>
      </c>
      <c r="D269" s="186">
        <f>IFERROR(-INDEX(Lookup!$BJ$9:$BJ$2151,MATCH($A269,Lookup!$A$9:$A$2151,0)),0)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IFERROR(-INDEX(Lookup!$BH$9:$BH$2151,MATCH($A270,Lookup!$A$9:$A$2151,0)),0)</f>
        <v>0</v>
      </c>
      <c r="D270" s="186">
        <f>IFERROR(-INDEX(Lookup!$BJ$9:$BJ$2151,MATCH($A270,Lookup!$A$9:$A$2151,0)),0)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IFERROR(-INDEX(Lookup!$BH$9:$BH$2151,MATCH($A271,Lookup!$A$9:$A$2151,0)),0)</f>
        <v>0</v>
      </c>
      <c r="D271" s="186">
        <f>IFERROR(-INDEX(Lookup!$BJ$9:$BJ$2151,MATCH($A271,Lookup!$A$9:$A$2151,0)),0)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IFERROR(-INDEX(Lookup!$BH$9:$BH$2151,MATCH($A272,Lookup!$A$9:$A$2151,0)),0)</f>
        <v>0</v>
      </c>
      <c r="D272" s="186">
        <f>IFERROR(-INDEX(Lookup!$BJ$9:$BJ$2151,MATCH($A272,Lookup!$A$9:$A$2151,0)),0)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IFERROR(-INDEX(Lookup!$BH$9:$BH$2151,MATCH($A273,Lookup!$A$9:$A$2151,0)),0)</f>
        <v>0</v>
      </c>
      <c r="D273" s="186">
        <f>IFERROR(-INDEX(Lookup!$BJ$9:$BJ$2151,MATCH($A273,Lookup!$A$9:$A$2151,0)),0)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IFERROR(-INDEX(Lookup!$BH$9:$BH$2151,MATCH($A274,Lookup!$A$9:$A$2151,0)),0)</f>
        <v>0</v>
      </c>
      <c r="D274" s="186">
        <f>IFERROR(-INDEX(Lookup!$BJ$9:$BJ$2151,MATCH($A274,Lookup!$A$9:$A$2151,0)),0)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IFERROR(-INDEX(Lookup!$BH$9:$BH$2151,MATCH($A275,Lookup!$A$9:$A$2151,0)),0)</f>
        <v>0</v>
      </c>
      <c r="D275" s="186">
        <f>IFERROR(-INDEX(Lookup!$BH$9:$BH$2151,MATCH($A275,Lookup!$A$9:$A$2151,0)),0)</f>
        <v>0</v>
      </c>
      <c r="E275" s="183">
        <f>IFERROR(-INDEX(Lookup!$BH$9:$BH$2151,MATCH($A275,Lookup!$A$9:$A$2151,0)),0)</f>
        <v>0</v>
      </c>
      <c r="O275" s="182">
        <f t="shared" si="18"/>
        <v>0</v>
      </c>
    </row>
    <row r="276" spans="1:15" x14ac:dyDescent="0.2">
      <c r="A276" s="184"/>
      <c r="B276" s="184" t="s">
        <v>454</v>
      </c>
      <c r="C276" s="237">
        <f>SUM(C251:C275)</f>
        <v>0</v>
      </c>
      <c r="D276" s="237">
        <f>SUM(D251:D275)</f>
        <v>-3029.7899999999936</v>
      </c>
      <c r="E276" s="238">
        <f t="shared" si="19"/>
        <v>3029.7899999999936</v>
      </c>
      <c r="O276" s="182">
        <v>1</v>
      </c>
    </row>
    <row r="277" spans="1:15" x14ac:dyDescent="0.2">
      <c r="A277" s="184"/>
      <c r="B277" s="187" t="s">
        <v>489</v>
      </c>
      <c r="C277" s="186"/>
      <c r="D277" s="186"/>
      <c r="E277" s="183">
        <f t="shared" si="19"/>
        <v>0</v>
      </c>
      <c r="O277" s="182">
        <v>1</v>
      </c>
    </row>
    <row r="278" spans="1:15" x14ac:dyDescent="0.2">
      <c r="A278" s="184" t="str">
        <f>'28'!A2</f>
        <v>72140-E01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Advance Deposit - Advertising-Rip It Up OLD MYOB DO  NOT USE</v>
      </c>
      <c r="C278" s="186">
        <f>IFERROR(-INDEX(Lookup!$BH$9:$BH$2151,MATCH($A278,Lookup!$A$9:$A$2151,0)),0)</f>
        <v>0</v>
      </c>
      <c r="D278" s="186">
        <f>IFERROR(-INDEX(Lookup!$BJ$9:$BJ$2151,MATCH($A278,Lookup!$A$9:$A$2151,0)),0)</f>
        <v>0</v>
      </c>
      <c r="E278" s="201">
        <f t="shared" si="19"/>
        <v>0</v>
      </c>
      <c r="O278" s="182">
        <f t="shared" si="18"/>
        <v>1</v>
      </c>
    </row>
    <row r="279" spans="1:15" x14ac:dyDescent="0.2">
      <c r="A279" s="184" t="str">
        <f>'28'!A3</f>
        <v>72140-E02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 xml:space="preserve">Advance Deposit - Advertising                               </v>
      </c>
      <c r="C279" s="186">
        <f>IFERROR(-INDEX(Lookup!$BH$9:$BH$2151,MATCH($A279,Lookup!$A$9:$A$2151,0)),0)</f>
        <v>0</v>
      </c>
      <c r="D279" s="186">
        <f>IFERROR(-INDEX(Lookup!$BJ$9:$BJ$2151,MATCH($A279,Lookup!$A$9:$A$2151,0)),0)</f>
        <v>0</v>
      </c>
      <c r="E279" s="201">
        <f t="shared" ref="E279:E286" si="25">+C279-D279</f>
        <v>0</v>
      </c>
      <c r="O279" s="182">
        <f t="shared" si="18"/>
        <v>1</v>
      </c>
    </row>
    <row r="280" spans="1:15" x14ac:dyDescent="0.2">
      <c r="A280" s="184" t="str">
        <f>'28'!A4</f>
        <v>72140-E03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 xml:space="preserve">Deposit - Advertising-The Fix                               </v>
      </c>
      <c r="C280" s="186">
        <f>IFERROR(-INDEX(Lookup!$BH$9:$BH$2151,MATCH($A280,Lookup!$A$9:$A$2151,0)),0)</f>
        <v>0</v>
      </c>
      <c r="D280" s="186">
        <f>IFERROR(-INDEX(Lookup!$BJ$9:$BJ$2151,MATCH($A280,Lookup!$A$9:$A$2151,0)),0)</f>
        <v>0</v>
      </c>
      <c r="E280" s="201">
        <f t="shared" si="25"/>
        <v>0</v>
      </c>
      <c r="O280" s="182">
        <f t="shared" si="18"/>
        <v>1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IFERROR(-INDEX(Lookup!$BH$9:$BH$2151,MATCH($A281,Lookup!$A$9:$A$2151,0)),0)</f>
        <v>0</v>
      </c>
      <c r="D281" s="186">
        <f>IFERROR(-INDEX(Lookup!$BJ$9:$BJ$2151,MATCH($A281,Lookup!$A$9:$A$2151,0)),0)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IFERROR(-INDEX(Lookup!$BH$9:$BH$2151,MATCH($A282,Lookup!$A$9:$A$2151,0)),0)</f>
        <v>0</v>
      </c>
      <c r="D282" s="186">
        <f>IFERROR(-INDEX(Lookup!$BJ$9:$BJ$2151,MATCH($A282,Lookup!$A$9:$A$2151,0)),0)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IFERROR(-INDEX(Lookup!$BH$9:$BH$2151,MATCH($A283,Lookup!$A$9:$A$2151,0)),0)</f>
        <v>0</v>
      </c>
      <c r="D283" s="186">
        <f>IFERROR(-INDEX(Lookup!$BJ$9:$BJ$2151,MATCH($A283,Lookup!$A$9:$A$2151,0)),0)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IFERROR(-INDEX(Lookup!$BH$9:$BH$2151,MATCH($A284,Lookup!$A$9:$A$2151,0)),0)</f>
        <v>0</v>
      </c>
      <c r="D284" s="186">
        <f>IFERROR(-INDEX(Lookup!$BJ$9:$BJ$2151,MATCH($A284,Lookup!$A$9:$A$2151,0)),0)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IFERROR(-INDEX(Lookup!$BH$9:$BH$2151,MATCH($A285,Lookup!$A$9:$A$2151,0)),0)</f>
        <v>0</v>
      </c>
      <c r="D285" s="186">
        <f>IFERROR(-INDEX(Lookup!$BJ$9:$BJ$2151,MATCH($A285,Lookup!$A$9:$A$2151,0)),0)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IFERROR(-INDEX(Lookup!$BH$9:$BH$2151,MATCH($A286,Lookup!$A$9:$A$2151,0)),0)</f>
        <v>0</v>
      </c>
      <c r="D286" s="186">
        <f>IFERROR(-INDEX(Lookup!$BJ$9:$BJ$2151,MATCH($A286,Lookup!$A$9:$A$2151,0)),0)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454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510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492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522</v>
      </c>
      <c r="C290" s="186">
        <f>IFERROR(-INDEX(Lookup!$BH$9:$BH$2151,MATCH($A290,Lookup!$A$9:$A$2151,0)),0)</f>
        <v>0</v>
      </c>
      <c r="D290" s="186">
        <f>IFERROR(-INDEX(Lookup!$BJ$9:$BJ$2151,MATCH($A290,Lookup!$A$9:$A$2151,0)),0)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509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508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507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506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505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504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503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502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501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500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499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498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454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491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Intercompany-23F                                            </v>
      </c>
      <c r="C305" s="186">
        <f>IFERROR(-INDEX(Lookup!$BH$9:$BH$2151,MATCH($A305,Lookup!$A$9:$A$2151,0)),0)</f>
        <v>0</v>
      </c>
      <c r="D305" s="186">
        <f>IFERROR(-INDEX(Lookup!$BJ$9:$BJ$2151,MATCH($A305,Lookup!$A$9:$A$2151,0)),0)</f>
        <v>0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74100-G02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Intercompany-EPH                                            </v>
      </c>
      <c r="C306" s="186">
        <f>IFERROR(-INDEX(Lookup!$BH$9:$BH$2151,MATCH($A306,Lookup!$A$9:$A$2151,0)),0)</f>
        <v>0</v>
      </c>
      <c r="D306" s="186">
        <f>IFERROR(-INDEX(Lookup!$BJ$9:$BJ$2151,MATCH($A306,Lookup!$A$9:$A$2151,0)),0)</f>
        <v>0</v>
      </c>
      <c r="E306" s="201">
        <f t="shared" ref="E306:E323" si="28">+C306-D306</f>
        <v>0</v>
      </c>
      <c r="O306" s="182">
        <f t="shared" si="27"/>
        <v>1</v>
      </c>
    </row>
    <row r="307" spans="1:15" x14ac:dyDescent="0.2">
      <c r="A307" s="182" t="str">
        <f>'30'!A4</f>
        <v>74100-G03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Intercompany-EPI                                            </v>
      </c>
      <c r="C307" s="186">
        <f>IFERROR(-INDEX(Lookup!$BH$9:$BH$2151,MATCH($A307,Lookup!$A$9:$A$2151,0)),0)</f>
        <v>0</v>
      </c>
      <c r="D307" s="186">
        <f>IFERROR(-INDEX(Lookup!$BJ$9:$BJ$2151,MATCH($A307,Lookup!$A$9:$A$2151,0)),0)</f>
        <v>0</v>
      </c>
      <c r="E307" s="201">
        <f t="shared" si="28"/>
        <v>0</v>
      </c>
      <c r="O307" s="182">
        <f t="shared" si="27"/>
        <v>1</v>
      </c>
    </row>
    <row r="308" spans="1:15" x14ac:dyDescent="0.2">
      <c r="A308" s="182" t="str">
        <f>'30'!A5</f>
        <v>74100-G04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Intercompany-FPP                                            </v>
      </c>
      <c r="C308" s="186">
        <f>IFERROR(-INDEX(Lookup!$BH$9:$BH$2151,MATCH($A308,Lookup!$A$9:$A$2151,0)),0)</f>
        <v>0</v>
      </c>
      <c r="D308" s="186">
        <f>IFERROR(-INDEX(Lookup!$BJ$9:$BJ$2151,MATCH($A308,Lookup!$A$9:$A$2151,0)),0)</f>
        <v>0</v>
      </c>
      <c r="E308" s="201">
        <f t="shared" si="28"/>
        <v>0</v>
      </c>
      <c r="O308" s="182">
        <f t="shared" si="27"/>
        <v>1</v>
      </c>
    </row>
    <row r="309" spans="1:15" x14ac:dyDescent="0.2">
      <c r="A309" s="182" t="str">
        <f>'30'!A6</f>
        <v>74100-G05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Intercompany-GBLT                                           </v>
      </c>
      <c r="C309" s="186">
        <f>IFERROR(-INDEX(Lookup!$BH$9:$BH$2151,MATCH($A309,Lookup!$A$9:$A$2151,0)),0)</f>
        <v>0</v>
      </c>
      <c r="D309" s="186">
        <f>IFERROR(-INDEX(Lookup!$BJ$9:$BJ$2151,MATCH($A309,Lookup!$A$9:$A$2151,0)),0)</f>
        <v>-3674204.3099999996</v>
      </c>
      <c r="E309" s="201">
        <f t="shared" si="28"/>
        <v>3674204.3099999996</v>
      </c>
      <c r="O309" s="182">
        <f t="shared" si="27"/>
        <v>1</v>
      </c>
    </row>
    <row r="310" spans="1:15" x14ac:dyDescent="0.2">
      <c r="A310" s="182" t="str">
        <f>'30'!A7</f>
        <v>74100-G06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Intercompany-GIP                                            </v>
      </c>
      <c r="C310" s="186">
        <f>IFERROR(-INDEX(Lookup!$BH$9:$BH$2151,MATCH($A310,Lookup!$A$9:$A$2151,0)),0)</f>
        <v>0</v>
      </c>
      <c r="D310" s="186">
        <f>IFERROR(-INDEX(Lookup!$BJ$9:$BJ$2151,MATCH($A310,Lookup!$A$9:$A$2151,0)),0)</f>
        <v>0</v>
      </c>
      <c r="E310" s="201">
        <f t="shared" si="28"/>
        <v>0</v>
      </c>
      <c r="O310" s="182">
        <f t="shared" si="27"/>
        <v>1</v>
      </c>
    </row>
    <row r="311" spans="1:15" x14ac:dyDescent="0.2">
      <c r="A311" s="182" t="str">
        <f>'30'!A8</f>
        <v>74100-G07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Intercompany-GPM                                            </v>
      </c>
      <c r="C311" s="186">
        <f>IFERROR(-INDEX(Lookup!$BH$9:$BH$2151,MATCH($A311,Lookup!$A$9:$A$2151,0)),0)</f>
        <v>0</v>
      </c>
      <c r="D311" s="186">
        <f>IFERROR(-INDEX(Lookup!$BJ$9:$BJ$2151,MATCH($A311,Lookup!$A$9:$A$2151,0)),0)</f>
        <v>0</v>
      </c>
      <c r="E311" s="201">
        <f t="shared" si="28"/>
        <v>0</v>
      </c>
      <c r="O311" s="182">
        <f t="shared" si="27"/>
        <v>1</v>
      </c>
    </row>
    <row r="312" spans="1:15" x14ac:dyDescent="0.2">
      <c r="A312" s="182" t="str">
        <f>'30'!A9</f>
        <v>74100-G09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Intercompany-RIUP                                           </v>
      </c>
      <c r="C312" s="186">
        <f>IFERROR(-INDEX(Lookup!$BH$9:$BH$2151,MATCH($A312,Lookup!$A$9:$A$2151,0)),0)</f>
        <v>0</v>
      </c>
      <c r="D312" s="186">
        <f>IFERROR(-INDEX(Lookup!$BJ$9:$BJ$2151,MATCH($A312,Lookup!$A$9:$A$2151,0)),0)</f>
        <v>0</v>
      </c>
      <c r="E312" s="201">
        <f t="shared" si="28"/>
        <v>0</v>
      </c>
      <c r="O312" s="182">
        <f t="shared" si="27"/>
        <v>1</v>
      </c>
    </row>
    <row r="313" spans="1:15" x14ac:dyDescent="0.2">
      <c r="A313" s="182" t="str">
        <f>'30'!A10</f>
        <v>74100-G10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Intercompany-ROOTS                                          </v>
      </c>
      <c r="C313" s="186">
        <f>IFERROR(-INDEX(Lookup!$BH$9:$BH$2151,MATCH($A313,Lookup!$A$9:$A$2151,0)),0)</f>
        <v>0</v>
      </c>
      <c r="D313" s="186">
        <f>IFERROR(-INDEX(Lookup!$BJ$9:$BJ$2151,MATCH($A313,Lookup!$A$9:$A$2151,0)),0)</f>
        <v>0</v>
      </c>
      <c r="E313" s="201">
        <f t="shared" si="28"/>
        <v>0</v>
      </c>
      <c r="O313" s="182">
        <f t="shared" si="27"/>
        <v>1</v>
      </c>
    </row>
    <row r="314" spans="1:15" x14ac:dyDescent="0.2">
      <c r="A314" s="182" t="str">
        <f>'30'!A11</f>
        <v>74100-G11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Intercompany-SOLE                                           </v>
      </c>
      <c r="C314" s="186">
        <f>IFERROR(-INDEX(Lookup!$BH$9:$BH$2151,MATCH($A314,Lookup!$A$9:$A$2151,0)),0)</f>
        <v>0</v>
      </c>
      <c r="D314" s="186">
        <f>IFERROR(-INDEX(Lookup!$BJ$9:$BJ$2151,MATCH($A314,Lookup!$A$9:$A$2151,0)),0)</f>
        <v>0</v>
      </c>
      <c r="E314" s="201">
        <f t="shared" si="28"/>
        <v>0</v>
      </c>
      <c r="O314" s="182">
        <f t="shared" si="27"/>
        <v>1</v>
      </c>
    </row>
    <row r="315" spans="1:15" x14ac:dyDescent="0.2">
      <c r="A315" s="182" t="str">
        <f>'30'!A12</f>
        <v>74100-G12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Intercompany-TAR                                            </v>
      </c>
      <c r="C315" s="186">
        <f>IFERROR(-INDEX(Lookup!$BH$9:$BH$2151,MATCH($A315,Lookup!$A$9:$A$2151,0)),0)</f>
        <v>0</v>
      </c>
      <c r="D315" s="186">
        <f>IFERROR(-INDEX(Lookup!$BJ$9:$BJ$2151,MATCH($A315,Lookup!$A$9:$A$2151,0)),0)</f>
        <v>39004.379999999997</v>
      </c>
      <c r="E315" s="201">
        <f t="shared" si="28"/>
        <v>-39004.379999999997</v>
      </c>
      <c r="O315" s="182">
        <f t="shared" si="27"/>
        <v>1</v>
      </c>
    </row>
    <row r="316" spans="1:15" x14ac:dyDescent="0.2">
      <c r="A316" s="182" t="str">
        <f>'30'!A13</f>
        <v>74100-G13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Intercompany-TAT                                            </v>
      </c>
      <c r="C316" s="186">
        <f>IFERROR(-INDEX(Lookup!$BH$9:$BH$2151,MATCH($A316,Lookup!$A$9:$A$2151,0)),0)</f>
        <v>0</v>
      </c>
      <c r="D316" s="186">
        <f>IFERROR(-INDEX(Lookup!$BJ$9:$BJ$2151,MATCH($A316,Lookup!$A$9:$A$2151,0)),0)</f>
        <v>0</v>
      </c>
      <c r="E316" s="201">
        <f t="shared" si="28"/>
        <v>0</v>
      </c>
      <c r="O316" s="182">
        <f t="shared" si="27"/>
        <v>1</v>
      </c>
    </row>
    <row r="317" spans="1:15" x14ac:dyDescent="0.2">
      <c r="A317" s="182" t="str">
        <f>'30'!A14</f>
        <v>74100-G14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Intercompany-TMV                                            </v>
      </c>
      <c r="C317" s="186">
        <f>IFERROR(-INDEX(Lookup!$BH$9:$BH$2151,MATCH($A317,Lookup!$A$9:$A$2151,0)),0)</f>
        <v>0</v>
      </c>
      <c r="D317" s="186">
        <f>IFERROR(-INDEX(Lookup!$BJ$9:$BJ$2151,MATCH($A317,Lookup!$A$9:$A$2151,0)),0)</f>
        <v>0</v>
      </c>
      <c r="E317" s="201">
        <f t="shared" si="28"/>
        <v>0</v>
      </c>
      <c r="O317" s="182">
        <f t="shared" si="27"/>
        <v>1</v>
      </c>
    </row>
    <row r="318" spans="1:15" x14ac:dyDescent="0.2">
      <c r="A318" s="182" t="str">
        <f>'30'!A15</f>
        <v>74100-G15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Intercompany-TMR                                            </v>
      </c>
      <c r="C318" s="186">
        <f>IFERROR(-INDEX(Lookup!$BH$9:$BH$2151,MATCH($A318,Lookup!$A$9:$A$2151,0)),0)</f>
        <v>0</v>
      </c>
      <c r="D318" s="186">
        <f>IFERROR(-INDEX(Lookup!$BJ$9:$BJ$2151,MATCH($A318,Lookup!$A$9:$A$2151,0)),0)</f>
        <v>0</v>
      </c>
      <c r="E318" s="201">
        <f t="shared" si="28"/>
        <v>0</v>
      </c>
      <c r="O318" s="182">
        <f t="shared" si="27"/>
        <v>1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IFERROR(-INDEX(Lookup!$BH$9:$BH$2151,MATCH($A319,Lookup!$A$9:$A$2151,0)),0)</f>
        <v>0</v>
      </c>
      <c r="D319" s="186">
        <f>IFERROR(-INDEX(Lookup!$BJ$9:$BJ$2151,MATCH($A319,Lookup!$A$9:$A$2151,0)),0)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IFERROR(-INDEX(Lookup!$BH$9:$BH$2151,MATCH($A320,Lookup!$A$9:$A$2151,0)),0)</f>
        <v>0</v>
      </c>
      <c r="D320" s="186">
        <f>IFERROR(-INDEX(Lookup!$BJ$9:$BJ$2151,MATCH($A320,Lookup!$A$9:$A$2151,0)),0)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IFERROR(-INDEX(Lookup!$BH$9:$BH$2151,MATCH($A321,Lookup!$A$9:$A$2151,0)),0)</f>
        <v>0</v>
      </c>
      <c r="D321" s="186">
        <f>IFERROR(-INDEX(Lookup!$BJ$9:$BJ$2151,MATCH($A321,Lookup!$A$9:$A$2151,0)),0)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IFERROR(-INDEX(Lookup!$BH$9:$BH$2151,MATCH($A322,Lookup!$A$9:$A$2151,0)),0)</f>
        <v>0</v>
      </c>
      <c r="D322" s="186">
        <f>IFERROR(-INDEX(Lookup!$BJ$9:$BJ$2151,MATCH($A322,Lookup!$A$9:$A$2151,0)),0)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IFERROR(-INDEX(Lookup!$BH$9:$BH$2151,MATCH($A323,Lookup!$A$9:$A$2151,0)),0)</f>
        <v>0</v>
      </c>
      <c r="D323" s="186">
        <f>IFERROR(-INDEX(Lookup!$BJ$9:$BJ$2151,MATCH($A323,Lookup!$A$9:$A$2151,0)),0)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454</v>
      </c>
      <c r="C324" s="186">
        <f>SUM(C305:C323)</f>
        <v>0</v>
      </c>
      <c r="D324" s="186">
        <f>SUM(D305:D323)</f>
        <v>-3635199.9299999997</v>
      </c>
      <c r="E324" s="183">
        <f t="shared" si="19"/>
        <v>3635199.9299999997</v>
      </c>
      <c r="O324" s="182">
        <v>1</v>
      </c>
    </row>
    <row r="325" spans="1:15" x14ac:dyDescent="0.2">
      <c r="B325" s="187" t="s">
        <v>489</v>
      </c>
      <c r="C325" s="186"/>
      <c r="D325" s="186"/>
      <c r="E325" s="183">
        <f t="shared" ref="E325:E335" si="29">+C325-D325</f>
        <v>0</v>
      </c>
      <c r="O325" s="182">
        <v>1</v>
      </c>
    </row>
    <row r="326" spans="1:15" x14ac:dyDescent="0.2">
      <c r="A326" s="182" t="str">
        <f>'31'!A2</f>
        <v>75200-H01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Trusts-APT                                                  </v>
      </c>
      <c r="C326" s="186">
        <f>IFERROR(-INDEX(Lookup!$BH$9:$BH$2151,MATCH($A326,Lookup!$A$9:$A$2151,0)),0)</f>
        <v>0</v>
      </c>
      <c r="D326" s="186">
        <f>IFERROR(-INDEX(Lookup!$BJ$9:$BJ$2151,MATCH($A326,Lookup!$A$9:$A$2151,0)),0)</f>
        <v>0</v>
      </c>
      <c r="E326" s="201">
        <f t="shared" si="29"/>
        <v>0</v>
      </c>
      <c r="O326" s="182">
        <f t="shared" si="27"/>
        <v>1</v>
      </c>
    </row>
    <row r="327" spans="1:15" x14ac:dyDescent="0.2">
      <c r="A327" s="182" t="str">
        <f>'31'!A3</f>
        <v>75200-H02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Trusts-JMFT                                                 </v>
      </c>
      <c r="C327" s="186">
        <f>IFERROR(-INDEX(Lookup!$BH$9:$BH$2151,MATCH($A327,Lookup!$A$9:$A$2151,0)),0)</f>
        <v>0</v>
      </c>
      <c r="D327" s="186">
        <f>IFERROR(-INDEX(Lookup!$BJ$9:$BJ$2151,MATCH($A327,Lookup!$A$9:$A$2151,0)),0)</f>
        <v>0</v>
      </c>
      <c r="E327" s="201">
        <f t="shared" ref="E327:E331" si="30">+C327-D327</f>
        <v>0</v>
      </c>
      <c r="O327" s="182">
        <f t="shared" si="27"/>
        <v>1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IFERROR(-INDEX(Lookup!$BH$9:$BH$2151,MATCH($A328,Lookup!$A$9:$A$2151,0)),0)</f>
        <v>0</v>
      </c>
      <c r="D328" s="186">
        <f>IFERROR(-INDEX(Lookup!$BJ$9:$BJ$2151,MATCH($A328,Lookup!$A$9:$A$2151,0)),0)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IFERROR(-INDEX(Lookup!$BH$9:$BH$2151,MATCH($A329,Lookup!$A$9:$A$2151,0)),0)</f>
        <v>0</v>
      </c>
      <c r="D329" s="186">
        <f>IFERROR(-INDEX(Lookup!$BJ$9:$BJ$2151,MATCH($A329,Lookup!$A$9:$A$2151,0)),0)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IFERROR(-INDEX(Lookup!$BH$9:$BH$2151,MATCH($A330,Lookup!$A$9:$A$2151,0)),0)</f>
        <v>0</v>
      </c>
      <c r="D330" s="186">
        <f>IFERROR(-INDEX(Lookup!$BJ$9:$BJ$2151,MATCH($A330,Lookup!$A$9:$A$2151,0)),0)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IFERROR(-INDEX(Lookup!$BH$9:$BH$2151,MATCH($A331,Lookup!$A$9:$A$2151,0)),0)</f>
        <v>0</v>
      </c>
      <c r="D331" s="186">
        <f>IFERROR(-INDEX(Lookup!$BJ$9:$BJ$2151,MATCH($A331,Lookup!$A$9:$A$2151,0)),0)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454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497</v>
      </c>
      <c r="B333" s="184"/>
      <c r="C333" s="188">
        <f>C324+C303+C287+C276+C249+C332</f>
        <v>0</v>
      </c>
      <c r="D333" s="188">
        <f>D324+D303+D287+D276+D249+D332</f>
        <v>-3638229.7199999997</v>
      </c>
      <c r="E333" s="239">
        <f t="shared" si="29"/>
        <v>3638229.7199999997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496</v>
      </c>
      <c r="B335" s="184"/>
      <c r="C335" s="188">
        <f>C333+C242</f>
        <v>0</v>
      </c>
      <c r="D335" s="188">
        <f>D333+D242</f>
        <v>-3621019.69</v>
      </c>
      <c r="E335" s="239">
        <f t="shared" si="29"/>
        <v>3621019.69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495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90100-G08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Earnings-RIUP                                      </v>
      </c>
      <c r="C340" s="186">
        <f>IFERROR(INDEX(Lookup!$BH$9:$BH$2151,MATCH($A340,Lookup!$A$9:$A$2151,0)),0)-Sheet7!$F$2</f>
        <v>-3621026.6900000004</v>
      </c>
      <c r="D340" s="186">
        <f>IFERROR(INDEX(Lookup!$BJ$9:$BJ$2151,MATCH($A340,Lookup!$A$9:$A$2151,0)),0)-Sheet7!$F$3</f>
        <v>-3092753.1500000004</v>
      </c>
      <c r="E340" s="201">
        <f>+C340-D340</f>
        <v>-528273.54</v>
      </c>
      <c r="O340" s="182">
        <f t="shared" si="27"/>
        <v>1</v>
      </c>
    </row>
    <row r="341" spans="1:15" x14ac:dyDescent="0.2">
      <c r="A341" s="182" t="str">
        <f>'32'!A3</f>
        <v>90120-G08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Earnings-RIUP                                       </v>
      </c>
      <c r="C341" s="186">
        <f>IFERROR(INDEX(Lookup!$BH$9:$BH$2151,MATCH($A341,Lookup!$A$9:$A$2151,0)),0)</f>
        <v>0</v>
      </c>
      <c r="D341" s="186">
        <f>IFERROR(INDEX(Lookup!$BJ$9:$BJ$2151,MATCH($A341,Lookup!$A$9:$A$2151,0)),0)</f>
        <v>0</v>
      </c>
      <c r="E341" s="201">
        <f t="shared" ref="E341:E370" si="31">+C341-D341</f>
        <v>0</v>
      </c>
      <c r="O341" s="182">
        <f t="shared" si="27"/>
        <v>1</v>
      </c>
    </row>
    <row r="342" spans="1:15" x14ac:dyDescent="0.2">
      <c r="A342" s="182" t="str">
        <f>'32'!A4</f>
        <v>90140-G08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Capital-RIUP                                         </v>
      </c>
      <c r="C342" s="186">
        <f>IFERROR(INDEX(Lookup!$BH$9:$BH$2151,MATCH($A342,Lookup!$A$9:$A$2151,0)),0)</f>
        <v>7</v>
      </c>
      <c r="D342" s="186">
        <f>IFERROR(INDEX(Lookup!$BJ$9:$BJ$2151,MATCH($A342,Lookup!$A$9:$A$2151,0)),0)</f>
        <v>7</v>
      </c>
      <c r="E342" s="201">
        <f t="shared" si="31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IFERROR(INDEX(Lookup!$BH$9:$BH$2151,MATCH($A343,Lookup!$A$9:$A$2151,0)),0)</f>
        <v>0</v>
      </c>
      <c r="D343" s="186">
        <f>IFERROR(INDEX(Lookup!$BJ$9:$BJ$2151,MATCH($A343,Lookup!$A$9:$A$2151,0)),0)</f>
        <v>0</v>
      </c>
      <c r="E343" s="201">
        <f t="shared" si="31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IFERROR(INDEX(Lookup!$BH$9:$BH$2151,MATCH($A344,Lookup!$A$9:$A$2151,0)),0)</f>
        <v>0</v>
      </c>
      <c r="D344" s="186">
        <f>IFERROR(INDEX(Lookup!$BJ$9:$BJ$2151,MATCH($A344,Lookup!$A$9:$A$2151,0)),0)</f>
        <v>0</v>
      </c>
      <c r="E344" s="201">
        <f t="shared" si="31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IFERROR(INDEX(Lookup!$BH$9:$BH$2151,MATCH($A345,Lookup!$A$9:$A$2151,0)),0)</f>
        <v>0</v>
      </c>
      <c r="D345" s="186">
        <f>IFERROR(INDEX(Lookup!$BJ$9:$BJ$2151,MATCH($A345,Lookup!$A$9:$A$2151,0)),0)</f>
        <v>0</v>
      </c>
      <c r="E345" s="201">
        <f t="shared" si="31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IFERROR(INDEX(Lookup!$BH$9:$BH$2151,MATCH($A346,Lookup!$A$9:$A$2151,0)),0)</f>
        <v>0</v>
      </c>
      <c r="D346" s="186">
        <f>IFERROR(INDEX(Lookup!$BJ$9:$BJ$2151,MATCH($A346,Lookup!$A$9:$A$2151,0)),0)</f>
        <v>0</v>
      </c>
      <c r="E346" s="201">
        <f t="shared" si="31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IFERROR(INDEX(Lookup!$BH$9:$BH$2151,MATCH($A347,Lookup!$A$9:$A$2151,0)),0)</f>
        <v>0</v>
      </c>
      <c r="D347" s="186">
        <f>IFERROR(INDEX(Lookup!$BJ$9:$BJ$2151,MATCH($A347,Lookup!$A$9:$A$2151,0)),0)</f>
        <v>0</v>
      </c>
      <c r="E347" s="201">
        <f t="shared" si="31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IFERROR(INDEX(Lookup!$BH$9:$BH$2151,MATCH($A348,Lookup!$A$9:$A$2151,0)),0)</f>
        <v>0</v>
      </c>
      <c r="D348" s="186">
        <f>IFERROR(INDEX(Lookup!$BJ$9:$BJ$2151,MATCH($A348,Lookup!$A$9:$A$2151,0)),0)</f>
        <v>0</v>
      </c>
      <c r="E348" s="201">
        <f t="shared" si="31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IFERROR(INDEX(Lookup!$BH$9:$BH$2151,MATCH($A349,Lookup!$A$9:$A$2151,0)),0)</f>
        <v>0</v>
      </c>
      <c r="D349" s="186">
        <f>IFERROR(INDEX(Lookup!$BJ$9:$BJ$2151,MATCH($A349,Lookup!$A$9:$A$2151,0)),0)</f>
        <v>0</v>
      </c>
      <c r="E349" s="201">
        <f t="shared" si="31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IFERROR(INDEX(Lookup!$BH$9:$BH$2151,MATCH($A350,Lookup!$A$9:$A$2151,0)),0)</f>
        <v>0</v>
      </c>
      <c r="D350" s="186">
        <f>IFERROR(INDEX(Lookup!$BJ$9:$BJ$2151,MATCH($A350,Lookup!$A$9:$A$2151,0)),0)</f>
        <v>0</v>
      </c>
      <c r="E350" s="201">
        <f t="shared" si="31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IFERROR(INDEX(Lookup!$BH$9:$BH$2151,MATCH($A351,Lookup!$A$9:$A$2151,0)),0)</f>
        <v>0</v>
      </c>
      <c r="D351" s="186">
        <f>IFERROR(INDEX(Lookup!$BJ$9:$BJ$2151,MATCH($A351,Lookup!$A$9:$A$2151,0)),0)</f>
        <v>0</v>
      </c>
      <c r="E351" s="201">
        <f t="shared" si="31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IFERROR(INDEX(Lookup!$BH$9:$BH$2151,MATCH($A352,Lookup!$A$9:$A$2151,0)),0)</f>
        <v>0</v>
      </c>
      <c r="D352" s="186">
        <f>IFERROR(INDEX(Lookup!$BJ$9:$BJ$2151,MATCH($A352,Lookup!$A$9:$A$2151,0)),0)</f>
        <v>0</v>
      </c>
      <c r="E352" s="201">
        <f t="shared" si="31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IFERROR(INDEX(Lookup!$BH$9:$BH$2151,MATCH($A353,Lookup!$A$9:$A$2151,0)),0)</f>
        <v>0</v>
      </c>
      <c r="D353" s="186">
        <f>IFERROR(INDEX(Lookup!$BJ$9:$BJ$2151,MATCH($A353,Lookup!$A$9:$A$2151,0)),0)</f>
        <v>0</v>
      </c>
      <c r="E353" s="201">
        <f t="shared" si="31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IFERROR(INDEX(Lookup!$BH$9:$BH$2151,MATCH($A354,Lookup!$A$9:$A$2151,0)),0)</f>
        <v>0</v>
      </c>
      <c r="D354" s="186">
        <f>IFERROR(INDEX(Lookup!$BJ$9:$BJ$2151,MATCH($A354,Lookup!$A$9:$A$2151,0)),0)</f>
        <v>0</v>
      </c>
      <c r="E354" s="201">
        <f t="shared" si="31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IFERROR(INDEX(Lookup!$BH$9:$BH$2151,MATCH($A355,Lookup!$A$9:$A$2151,0)),0)</f>
        <v>0</v>
      </c>
      <c r="D355" s="186">
        <f>IFERROR(INDEX(Lookup!$BJ$9:$BJ$2151,MATCH($A355,Lookup!$A$9:$A$2151,0)),0)</f>
        <v>0</v>
      </c>
      <c r="E355" s="201">
        <f t="shared" si="31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IFERROR(INDEX(Lookup!$BH$9:$BH$2151,MATCH($A356,Lookup!$A$9:$A$2151,0)),0)</f>
        <v>0</v>
      </c>
      <c r="D356" s="186">
        <f>IFERROR(INDEX(Lookup!$BJ$9:$BJ$2151,MATCH($A356,Lookup!$A$9:$A$2151,0)),0)</f>
        <v>0</v>
      </c>
      <c r="E356" s="201">
        <f t="shared" si="31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IFERROR(INDEX(Lookup!$BH$9:$BH$2151,MATCH($A357,Lookup!$A$9:$A$2151,0)),0)</f>
        <v>0</v>
      </c>
      <c r="D357" s="186">
        <f>IFERROR(INDEX(Lookup!$BJ$9:$BJ$2151,MATCH($A357,Lookup!$A$9:$A$2151,0)),0)</f>
        <v>0</v>
      </c>
      <c r="E357" s="201">
        <f t="shared" si="31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IFERROR(INDEX(Lookup!$BH$9:$BH$2151,MATCH($A358,Lookup!$A$9:$A$2151,0)),0)</f>
        <v>0</v>
      </c>
      <c r="D358" s="186">
        <f>IFERROR(INDEX(Lookup!$BJ$9:$BJ$2151,MATCH($A358,Lookup!$A$9:$A$2151,0)),0)</f>
        <v>0</v>
      </c>
      <c r="E358" s="201">
        <f t="shared" si="31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IFERROR(INDEX(Lookup!$BH$9:$BH$2151,MATCH($A359,Lookup!$A$9:$A$2151,0)),0)</f>
        <v>0</v>
      </c>
      <c r="D359" s="186">
        <f>IFERROR(INDEX(Lookup!$BJ$9:$BJ$2151,MATCH($A359,Lookup!$A$9:$A$2151,0)),0)</f>
        <v>0</v>
      </c>
      <c r="E359" s="201">
        <f t="shared" si="31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IFERROR(INDEX(Lookup!$BH$9:$BH$2151,MATCH($A360,Lookup!$A$9:$A$2151,0)),0)</f>
        <v>0</v>
      </c>
      <c r="D360" s="186">
        <f>IFERROR(INDEX(Lookup!$BJ$9:$BJ$2151,MATCH($A360,Lookup!$A$9:$A$2151,0)),0)</f>
        <v>0</v>
      </c>
      <c r="E360" s="201">
        <f t="shared" si="31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IFERROR(INDEX(Lookup!$BH$9:$BH$2151,MATCH($A361,Lookup!$A$9:$A$2151,0)),0)</f>
        <v>0</v>
      </c>
      <c r="D361" s="186">
        <f>IFERROR(INDEX(Lookup!$BJ$9:$BJ$2151,MATCH($A361,Lookup!$A$9:$A$2151,0)),0)</f>
        <v>0</v>
      </c>
      <c r="E361" s="201">
        <f t="shared" si="31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IFERROR(INDEX(Lookup!$BH$9:$BH$2151,MATCH($A362,Lookup!$A$9:$A$2151,0)),0)</f>
        <v>0</v>
      </c>
      <c r="D362" s="186">
        <f>IFERROR(INDEX(Lookup!$BJ$9:$BJ$2151,MATCH($A362,Lookup!$A$9:$A$2151,0)),0)</f>
        <v>0</v>
      </c>
      <c r="E362" s="201">
        <f t="shared" si="31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IFERROR(INDEX(Lookup!$BH$9:$BH$2151,MATCH($A363,Lookup!$A$9:$A$2151,0)),0)</f>
        <v>0</v>
      </c>
      <c r="D363" s="186">
        <f>IFERROR(INDEX(Lookup!$BJ$9:$BJ$2151,MATCH($A363,Lookup!$A$9:$A$2151,0)),0)</f>
        <v>0</v>
      </c>
      <c r="E363" s="201">
        <f t="shared" si="31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IFERROR(INDEX(Lookup!$BH$9:$BH$2151,MATCH($A364,Lookup!$A$9:$A$2151,0)),0)</f>
        <v>0</v>
      </c>
      <c r="D364" s="186">
        <f>IFERROR(INDEX(Lookup!$BJ$9:$BJ$2151,MATCH($A364,Lookup!$A$9:$A$2151,0)),0)</f>
        <v>0</v>
      </c>
      <c r="E364" s="201">
        <f t="shared" si="31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IFERROR(INDEX(Lookup!$BH$9:$BH$2151,MATCH($A365,Lookup!$A$9:$A$2151,0)),0)</f>
        <v>0</v>
      </c>
      <c r="D365" s="186">
        <f>IFERROR(INDEX(Lookup!$BJ$9:$BJ$2151,MATCH($A365,Lookup!$A$9:$A$2151,0)),0)</f>
        <v>0</v>
      </c>
      <c r="E365" s="201">
        <f t="shared" si="31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IFERROR(INDEX(Lookup!$BH$9:$BH$2151,MATCH($A366,Lookup!$A$9:$A$2151,0)),0)</f>
        <v>0</v>
      </c>
      <c r="D366" s="186">
        <f>IFERROR(INDEX(Lookup!$BJ$9:$BJ$2151,MATCH($A366,Lookup!$A$9:$A$2151,0)),0)</f>
        <v>0</v>
      </c>
      <c r="E366" s="201">
        <f t="shared" si="31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IFERROR(INDEX(Lookup!$BH$9:$BH$2151,MATCH($A367,Lookup!$A$9:$A$2151,0)),0)</f>
        <v>0</v>
      </c>
      <c r="D367" s="186">
        <f>IFERROR(INDEX(Lookup!$BJ$9:$BJ$2151,MATCH($A367,Lookup!$A$9:$A$2151,0)),0)</f>
        <v>0</v>
      </c>
      <c r="E367" s="201">
        <f t="shared" si="31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IFERROR(INDEX(Lookup!$BH$9:$BH$2151,MATCH($A368,Lookup!$A$9:$A$2151,0)),0)</f>
        <v>0</v>
      </c>
      <c r="D368" s="186">
        <f>IFERROR(INDEX(Lookup!$BJ$9:$BJ$2151,MATCH($A368,Lookup!$A$9:$A$2151,0)),0)</f>
        <v>0</v>
      </c>
      <c r="E368" s="201">
        <f t="shared" si="31"/>
        <v>0</v>
      </c>
      <c r="O368" s="182">
        <f t="shared" ref="O368" si="32">+IF(A368&gt;0,1,0)</f>
        <v>0</v>
      </c>
    </row>
    <row r="369" spans="1:15" x14ac:dyDescent="0.2">
      <c r="B369" s="184" t="s">
        <v>494</v>
      </c>
      <c r="C369" s="185">
        <f>Sheet9!$D$158</f>
        <v>3621019.69</v>
      </c>
      <c r="D369" s="185">
        <f>Sheet9!$E$158</f>
        <v>-528273.54</v>
      </c>
      <c r="E369" s="201">
        <f t="shared" si="31"/>
        <v>4149293.23</v>
      </c>
      <c r="O369" s="182">
        <v>1</v>
      </c>
    </row>
    <row r="370" spans="1:15" x14ac:dyDescent="0.2">
      <c r="B370" s="184" t="s">
        <v>454</v>
      </c>
      <c r="C370" s="185">
        <f>SUM(C340:C369)</f>
        <v>0</v>
      </c>
      <c r="D370" s="185">
        <f>SUM(D340:D369)</f>
        <v>-3621019.6900000004</v>
      </c>
      <c r="E370" s="201">
        <f t="shared" si="31"/>
        <v>3621019.6900000004</v>
      </c>
      <c r="O370" s="182">
        <f>+IF(A372&gt;0,1,0)</f>
        <v>1</v>
      </c>
    </row>
    <row r="371" spans="1:15" x14ac:dyDescent="0.2">
      <c r="D371" s="185"/>
    </row>
    <row r="372" spans="1:15" x14ac:dyDescent="0.2">
      <c r="A372" s="182" t="str">
        <f>'32'!A4</f>
        <v>90140-G08</v>
      </c>
      <c r="C372" s="186">
        <f>IFERROR(-INDEX(Lookup!$BH$9:$BH$2151,MATCH($A372,Lookup!$A$9:$A$2151,0)),0)</f>
        <v>-7</v>
      </c>
      <c r="D372" s="186">
        <f>IFERROR(-INDEX(Lookup!$BJ$9:$BJ$2151,MATCH($A372,Lookup!$A$9:$A$2151,0)),0)</f>
        <v>-7</v>
      </c>
    </row>
    <row r="373" spans="1:15" x14ac:dyDescent="0.2">
      <c r="C373" s="185"/>
      <c r="D373" s="185"/>
    </row>
    <row r="376" spans="1:15" x14ac:dyDescent="0.2">
      <c r="B376" s="241" t="s">
        <v>527</v>
      </c>
      <c r="C376" s="240">
        <f>'Detail Income'!K758</f>
        <v>3621019.69</v>
      </c>
      <c r="D376" s="240">
        <f>'Detail Income'!I758</f>
        <v>-528273.54</v>
      </c>
    </row>
    <row r="377" spans="1:15" x14ac:dyDescent="0.2">
      <c r="B377" s="241" t="s">
        <v>528</v>
      </c>
      <c r="C377" s="240">
        <f>C376-C369</f>
        <v>0</v>
      </c>
      <c r="D377" s="240">
        <f>D376-D369</f>
        <v>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2:H66"/>
  <sheetViews>
    <sheetView workbookViewId="0">
      <selection activeCell="A2" sqref="A2:B15"/>
    </sheetView>
  </sheetViews>
  <sheetFormatPr defaultRowHeight="12.75" x14ac:dyDescent="0.2"/>
  <cols>
    <col min="1" max="1" width="10" bestFit="1" customWidth="1"/>
    <col min="8" max="8" width="11.28515625" style="242" bestFit="1" customWidth="1"/>
  </cols>
  <sheetData>
    <row r="2" spans="1:5" x14ac:dyDescent="0.2">
      <c r="A2" t="s">
        <v>529</v>
      </c>
      <c r="B2" t="s">
        <v>115</v>
      </c>
      <c r="D2">
        <f>IFERROR(INDEX(Lookup!$BH$9:$BH$2151,MATCH($A2,Lookup!$A$9:$A$2151,0)),0)</f>
        <v>0</v>
      </c>
      <c r="E2">
        <f>IFERROR(INDEX(Lookup!$BJ$9:$BJ$2151,MATCH($A2,Lookup!$A$9:$A$2151,0)),0)</f>
        <v>0</v>
      </c>
    </row>
    <row r="3" spans="1:5" x14ac:dyDescent="0.2">
      <c r="A3" t="s">
        <v>530</v>
      </c>
      <c r="B3" t="s">
        <v>115</v>
      </c>
      <c r="D3">
        <f>IFERROR(INDEX(Lookup!$BH$9:$BH$2151,MATCH($A3,Lookup!$A$9:$A$2151,0)),0)</f>
        <v>0</v>
      </c>
      <c r="E3">
        <f>IFERROR(INDEX(Lookup!$BJ$9:$BJ$2151,MATCH($A3,Lookup!$A$9:$A$2151,0)),0)</f>
        <v>0</v>
      </c>
    </row>
    <row r="4" spans="1:5" x14ac:dyDescent="0.2">
      <c r="A4" t="s">
        <v>531</v>
      </c>
      <c r="B4" t="s">
        <v>115</v>
      </c>
      <c r="D4">
        <f>IFERROR(INDEX(Lookup!$BH$9:$BH$2151,MATCH($A4,Lookup!$A$9:$A$2151,0)),0)</f>
        <v>0</v>
      </c>
      <c r="E4">
        <f>IFERROR(INDEX(Lookup!$BJ$9:$BJ$2151,MATCH($A4,Lookup!$A$9:$A$2151,0)),0)</f>
        <v>0</v>
      </c>
    </row>
    <row r="5" spans="1:5" x14ac:dyDescent="0.2">
      <c r="A5" t="s">
        <v>532</v>
      </c>
      <c r="B5" t="s">
        <v>115</v>
      </c>
      <c r="D5">
        <f>IFERROR(INDEX(Lookup!$BH$9:$BH$2151,MATCH($A5,Lookup!$A$9:$A$2151,0)),0)</f>
        <v>0</v>
      </c>
      <c r="E5">
        <f>IFERROR(INDEX(Lookup!$BJ$9:$BJ$2151,MATCH($A5,Lookup!$A$9:$A$2151,0)),0)</f>
        <v>0</v>
      </c>
    </row>
    <row r="6" spans="1:5" x14ac:dyDescent="0.2">
      <c r="A6" t="s">
        <v>533</v>
      </c>
      <c r="B6" t="s">
        <v>115</v>
      </c>
      <c r="D6">
        <f>IFERROR(INDEX(Lookup!$BH$9:$BH$2151,MATCH($A6,Lookup!$A$9:$A$2151,0)),0)</f>
        <v>0</v>
      </c>
      <c r="E6">
        <f>IFERROR(INDEX(Lookup!$BJ$9:$BJ$2151,MATCH($A6,Lookup!$A$9:$A$2151,0)),0)</f>
        <v>0</v>
      </c>
    </row>
    <row r="7" spans="1:5" x14ac:dyDescent="0.2">
      <c r="A7" t="s">
        <v>768</v>
      </c>
      <c r="B7" t="s">
        <v>115</v>
      </c>
      <c r="D7">
        <f>IFERROR(INDEX(Lookup!$BH$9:$BH$2151,MATCH($A7,Lookup!$A$9:$A$2151,0)),0)</f>
        <v>0</v>
      </c>
      <c r="E7">
        <f>IFERROR(INDEX(Lookup!$BJ$9:$BJ$2151,MATCH($A7,Lookup!$A$9:$A$2151,0)),0)</f>
        <v>25975</v>
      </c>
    </row>
    <row r="8" spans="1:5" x14ac:dyDescent="0.2">
      <c r="A8" t="s">
        <v>534</v>
      </c>
      <c r="B8" t="s">
        <v>115</v>
      </c>
      <c r="D8">
        <f>IFERROR(INDEX(Lookup!$BH$9:$BH$2151,MATCH($A8,Lookup!$A$9:$A$2151,0)),0)</f>
        <v>0</v>
      </c>
      <c r="E8">
        <f>IFERROR(INDEX(Lookup!$BJ$9:$BJ$2151,MATCH($A8,Lookup!$A$9:$A$2151,0)),0)</f>
        <v>0</v>
      </c>
    </row>
    <row r="9" spans="1:5" x14ac:dyDescent="0.2">
      <c r="A9" t="s">
        <v>673</v>
      </c>
      <c r="B9" t="s">
        <v>115</v>
      </c>
      <c r="D9">
        <f>IFERROR(INDEX(Lookup!$BH$9:$BH$2151,MATCH($A9,Lookup!$A$9:$A$2151,0)),0)</f>
        <v>0</v>
      </c>
      <c r="E9">
        <f>IFERROR(INDEX(Lookup!$BJ$9:$BJ$2151,MATCH($A9,Lookup!$A$9:$A$2151,0)),0)</f>
        <v>0</v>
      </c>
    </row>
    <row r="10" spans="1:5" x14ac:dyDescent="0.2">
      <c r="A10" t="s">
        <v>674</v>
      </c>
      <c r="B10" t="s">
        <v>115</v>
      </c>
      <c r="D10">
        <f>IFERROR(INDEX(Lookup!$BH$9:$BH$2151,MATCH($A10,Lookup!$A$9:$A$2151,0)),0)</f>
        <v>0</v>
      </c>
      <c r="E10">
        <f>IFERROR(INDEX(Lookup!$BJ$9:$BJ$2151,MATCH($A10,Lookup!$A$9:$A$2151,0)),0)</f>
        <v>0</v>
      </c>
    </row>
    <row r="11" spans="1:5" x14ac:dyDescent="0.2">
      <c r="A11" t="s">
        <v>535</v>
      </c>
      <c r="B11" t="s">
        <v>115</v>
      </c>
      <c r="D11">
        <f>IFERROR(INDEX(Lookup!$BH$9:$BH$2151,MATCH($A11,Lookup!$A$9:$A$2151,0)),0)</f>
        <v>0</v>
      </c>
      <c r="E11">
        <f>IFERROR(INDEX(Lookup!$BJ$9:$BJ$2151,MATCH($A11,Lookup!$A$9:$A$2151,0)),0)</f>
        <v>0</v>
      </c>
    </row>
    <row r="12" spans="1:5" x14ac:dyDescent="0.2">
      <c r="A12" t="s">
        <v>536</v>
      </c>
      <c r="B12" t="s">
        <v>115</v>
      </c>
      <c r="D12">
        <f>IFERROR(INDEX(Lookup!$BH$9:$BH$2151,MATCH($A12,Lookup!$A$9:$A$2151,0)),0)</f>
        <v>0</v>
      </c>
      <c r="E12">
        <f>IFERROR(INDEX(Lookup!$BJ$9:$BJ$2151,MATCH($A12,Lookup!$A$9:$A$2151,0)),0)</f>
        <v>0</v>
      </c>
    </row>
    <row r="13" spans="1:5" x14ac:dyDescent="0.2">
      <c r="A13" t="s">
        <v>687</v>
      </c>
      <c r="B13" t="s">
        <v>119</v>
      </c>
      <c r="D13">
        <f>IFERROR(INDEX(Lookup!$BH$9:$BH$2151,MATCH($A13,Lookup!$A$9:$A$2151,0)),0)</f>
        <v>0</v>
      </c>
      <c r="E13">
        <f>IFERROR(INDEX(Lookup!$BJ$9:$BJ$2151,MATCH($A13,Lookup!$A$9:$A$2151,0)),0)</f>
        <v>0</v>
      </c>
    </row>
    <row r="14" spans="1:5" x14ac:dyDescent="0.2">
      <c r="A14" t="s">
        <v>577</v>
      </c>
      <c r="B14" t="s">
        <v>119</v>
      </c>
      <c r="D14">
        <f>IFERROR(INDEX(Lookup!$BH$9:$BH$2151,MATCH($A14,Lookup!$A$9:$A$2151,0)),0)</f>
        <v>0</v>
      </c>
      <c r="E14">
        <f>IFERROR(INDEX(Lookup!$BJ$9:$BJ$2151,MATCH($A14,Lookup!$A$9:$A$2151,0)),0)</f>
        <v>7.73</v>
      </c>
    </row>
    <row r="15" spans="1:5" x14ac:dyDescent="0.2">
      <c r="A15" t="s">
        <v>578</v>
      </c>
      <c r="B15" t="s">
        <v>120</v>
      </c>
      <c r="D15">
        <f>IFERROR(INDEX(Lookup!$BH$9:$BH$2151,MATCH($A15,Lookup!$A$9:$A$2151,0)),0)</f>
        <v>0</v>
      </c>
      <c r="E15">
        <f>IFERROR(INDEX(Lookup!$BJ$9:$BJ$2151,MATCH($A15,Lookup!$A$9:$A$2151,0)),0)</f>
        <v>6.53</v>
      </c>
    </row>
    <row r="16" spans="1:5" x14ac:dyDescent="0.2">
      <c r="D16">
        <f>IFERROR(INDEX(Lookup!$BH$9:$BH$2151,MATCH($A16,Lookup!$A$9:$A$2151,0)),0)</f>
        <v>0</v>
      </c>
      <c r="E16">
        <f>IFERROR(INDEX(Lookup!$BJ$9:$BJ$2151,MATCH($A16,Lookup!$A$9:$A$2151,0)),0)</f>
        <v>0</v>
      </c>
    </row>
    <row r="17" spans="4:5" x14ac:dyDescent="0.2">
      <c r="D17">
        <f>IFERROR(INDEX(Lookup!$BH$9:$BH$2151,MATCH($A17,Lookup!$A$9:$A$2151,0)),0)</f>
        <v>0</v>
      </c>
      <c r="E17">
        <f>IFERROR(INDEX(Lookup!$BJ$9:$BJ$2151,MATCH($A17,Lookup!$A$9:$A$2151,0)),0)</f>
        <v>0</v>
      </c>
    </row>
    <row r="18" spans="4:5" x14ac:dyDescent="0.2">
      <c r="D18">
        <f>IFERROR(INDEX(Lookup!$BH$9:$BH$2151,MATCH($A18,Lookup!$A$9:$A$2151,0)),0)</f>
        <v>0</v>
      </c>
      <c r="E18">
        <f>IFERROR(INDEX(Lookup!$BJ$9:$BJ$2151,MATCH($A18,Lookup!$A$9:$A$2151,0)),0)</f>
        <v>0</v>
      </c>
    </row>
    <row r="19" spans="4:5" x14ac:dyDescent="0.2">
      <c r="D19">
        <f>IFERROR(INDEX(Lookup!$BH$9:$BH$2151,MATCH($A19,Lookup!$A$9:$A$2151,0)),0)</f>
        <v>0</v>
      </c>
      <c r="E19">
        <f>IFERROR(INDEX(Lookup!$BJ$9:$BJ$2151,MATCH($A19,Lookup!$A$9:$A$2151,0)),0)</f>
        <v>0</v>
      </c>
    </row>
    <row r="20" spans="4:5" x14ac:dyDescent="0.2">
      <c r="D20">
        <f>IFERROR(INDEX(Lookup!$BH$9:$BH$2151,MATCH($A20,Lookup!$A$9:$A$2151,0)),0)</f>
        <v>0</v>
      </c>
      <c r="E20">
        <f>IFERROR(INDEX(Lookup!$BJ$9:$BJ$2151,MATCH($A20,Lookup!$A$9:$A$2151,0)),0)</f>
        <v>0</v>
      </c>
    </row>
    <row r="21" spans="4:5" x14ac:dyDescent="0.2">
      <c r="D21">
        <f>IFERROR(INDEX(Lookup!$BH$9:$BH$2151,MATCH($A21,Lookup!$A$9:$A$2151,0)),0)</f>
        <v>0</v>
      </c>
      <c r="E21">
        <f>IFERROR(INDEX(Lookup!$BJ$9:$BJ$2151,MATCH($A21,Lookup!$A$9:$A$2151,0)),0)</f>
        <v>0</v>
      </c>
    </row>
    <row r="22" spans="4:5" x14ac:dyDescent="0.2">
      <c r="D22">
        <f>IFERROR(INDEX(Lookup!$BH$9:$BH$2151,MATCH($A22,Lookup!$A$9:$A$2151,0)),0)</f>
        <v>0</v>
      </c>
      <c r="E22">
        <f>IFERROR(INDEX(Lookup!$BJ$9:$BJ$2151,MATCH($A22,Lookup!$A$9:$A$2151,0)),0)</f>
        <v>0</v>
      </c>
    </row>
    <row r="23" spans="4:5" x14ac:dyDescent="0.2">
      <c r="D23">
        <f>IFERROR(INDEX(Lookup!$BH$9:$BH$2151,MATCH($A23,Lookup!$A$9:$A$2151,0)),0)</f>
        <v>0</v>
      </c>
      <c r="E23">
        <f>IFERROR(INDEX(Lookup!$BJ$9:$BJ$2151,MATCH($A23,Lookup!$A$9:$A$2151,0)),0)</f>
        <v>0</v>
      </c>
    </row>
    <row r="24" spans="4:5" x14ac:dyDescent="0.2">
      <c r="D24">
        <f>IFERROR(INDEX(Lookup!$BH$9:$BH$2151,MATCH($A24,Lookup!$A$9:$A$2151,0)),0)</f>
        <v>0</v>
      </c>
      <c r="E24">
        <f>IFERROR(INDEX(Lookup!$BJ$9:$BJ$2151,MATCH($A24,Lookup!$A$9:$A$2151,0)),0)</f>
        <v>0</v>
      </c>
    </row>
    <row r="25" spans="4:5" x14ac:dyDescent="0.2">
      <c r="D25">
        <f>IFERROR(INDEX(Lookup!$BH$9:$BH$2151,MATCH($A25,Lookup!$A$9:$A$2151,0)),0)</f>
        <v>0</v>
      </c>
      <c r="E25">
        <f>IFERROR(INDEX(Lookup!$BJ$9:$BJ$2151,MATCH($A25,Lookup!$A$9:$A$2151,0)),0)</f>
        <v>0</v>
      </c>
    </row>
    <row r="26" spans="4:5" x14ac:dyDescent="0.2">
      <c r="D26">
        <f>IFERROR(INDEX(Lookup!$BH$9:$BH$2151,MATCH($A26,Lookup!$A$9:$A$2151,0)),0)</f>
        <v>0</v>
      </c>
      <c r="E26">
        <f>IFERROR(INDEX(Lookup!$BJ$9:$BJ$2151,MATCH($A26,Lookup!$A$9:$A$2151,0)),0)</f>
        <v>0</v>
      </c>
    </row>
    <row r="27" spans="4:5" x14ac:dyDescent="0.2">
      <c r="D27">
        <f>IFERROR(INDEX(Lookup!$BH$9:$BH$2151,MATCH($A27,Lookup!$A$9:$A$2151,0)),0)</f>
        <v>0</v>
      </c>
      <c r="E27">
        <f>IFERROR(INDEX(Lookup!$BJ$9:$BJ$2151,MATCH($A27,Lookup!$A$9:$A$2151,0)),0)</f>
        <v>0</v>
      </c>
    </row>
    <row r="28" spans="4:5" x14ac:dyDescent="0.2">
      <c r="D28">
        <f>IFERROR(INDEX(Lookup!$BH$9:$BH$2151,MATCH($A28,Lookup!$A$9:$A$2151,0)),0)</f>
        <v>0</v>
      </c>
      <c r="E28">
        <f>IFERROR(INDEX(Lookup!$BJ$9:$BJ$2151,MATCH($A28,Lookup!$A$9:$A$2151,0)),0)</f>
        <v>0</v>
      </c>
    </row>
    <row r="29" spans="4:5" x14ac:dyDescent="0.2">
      <c r="D29">
        <f>IFERROR(INDEX(Lookup!$BH$9:$BH$2151,MATCH($A29,Lookup!$A$9:$A$2151,0)),0)</f>
        <v>0</v>
      </c>
      <c r="E29">
        <f>IFERROR(INDEX(Lookup!$BJ$9:$BJ$2151,MATCH($A29,Lookup!$A$9:$A$2151,0)),0)</f>
        <v>0</v>
      </c>
    </row>
    <row r="30" spans="4:5" x14ac:dyDescent="0.2">
      <c r="D30">
        <f>IFERROR(INDEX(Lookup!$BH$9:$BH$2151,MATCH($A30,Lookup!$A$9:$A$2151,0)),0)</f>
        <v>0</v>
      </c>
      <c r="E30">
        <f>IFERROR(INDEX(Lookup!$BJ$9:$BJ$2151,MATCH($A30,Lookup!$A$9:$A$2151,0)),0)</f>
        <v>0</v>
      </c>
    </row>
    <row r="31" spans="4:5" x14ac:dyDescent="0.2">
      <c r="D31">
        <f>IFERROR(INDEX(Lookup!$BH$9:$BH$2151,MATCH($A31,Lookup!$A$9:$A$2151,0)),0)</f>
        <v>0</v>
      </c>
      <c r="E31">
        <f>IFERROR(INDEX(Lookup!$BJ$9:$BJ$2151,MATCH($A31,Lookup!$A$9:$A$2151,0)),0)</f>
        <v>0</v>
      </c>
    </row>
    <row r="32" spans="4:5" x14ac:dyDescent="0.2">
      <c r="D32">
        <f>IFERROR(INDEX(Lookup!$BH$9:$BH$2151,MATCH($A32,Lookup!$A$9:$A$2151,0)),0)</f>
        <v>0</v>
      </c>
      <c r="E32">
        <f>IFERROR(INDEX(Lookup!$BJ$9:$BJ$2151,MATCH($A32,Lookup!$A$9:$A$2151,0)),0)</f>
        <v>0</v>
      </c>
    </row>
    <row r="33" spans="4:5" x14ac:dyDescent="0.2">
      <c r="D33">
        <f>IFERROR(INDEX(Lookup!$BH$9:$BH$2151,MATCH($A33,Lookup!$A$9:$A$2151,0)),0)</f>
        <v>0</v>
      </c>
      <c r="E33">
        <f>IFERROR(INDEX(Lookup!$BJ$9:$BJ$2151,MATCH($A33,Lookup!$A$9:$A$2151,0)),0)</f>
        <v>0</v>
      </c>
    </row>
    <row r="34" spans="4:5" x14ac:dyDescent="0.2">
      <c r="D34">
        <f>IFERROR(INDEX(Lookup!$BH$9:$BH$2151,MATCH($A34,Lookup!$A$9:$A$2151,0)),0)</f>
        <v>0</v>
      </c>
      <c r="E34">
        <f>IFERROR(INDEX(Lookup!$BJ$9:$BJ$2151,MATCH($A34,Lookup!$A$9:$A$2151,0)),0)</f>
        <v>0</v>
      </c>
    </row>
    <row r="36" spans="4:5" x14ac:dyDescent="0.2">
      <c r="D36">
        <f>SUM(D2:D35)</f>
        <v>0</v>
      </c>
      <c r="E36">
        <f>SUM(E2:E35)</f>
        <v>25989.26</v>
      </c>
    </row>
    <row r="65" spans="8:8" x14ac:dyDescent="0.2">
      <c r="H65" s="243"/>
    </row>
    <row r="66" spans="8:8" x14ac:dyDescent="0.2">
      <c r="H66" s="24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2:E158"/>
  <sheetViews>
    <sheetView workbookViewId="0">
      <selection activeCell="A2" sqref="A2:B130"/>
    </sheetView>
  </sheetViews>
  <sheetFormatPr defaultRowHeight="12.75" x14ac:dyDescent="0.2"/>
  <cols>
    <col min="1" max="1" width="12" customWidth="1"/>
  </cols>
  <sheetData>
    <row r="2" spans="1:5" x14ac:dyDescent="0.2">
      <c r="A2" t="s">
        <v>675</v>
      </c>
      <c r="B2" t="s">
        <v>118</v>
      </c>
      <c r="D2">
        <f>IFERROR(-INDEX(Lookup!$BH$9:$BH$2151,MATCH($A2,Lookup!$A$9:$A$2151,0)),0)</f>
        <v>0</v>
      </c>
      <c r="E2">
        <f>IFERROR(-INDEX(Lookup!$BJ$9:$BJ$2151,MATCH($A2,Lookup!$A$9:$A$2151,0)),0)</f>
        <v>0</v>
      </c>
    </row>
    <row r="3" spans="1:5" x14ac:dyDescent="0.2">
      <c r="A3" t="s">
        <v>676</v>
      </c>
      <c r="B3" t="s">
        <v>118</v>
      </c>
      <c r="D3">
        <f>IFERROR(-INDEX(Lookup!$BH$9:$BH$2151,MATCH($A3,Lookup!$A$9:$A$2151,0)),0)</f>
        <v>0</v>
      </c>
      <c r="E3">
        <f>IFERROR(-INDEX(Lookup!$BJ$9:$BJ$2151,MATCH($A3,Lookup!$A$9:$A$2151,0)),0)</f>
        <v>0</v>
      </c>
    </row>
    <row r="4" spans="1:5" x14ac:dyDescent="0.2">
      <c r="A4" t="s">
        <v>677</v>
      </c>
      <c r="B4" t="s">
        <v>118</v>
      </c>
      <c r="D4">
        <f>IFERROR(-INDEX(Lookup!$BH$9:$BH$2151,MATCH($A4,Lookup!$A$9:$A$2151,0)),0)</f>
        <v>0</v>
      </c>
      <c r="E4">
        <f>IFERROR(-INDEX(Lookup!$BJ$9:$BJ$2151,MATCH($A4,Lookup!$A$9:$A$2151,0)),0)</f>
        <v>0</v>
      </c>
    </row>
    <row r="5" spans="1:5" x14ac:dyDescent="0.2">
      <c r="A5" t="s">
        <v>537</v>
      </c>
      <c r="B5" t="s">
        <v>118</v>
      </c>
      <c r="D5">
        <f>IFERROR(-INDEX(Lookup!$BH$9:$BH$2151,MATCH($A5,Lookup!$A$9:$A$2151,0)),0)</f>
        <v>0</v>
      </c>
      <c r="E5">
        <f>IFERROR(-INDEX(Lookup!$BJ$9:$BJ$2151,MATCH($A5,Lookup!$A$9:$A$2151,0)),0)</f>
        <v>0</v>
      </c>
    </row>
    <row r="6" spans="1:5" x14ac:dyDescent="0.2">
      <c r="A6" t="s">
        <v>538</v>
      </c>
      <c r="B6" t="s">
        <v>118</v>
      </c>
      <c r="D6">
        <f>IFERROR(-INDEX(Lookup!$BH$9:$BH$2151,MATCH($A6,Lookup!$A$9:$A$2151,0)),0)</f>
        <v>0</v>
      </c>
      <c r="E6">
        <f>IFERROR(-INDEX(Lookup!$BJ$9:$BJ$2151,MATCH($A6,Lookup!$A$9:$A$2151,0)),0)</f>
        <v>0</v>
      </c>
    </row>
    <row r="7" spans="1:5" x14ac:dyDescent="0.2">
      <c r="A7" t="s">
        <v>539</v>
      </c>
      <c r="B7" t="s">
        <v>118</v>
      </c>
      <c r="D7">
        <f>IFERROR(-INDEX(Lookup!$BH$9:$BH$2151,MATCH($A7,Lookup!$A$9:$A$2151,0)),0)</f>
        <v>0</v>
      </c>
      <c r="E7">
        <f>IFERROR(-INDEX(Lookup!$BJ$9:$BJ$2151,MATCH($A7,Lookup!$A$9:$A$2151,0)),0)</f>
        <v>0</v>
      </c>
    </row>
    <row r="8" spans="1:5" x14ac:dyDescent="0.2">
      <c r="A8" t="s">
        <v>540</v>
      </c>
      <c r="B8" t="s">
        <v>118</v>
      </c>
      <c r="D8">
        <f>IFERROR(-INDEX(Lookup!$BH$9:$BH$2151,MATCH($A8,Lookup!$A$9:$A$2151,0)),0)</f>
        <v>0</v>
      </c>
      <c r="E8">
        <f>IFERROR(-INDEX(Lookup!$BJ$9:$BJ$2151,MATCH($A8,Lookup!$A$9:$A$2151,0)),0)</f>
        <v>0</v>
      </c>
    </row>
    <row r="9" spans="1:5" x14ac:dyDescent="0.2">
      <c r="A9" t="s">
        <v>541</v>
      </c>
      <c r="B9" t="s">
        <v>118</v>
      </c>
      <c r="D9">
        <f>IFERROR(-INDEX(Lookup!$BH$9:$BH$2151,MATCH($A9,Lookup!$A$9:$A$2151,0)),0)</f>
        <v>0</v>
      </c>
      <c r="E9">
        <f>IFERROR(-INDEX(Lookup!$BJ$9:$BJ$2151,MATCH($A9,Lookup!$A$9:$A$2151,0)),0)</f>
        <v>0</v>
      </c>
    </row>
    <row r="10" spans="1:5" x14ac:dyDescent="0.2">
      <c r="A10" t="s">
        <v>771</v>
      </c>
      <c r="B10" t="s">
        <v>118</v>
      </c>
      <c r="D10">
        <f>IFERROR(-INDEX(Lookup!$BH$9:$BH$2151,MATCH($A10,Lookup!$A$9:$A$2151,0)),0)</f>
        <v>0</v>
      </c>
      <c r="E10">
        <f>IFERROR(-INDEX(Lookup!$BJ$9:$BJ$2151,MATCH($A10,Lookup!$A$9:$A$2151,0)),0)</f>
        <v>-921.5</v>
      </c>
    </row>
    <row r="11" spans="1:5" x14ac:dyDescent="0.2">
      <c r="A11" t="s">
        <v>542</v>
      </c>
      <c r="B11" t="s">
        <v>118</v>
      </c>
      <c r="D11">
        <f>IFERROR(-INDEX(Lookup!$BH$9:$BH$2151,MATCH($A11,Lookup!$A$9:$A$2151,0)),0)</f>
        <v>0</v>
      </c>
      <c r="E11">
        <f>IFERROR(-INDEX(Lookup!$BJ$9:$BJ$2151,MATCH($A11,Lookup!$A$9:$A$2151,0)),0)</f>
        <v>0</v>
      </c>
    </row>
    <row r="12" spans="1:5" x14ac:dyDescent="0.2">
      <c r="A12" t="s">
        <v>543</v>
      </c>
      <c r="B12" t="s">
        <v>118</v>
      </c>
      <c r="D12">
        <f>IFERROR(-INDEX(Lookup!$BH$9:$BH$2151,MATCH($A12,Lookup!$A$9:$A$2151,0)),0)</f>
        <v>0</v>
      </c>
      <c r="E12">
        <f>IFERROR(-INDEX(Lookup!$BJ$9:$BJ$2151,MATCH($A12,Lookup!$A$9:$A$2151,0)),0)</f>
        <v>0</v>
      </c>
    </row>
    <row r="13" spans="1:5" x14ac:dyDescent="0.2">
      <c r="A13" t="s">
        <v>678</v>
      </c>
      <c r="B13" t="s">
        <v>118</v>
      </c>
      <c r="D13">
        <f>IFERROR(-INDEX(Lookup!$BH$9:$BH$2151,MATCH($A13,Lookup!$A$9:$A$2151,0)),0)</f>
        <v>0</v>
      </c>
      <c r="E13">
        <f>IFERROR(-INDEX(Lookup!$BJ$9:$BJ$2151,MATCH($A13,Lookup!$A$9:$A$2151,0)),0)</f>
        <v>0</v>
      </c>
    </row>
    <row r="14" spans="1:5" x14ac:dyDescent="0.2">
      <c r="A14" t="s">
        <v>679</v>
      </c>
      <c r="B14" t="s">
        <v>118</v>
      </c>
      <c r="D14">
        <f>IFERROR(-INDEX(Lookup!$BH$9:$BH$2151,MATCH($A14,Lookup!$A$9:$A$2151,0)),0)</f>
        <v>0</v>
      </c>
      <c r="E14">
        <f>IFERROR(-INDEX(Lookup!$BJ$9:$BJ$2151,MATCH($A14,Lookup!$A$9:$A$2151,0)),0)</f>
        <v>0</v>
      </c>
    </row>
    <row r="15" spans="1:5" x14ac:dyDescent="0.2">
      <c r="A15" t="s">
        <v>544</v>
      </c>
      <c r="B15" t="s">
        <v>118</v>
      </c>
      <c r="D15">
        <f>IFERROR(-INDEX(Lookup!$BH$9:$BH$2151,MATCH($A15,Lookup!$A$9:$A$2151,0)),0)</f>
        <v>0</v>
      </c>
      <c r="E15">
        <f>IFERROR(-INDEX(Lookup!$BJ$9:$BJ$2151,MATCH($A15,Lookup!$A$9:$A$2151,0)),0)</f>
        <v>0</v>
      </c>
    </row>
    <row r="16" spans="1:5" x14ac:dyDescent="0.2">
      <c r="A16" t="s">
        <v>545</v>
      </c>
      <c r="B16" t="s">
        <v>118</v>
      </c>
      <c r="D16">
        <f>IFERROR(-INDEX(Lookup!$BH$9:$BH$2151,MATCH($A16,Lookup!$A$9:$A$2151,0)),0)</f>
        <v>0</v>
      </c>
      <c r="E16">
        <f>IFERROR(-INDEX(Lookup!$BJ$9:$BJ$2151,MATCH($A16,Lookup!$A$9:$A$2151,0)),0)</f>
        <v>0</v>
      </c>
    </row>
    <row r="17" spans="1:5" x14ac:dyDescent="0.2">
      <c r="A17" t="s">
        <v>546</v>
      </c>
      <c r="B17" t="s">
        <v>118</v>
      </c>
      <c r="D17">
        <f>IFERROR(-INDEX(Lookup!$BH$9:$BH$2151,MATCH($A17,Lookup!$A$9:$A$2151,0)),0)</f>
        <v>0</v>
      </c>
      <c r="E17">
        <f>IFERROR(-INDEX(Lookup!$BJ$9:$BJ$2151,MATCH($A17,Lookup!$A$9:$A$2151,0)),0)</f>
        <v>0</v>
      </c>
    </row>
    <row r="18" spans="1:5" x14ac:dyDescent="0.2">
      <c r="A18" t="s">
        <v>547</v>
      </c>
      <c r="B18" t="s">
        <v>118</v>
      </c>
      <c r="D18">
        <f>IFERROR(-INDEX(Lookup!$BH$9:$BH$2151,MATCH($A18,Lookup!$A$9:$A$2151,0)),0)</f>
        <v>0</v>
      </c>
      <c r="E18">
        <f>IFERROR(-INDEX(Lookup!$BJ$9:$BJ$2151,MATCH($A18,Lookup!$A$9:$A$2151,0)),0)</f>
        <v>0</v>
      </c>
    </row>
    <row r="19" spans="1:5" x14ac:dyDescent="0.2">
      <c r="A19" t="s">
        <v>769</v>
      </c>
      <c r="B19" t="s">
        <v>118</v>
      </c>
      <c r="D19">
        <f>IFERROR(-INDEX(Lookup!$BH$9:$BH$2151,MATCH($A19,Lookup!$A$9:$A$2151,0)),0)</f>
        <v>0</v>
      </c>
      <c r="E19">
        <f>IFERROR(-INDEX(Lookup!$BJ$9:$BJ$2151,MATCH($A19,Lookup!$A$9:$A$2151,0)),0)</f>
        <v>-4615</v>
      </c>
    </row>
    <row r="20" spans="1:5" x14ac:dyDescent="0.2">
      <c r="A20" t="s">
        <v>548</v>
      </c>
      <c r="B20" t="s">
        <v>118</v>
      </c>
      <c r="D20">
        <f>IFERROR(-INDEX(Lookup!$BH$9:$BH$2151,MATCH($A20,Lookup!$A$9:$A$2151,0)),0)</f>
        <v>0</v>
      </c>
      <c r="E20">
        <f>IFERROR(-INDEX(Lookup!$BJ$9:$BJ$2151,MATCH($A20,Lookup!$A$9:$A$2151,0)),0)</f>
        <v>0</v>
      </c>
    </row>
    <row r="21" spans="1:5" x14ac:dyDescent="0.2">
      <c r="A21" t="s">
        <v>549</v>
      </c>
      <c r="B21" t="s">
        <v>118</v>
      </c>
      <c r="D21">
        <f>IFERROR(-INDEX(Lookup!$BH$9:$BH$2151,MATCH($A21,Lookup!$A$9:$A$2151,0)),0)</f>
        <v>0</v>
      </c>
      <c r="E21">
        <f>IFERROR(-INDEX(Lookup!$BJ$9:$BJ$2151,MATCH($A21,Lookup!$A$9:$A$2151,0)),0)</f>
        <v>0</v>
      </c>
    </row>
    <row r="22" spans="1:5" x14ac:dyDescent="0.2">
      <c r="A22" t="s">
        <v>550</v>
      </c>
      <c r="B22" t="s">
        <v>118</v>
      </c>
      <c r="D22">
        <f>IFERROR(-INDEX(Lookup!$BH$9:$BH$2151,MATCH($A22,Lookup!$A$9:$A$2151,0)),0)</f>
        <v>0</v>
      </c>
      <c r="E22">
        <f>IFERROR(-INDEX(Lookup!$BJ$9:$BJ$2151,MATCH($A22,Lookup!$A$9:$A$2151,0)),0)</f>
        <v>0</v>
      </c>
    </row>
    <row r="23" spans="1:5" x14ac:dyDescent="0.2">
      <c r="A23" t="s">
        <v>551</v>
      </c>
      <c r="B23" t="s">
        <v>118</v>
      </c>
      <c r="D23">
        <f>IFERROR(-INDEX(Lookup!$BH$9:$BH$2151,MATCH($A23,Lookup!$A$9:$A$2151,0)),0)</f>
        <v>0</v>
      </c>
      <c r="E23">
        <f>IFERROR(-INDEX(Lookup!$BJ$9:$BJ$2151,MATCH($A23,Lookup!$A$9:$A$2151,0)),0)</f>
        <v>0</v>
      </c>
    </row>
    <row r="24" spans="1:5" x14ac:dyDescent="0.2">
      <c r="A24" t="s">
        <v>552</v>
      </c>
      <c r="B24" t="s">
        <v>118</v>
      </c>
      <c r="D24">
        <f>IFERROR(-INDEX(Lookup!$BH$9:$BH$2151,MATCH($A24,Lookup!$A$9:$A$2151,0)),0)</f>
        <v>0</v>
      </c>
      <c r="E24">
        <f>IFERROR(-INDEX(Lookup!$BJ$9:$BJ$2151,MATCH($A24,Lookup!$A$9:$A$2151,0)),0)</f>
        <v>0</v>
      </c>
    </row>
    <row r="25" spans="1:5" x14ac:dyDescent="0.2">
      <c r="A25" t="s">
        <v>553</v>
      </c>
      <c r="B25" t="s">
        <v>118</v>
      </c>
      <c r="D25">
        <f>IFERROR(-INDEX(Lookup!$BH$9:$BH$2151,MATCH($A25,Lookup!$A$9:$A$2151,0)),0)</f>
        <v>0</v>
      </c>
      <c r="E25">
        <f>IFERROR(-INDEX(Lookup!$BJ$9:$BJ$2151,MATCH($A25,Lookup!$A$9:$A$2151,0)),0)</f>
        <v>0</v>
      </c>
    </row>
    <row r="26" spans="1:5" x14ac:dyDescent="0.2">
      <c r="A26" t="s">
        <v>680</v>
      </c>
      <c r="B26" t="s">
        <v>118</v>
      </c>
      <c r="D26">
        <f>IFERROR(-INDEX(Lookup!$BH$9:$BH$2151,MATCH($A26,Lookup!$A$9:$A$2151,0)),0)</f>
        <v>0</v>
      </c>
      <c r="E26">
        <f>IFERROR(-INDEX(Lookup!$BJ$9:$BJ$2151,MATCH($A26,Lookup!$A$9:$A$2151,0)),0)</f>
        <v>0</v>
      </c>
    </row>
    <row r="27" spans="1:5" x14ac:dyDescent="0.2">
      <c r="A27" t="s">
        <v>554</v>
      </c>
      <c r="B27" t="s">
        <v>118</v>
      </c>
      <c r="D27">
        <f>IFERROR(-INDEX(Lookup!$BH$9:$BH$2151,MATCH($A27,Lookup!$A$9:$A$2151,0)),0)</f>
        <v>0</v>
      </c>
      <c r="E27">
        <f>IFERROR(-INDEX(Lookup!$BJ$9:$BJ$2151,MATCH($A27,Lookup!$A$9:$A$2151,0)),0)</f>
        <v>-260</v>
      </c>
    </row>
    <row r="28" spans="1:5" x14ac:dyDescent="0.2">
      <c r="A28" t="s">
        <v>555</v>
      </c>
      <c r="B28" t="s">
        <v>118</v>
      </c>
      <c r="D28">
        <f>IFERROR(-INDEX(Lookup!$BH$9:$BH$2151,MATCH($A28,Lookup!$A$9:$A$2151,0)),0)</f>
        <v>0</v>
      </c>
      <c r="E28">
        <f>IFERROR(-INDEX(Lookup!$BJ$9:$BJ$2151,MATCH($A28,Lookup!$A$9:$A$2151,0)),0)</f>
        <v>0</v>
      </c>
    </row>
    <row r="29" spans="1:5" x14ac:dyDescent="0.2">
      <c r="A29" t="s">
        <v>681</v>
      </c>
      <c r="B29" t="s">
        <v>118</v>
      </c>
      <c r="D29">
        <f>IFERROR(-INDEX(Lookup!$BH$9:$BH$2151,MATCH($A29,Lookup!$A$9:$A$2151,0)),0)</f>
        <v>0</v>
      </c>
      <c r="E29">
        <f>IFERROR(-INDEX(Lookup!$BJ$9:$BJ$2151,MATCH($A29,Lookup!$A$9:$A$2151,0)),0)</f>
        <v>0</v>
      </c>
    </row>
    <row r="30" spans="1:5" x14ac:dyDescent="0.2">
      <c r="A30" t="s">
        <v>682</v>
      </c>
      <c r="B30" t="s">
        <v>118</v>
      </c>
      <c r="D30">
        <f>IFERROR(-INDEX(Lookup!$BH$9:$BH$2151,MATCH($A30,Lookup!$A$9:$A$2151,0)),0)</f>
        <v>0</v>
      </c>
      <c r="E30">
        <f>IFERROR(-INDEX(Lookup!$BJ$9:$BJ$2151,MATCH($A30,Lookup!$A$9:$A$2151,0)),0)</f>
        <v>0</v>
      </c>
    </row>
    <row r="31" spans="1:5" x14ac:dyDescent="0.2">
      <c r="A31" t="s">
        <v>556</v>
      </c>
      <c r="B31" t="s">
        <v>118</v>
      </c>
      <c r="D31">
        <f>IFERROR(-INDEX(Lookup!$BH$9:$BH$2151,MATCH($A31,Lookup!$A$9:$A$2151,0)),0)</f>
        <v>0</v>
      </c>
      <c r="E31">
        <f>IFERROR(-INDEX(Lookup!$BJ$9:$BJ$2151,MATCH($A31,Lookup!$A$9:$A$2151,0)),0)</f>
        <v>0</v>
      </c>
    </row>
    <row r="32" spans="1:5" x14ac:dyDescent="0.2">
      <c r="A32" t="s">
        <v>557</v>
      </c>
      <c r="B32" t="s">
        <v>118</v>
      </c>
      <c r="D32">
        <f>IFERROR(-INDEX(Lookup!$BH$9:$BH$2151,MATCH($A32,Lookup!$A$9:$A$2151,0)),0)</f>
        <v>0</v>
      </c>
      <c r="E32">
        <f>IFERROR(-INDEX(Lookup!$BJ$9:$BJ$2151,MATCH($A32,Lookup!$A$9:$A$2151,0)),0)</f>
        <v>0</v>
      </c>
    </row>
    <row r="33" spans="1:5" x14ac:dyDescent="0.2">
      <c r="A33" t="s">
        <v>683</v>
      </c>
      <c r="B33" t="s">
        <v>118</v>
      </c>
      <c r="D33">
        <f>IFERROR(-INDEX(Lookup!$BH$9:$BH$2151,MATCH($A33,Lookup!$A$9:$A$2151,0)),0)</f>
        <v>0</v>
      </c>
      <c r="E33">
        <f>IFERROR(-INDEX(Lookup!$BJ$9:$BJ$2151,MATCH($A33,Lookup!$A$9:$A$2151,0)),0)</f>
        <v>0</v>
      </c>
    </row>
    <row r="34" spans="1:5" x14ac:dyDescent="0.2">
      <c r="A34" t="s">
        <v>684</v>
      </c>
      <c r="B34" t="s">
        <v>118</v>
      </c>
      <c r="D34">
        <f>IFERROR(-INDEX(Lookup!$BH$9:$BH$2151,MATCH($A34,Lookup!$A$9:$A$2151,0)),0)</f>
        <v>0</v>
      </c>
      <c r="E34">
        <f>IFERROR(-INDEX(Lookup!$BJ$9:$BJ$2151,MATCH($A34,Lookup!$A$9:$A$2151,0)),0)</f>
        <v>0</v>
      </c>
    </row>
    <row r="35" spans="1:5" x14ac:dyDescent="0.2">
      <c r="A35" t="s">
        <v>558</v>
      </c>
      <c r="B35" t="s">
        <v>118</v>
      </c>
      <c r="D35">
        <f>IFERROR(-INDEX(Lookup!$BH$9:$BH$2151,MATCH($A35,Lookup!$A$9:$A$2151,0)),0)</f>
        <v>0</v>
      </c>
      <c r="E35">
        <f>IFERROR(-INDEX(Lookup!$BJ$9:$BJ$2151,MATCH($A35,Lookup!$A$9:$A$2151,0)),0)</f>
        <v>0</v>
      </c>
    </row>
    <row r="36" spans="1:5" x14ac:dyDescent="0.2">
      <c r="A36" t="s">
        <v>770</v>
      </c>
      <c r="B36" t="s">
        <v>118</v>
      </c>
      <c r="D36">
        <f>IFERROR(-INDEX(Lookup!$BH$9:$BH$2151,MATCH($A36,Lookup!$A$9:$A$2151,0)),0)</f>
        <v>0</v>
      </c>
      <c r="E36">
        <f>IFERROR(-INDEX(Lookup!$BJ$9:$BJ$2151,MATCH($A36,Lookup!$A$9:$A$2151,0)),0)</f>
        <v>-5694</v>
      </c>
    </row>
    <row r="37" spans="1:5" x14ac:dyDescent="0.2">
      <c r="A37" t="s">
        <v>559</v>
      </c>
      <c r="B37" t="s">
        <v>118</v>
      </c>
      <c r="D37">
        <f>IFERROR(-INDEX(Lookup!$BH$9:$BH$2151,MATCH($A37,Lookup!$A$9:$A$2151,0)),0)</f>
        <v>0</v>
      </c>
      <c r="E37">
        <f>IFERROR(-INDEX(Lookup!$BJ$9:$BJ$2151,MATCH($A37,Lookup!$A$9:$A$2151,0)),0)</f>
        <v>0</v>
      </c>
    </row>
    <row r="38" spans="1:5" x14ac:dyDescent="0.2">
      <c r="A38" t="s">
        <v>560</v>
      </c>
      <c r="B38" t="s">
        <v>118</v>
      </c>
      <c r="D38">
        <f>IFERROR(-INDEX(Lookup!$BH$9:$BH$2151,MATCH($A38,Lookup!$A$9:$A$2151,0)),0)</f>
        <v>0</v>
      </c>
      <c r="E38">
        <f>IFERROR(-INDEX(Lookup!$BJ$9:$BJ$2151,MATCH($A38,Lookup!$A$9:$A$2151,0)),0)</f>
        <v>0</v>
      </c>
    </row>
    <row r="39" spans="1:5" x14ac:dyDescent="0.2">
      <c r="A39" t="s">
        <v>561</v>
      </c>
      <c r="B39" t="s">
        <v>118</v>
      </c>
      <c r="D39">
        <f>IFERROR(-INDEX(Lookup!$BH$9:$BH$2151,MATCH($A39,Lookup!$A$9:$A$2151,0)),0)</f>
        <v>0</v>
      </c>
      <c r="E39">
        <f>IFERROR(-INDEX(Lookup!$BJ$9:$BJ$2151,MATCH($A39,Lookup!$A$9:$A$2151,0)),0)</f>
        <v>0</v>
      </c>
    </row>
    <row r="40" spans="1:5" x14ac:dyDescent="0.2">
      <c r="A40" t="s">
        <v>562</v>
      </c>
      <c r="B40" t="s">
        <v>118</v>
      </c>
      <c r="D40">
        <f>IFERROR(-INDEX(Lookup!$BH$9:$BH$2151,MATCH($A40,Lookup!$A$9:$A$2151,0)),0)</f>
        <v>0</v>
      </c>
      <c r="E40">
        <f>IFERROR(-INDEX(Lookup!$BJ$9:$BJ$2151,MATCH($A40,Lookup!$A$9:$A$2151,0)),0)</f>
        <v>0</v>
      </c>
    </row>
    <row r="41" spans="1:5" x14ac:dyDescent="0.2">
      <c r="A41" t="s">
        <v>685</v>
      </c>
      <c r="B41" t="s">
        <v>118</v>
      </c>
      <c r="D41">
        <f>IFERROR(-INDEX(Lookup!$BH$9:$BH$2151,MATCH($A41,Lookup!$A$9:$A$2151,0)),0)</f>
        <v>0</v>
      </c>
      <c r="E41">
        <f>IFERROR(-INDEX(Lookup!$BJ$9:$BJ$2151,MATCH($A41,Lookup!$A$9:$A$2151,0)),0)</f>
        <v>0</v>
      </c>
    </row>
    <row r="42" spans="1:5" x14ac:dyDescent="0.2">
      <c r="A42" t="s">
        <v>686</v>
      </c>
      <c r="B42" t="s">
        <v>118</v>
      </c>
      <c r="D42">
        <f>IFERROR(-INDEX(Lookup!$BH$9:$BH$2151,MATCH($A42,Lookup!$A$9:$A$2151,0)),0)</f>
        <v>0</v>
      </c>
      <c r="E42">
        <f>IFERROR(-INDEX(Lookup!$BJ$9:$BJ$2151,MATCH($A42,Lookup!$A$9:$A$2151,0)),0)</f>
        <v>0</v>
      </c>
    </row>
    <row r="43" spans="1:5" x14ac:dyDescent="0.2">
      <c r="A43" t="s">
        <v>563</v>
      </c>
      <c r="B43" t="s">
        <v>118</v>
      </c>
      <c r="D43">
        <f>IFERROR(-INDEX(Lookup!$BH$9:$BH$2151,MATCH($A43,Lookup!$A$9:$A$2151,0)),0)</f>
        <v>0</v>
      </c>
      <c r="E43">
        <f>IFERROR(-INDEX(Lookup!$BJ$9:$BJ$2151,MATCH($A43,Lookup!$A$9:$A$2151,0)),0)</f>
        <v>0</v>
      </c>
    </row>
    <row r="44" spans="1:5" x14ac:dyDescent="0.2">
      <c r="A44" t="s">
        <v>564</v>
      </c>
      <c r="B44" t="s">
        <v>118</v>
      </c>
      <c r="D44">
        <f>IFERROR(-INDEX(Lookup!$BH$9:$BH$2151,MATCH($A44,Lookup!$A$9:$A$2151,0)),0)</f>
        <v>0</v>
      </c>
      <c r="E44">
        <f>IFERROR(-INDEX(Lookup!$BJ$9:$BJ$2151,MATCH($A44,Lookup!$A$9:$A$2151,0)),0)</f>
        <v>0</v>
      </c>
    </row>
    <row r="45" spans="1:5" x14ac:dyDescent="0.2">
      <c r="A45" t="s">
        <v>565</v>
      </c>
      <c r="B45" t="s">
        <v>118</v>
      </c>
      <c r="D45">
        <f>IFERROR(-INDEX(Lookup!$BH$9:$BH$2151,MATCH($A45,Lookup!$A$9:$A$2151,0)),0)</f>
        <v>0</v>
      </c>
      <c r="E45">
        <f>IFERROR(-INDEX(Lookup!$BJ$9:$BJ$2151,MATCH($A45,Lookup!$A$9:$A$2151,0)),0)</f>
        <v>0</v>
      </c>
    </row>
    <row r="46" spans="1:5" x14ac:dyDescent="0.2">
      <c r="A46" t="s">
        <v>566</v>
      </c>
      <c r="B46" t="s">
        <v>118</v>
      </c>
      <c r="D46">
        <f>IFERROR(-INDEX(Lookup!$BH$9:$BH$2151,MATCH($A46,Lookup!$A$9:$A$2151,0)),0)</f>
        <v>0</v>
      </c>
      <c r="E46">
        <f>IFERROR(-INDEX(Lookup!$BJ$9:$BJ$2151,MATCH($A46,Lookup!$A$9:$A$2151,0)),0)</f>
        <v>0</v>
      </c>
    </row>
    <row r="47" spans="1:5" x14ac:dyDescent="0.2">
      <c r="A47" t="s">
        <v>567</v>
      </c>
      <c r="B47" t="s">
        <v>118</v>
      </c>
      <c r="D47">
        <f>IFERROR(-INDEX(Lookup!$BH$9:$BH$2151,MATCH($A47,Lookup!$A$9:$A$2151,0)),0)</f>
        <v>0</v>
      </c>
      <c r="E47">
        <f>IFERROR(-INDEX(Lookup!$BJ$9:$BJ$2151,MATCH($A47,Lookup!$A$9:$A$2151,0)),0)</f>
        <v>0</v>
      </c>
    </row>
    <row r="48" spans="1:5" x14ac:dyDescent="0.2">
      <c r="A48" t="s">
        <v>568</v>
      </c>
      <c r="B48" t="s">
        <v>118</v>
      </c>
      <c r="D48">
        <f>IFERROR(-INDEX(Lookup!$BH$9:$BH$2151,MATCH($A48,Lookup!$A$9:$A$2151,0)),0)</f>
        <v>0</v>
      </c>
      <c r="E48">
        <f>IFERROR(-INDEX(Lookup!$BJ$9:$BJ$2151,MATCH($A48,Lookup!$A$9:$A$2151,0)),0)</f>
        <v>0</v>
      </c>
    </row>
    <row r="49" spans="1:5" x14ac:dyDescent="0.2">
      <c r="A49" t="s">
        <v>569</v>
      </c>
      <c r="B49" t="s">
        <v>118</v>
      </c>
      <c r="D49">
        <f>IFERROR(-INDEX(Lookup!$BH$9:$BH$2151,MATCH($A49,Lookup!$A$9:$A$2151,0)),0)</f>
        <v>0</v>
      </c>
      <c r="E49">
        <f>IFERROR(-INDEX(Lookup!$BJ$9:$BJ$2151,MATCH($A49,Lookup!$A$9:$A$2151,0)),0)</f>
        <v>0</v>
      </c>
    </row>
    <row r="50" spans="1:5" x14ac:dyDescent="0.2">
      <c r="A50" t="s">
        <v>570</v>
      </c>
      <c r="B50" t="s">
        <v>118</v>
      </c>
      <c r="D50">
        <f>IFERROR(-INDEX(Lookup!$BH$9:$BH$2151,MATCH($A50,Lookup!$A$9:$A$2151,0)),0)</f>
        <v>0</v>
      </c>
      <c r="E50">
        <f>IFERROR(-INDEX(Lookup!$BJ$9:$BJ$2151,MATCH($A50,Lookup!$A$9:$A$2151,0)),0)</f>
        <v>0</v>
      </c>
    </row>
    <row r="51" spans="1:5" x14ac:dyDescent="0.2">
      <c r="A51" t="s">
        <v>571</v>
      </c>
      <c r="B51" t="s">
        <v>118</v>
      </c>
      <c r="D51">
        <f>IFERROR(-INDEX(Lookup!$BH$9:$BH$2151,MATCH($A51,Lookup!$A$9:$A$2151,0)),0)</f>
        <v>0</v>
      </c>
      <c r="E51">
        <f>IFERROR(-INDEX(Lookup!$BJ$9:$BJ$2151,MATCH($A51,Lookup!$A$9:$A$2151,0)),0)</f>
        <v>0</v>
      </c>
    </row>
    <row r="52" spans="1:5" x14ac:dyDescent="0.2">
      <c r="A52" t="s">
        <v>572</v>
      </c>
      <c r="B52" t="s">
        <v>118</v>
      </c>
      <c r="D52">
        <f>IFERROR(-INDEX(Lookup!$BH$9:$BH$2151,MATCH($A52,Lookup!$A$9:$A$2151,0)),0)</f>
        <v>0</v>
      </c>
      <c r="E52">
        <f>IFERROR(-INDEX(Lookup!$BJ$9:$BJ$2151,MATCH($A52,Lookup!$A$9:$A$2151,0)),0)</f>
        <v>0</v>
      </c>
    </row>
    <row r="53" spans="1:5" x14ac:dyDescent="0.2">
      <c r="A53" t="s">
        <v>573</v>
      </c>
      <c r="B53" t="s">
        <v>118</v>
      </c>
      <c r="D53">
        <f>IFERROR(-INDEX(Lookup!$BH$9:$BH$2151,MATCH($A53,Lookup!$A$9:$A$2151,0)),0)</f>
        <v>0</v>
      </c>
      <c r="E53">
        <f>IFERROR(-INDEX(Lookup!$BJ$9:$BJ$2151,MATCH($A53,Lookup!$A$9:$A$2151,0)),0)</f>
        <v>0</v>
      </c>
    </row>
    <row r="54" spans="1:5" x14ac:dyDescent="0.2">
      <c r="A54" t="s">
        <v>574</v>
      </c>
      <c r="B54" t="s">
        <v>118</v>
      </c>
      <c r="D54">
        <f>IFERROR(-INDEX(Lookup!$BH$9:$BH$2151,MATCH($A54,Lookup!$A$9:$A$2151,0)),0)</f>
        <v>0</v>
      </c>
      <c r="E54">
        <f>IFERROR(-INDEX(Lookup!$BJ$9:$BJ$2151,MATCH($A54,Lookup!$A$9:$A$2151,0)),0)</f>
        <v>0</v>
      </c>
    </row>
    <row r="55" spans="1:5" x14ac:dyDescent="0.2">
      <c r="A55" t="s">
        <v>575</v>
      </c>
      <c r="B55" t="s">
        <v>118</v>
      </c>
      <c r="D55">
        <f>IFERROR(-INDEX(Lookup!$BH$9:$BH$2151,MATCH($A55,Lookup!$A$9:$A$2151,0)),0)</f>
        <v>0</v>
      </c>
      <c r="E55">
        <f>IFERROR(-INDEX(Lookup!$BJ$9:$BJ$2151,MATCH($A55,Lookup!$A$9:$A$2151,0)),0)</f>
        <v>0</v>
      </c>
    </row>
    <row r="56" spans="1:5" x14ac:dyDescent="0.2">
      <c r="A56" t="s">
        <v>576</v>
      </c>
      <c r="B56" t="s">
        <v>118</v>
      </c>
      <c r="D56">
        <f>IFERROR(-INDEX(Lookup!$BH$9:$BH$2151,MATCH($A56,Lookup!$A$9:$A$2151,0)),0)</f>
        <v>0</v>
      </c>
      <c r="E56">
        <f>IFERROR(-INDEX(Lookup!$BJ$9:$BJ$2151,MATCH($A56,Lookup!$A$9:$A$2151,0)),0)</f>
        <v>0</v>
      </c>
    </row>
    <row r="57" spans="1:5" x14ac:dyDescent="0.2">
      <c r="A57" t="s">
        <v>579</v>
      </c>
      <c r="B57" t="s">
        <v>121</v>
      </c>
      <c r="D57">
        <f>IFERROR(-INDEX(Lookup!$BH$9:$BH$2151,MATCH($A57,Lookup!$A$9:$A$2151,0)),0)</f>
        <v>0</v>
      </c>
      <c r="E57">
        <f>IFERROR(-INDEX(Lookup!$BJ$9:$BJ$2151,MATCH($A57,Lookup!$A$9:$A$2151,0)),0)</f>
        <v>0</v>
      </c>
    </row>
    <row r="58" spans="1:5" x14ac:dyDescent="0.2">
      <c r="A58" t="s">
        <v>580</v>
      </c>
      <c r="B58" t="s">
        <v>121</v>
      </c>
      <c r="D58">
        <f>IFERROR(-INDEX(Lookup!$BH$9:$BH$2151,MATCH($A58,Lookup!$A$9:$A$2151,0)),0)</f>
        <v>0</v>
      </c>
      <c r="E58">
        <f>IFERROR(-INDEX(Lookup!$BJ$9:$BJ$2151,MATCH($A58,Lookup!$A$9:$A$2151,0)),0)</f>
        <v>0</v>
      </c>
    </row>
    <row r="59" spans="1:5" x14ac:dyDescent="0.2">
      <c r="A59" t="s">
        <v>581</v>
      </c>
      <c r="B59" t="s">
        <v>121</v>
      </c>
      <c r="D59">
        <f>IFERROR(-INDEX(Lookup!$BH$9:$BH$2151,MATCH($A59,Lookup!$A$9:$A$2151,0)),0)</f>
        <v>0</v>
      </c>
      <c r="E59">
        <f>IFERROR(-INDEX(Lookup!$BJ$9:$BJ$2151,MATCH($A59,Lookup!$A$9:$A$2151,0)),0)</f>
        <v>-12697.6</v>
      </c>
    </row>
    <row r="60" spans="1:5" x14ac:dyDescent="0.2">
      <c r="A60" t="s">
        <v>582</v>
      </c>
      <c r="B60" t="s">
        <v>121</v>
      </c>
      <c r="D60">
        <f>IFERROR(-INDEX(Lookup!$BH$9:$BH$2151,MATCH($A60,Lookup!$A$9:$A$2151,0)),0)</f>
        <v>0</v>
      </c>
      <c r="E60">
        <f>IFERROR(-INDEX(Lookup!$BJ$9:$BJ$2151,MATCH($A60,Lookup!$A$9:$A$2151,0)),0)</f>
        <v>-1131.18</v>
      </c>
    </row>
    <row r="61" spans="1:5" x14ac:dyDescent="0.2">
      <c r="A61" t="s">
        <v>583</v>
      </c>
      <c r="B61" t="s">
        <v>121</v>
      </c>
      <c r="D61">
        <f>IFERROR(-INDEX(Lookup!$BH$9:$BH$2151,MATCH($A61,Lookup!$A$9:$A$2151,0)),0)</f>
        <v>0</v>
      </c>
      <c r="E61">
        <f>IFERROR(-INDEX(Lookup!$BJ$9:$BJ$2151,MATCH($A61,Lookup!$A$9:$A$2151,0)),0)</f>
        <v>0</v>
      </c>
    </row>
    <row r="62" spans="1:5" x14ac:dyDescent="0.2">
      <c r="A62" t="s">
        <v>688</v>
      </c>
      <c r="B62" t="s">
        <v>121</v>
      </c>
      <c r="D62">
        <f>IFERROR(-INDEX(Lookup!$BH$9:$BH$2151,MATCH($A62,Lookup!$A$9:$A$2151,0)),0)</f>
        <v>0</v>
      </c>
      <c r="E62">
        <f>IFERROR(-INDEX(Lookup!$BJ$9:$BJ$2151,MATCH($A62,Lookup!$A$9:$A$2151,0)),0)</f>
        <v>0</v>
      </c>
    </row>
    <row r="63" spans="1:5" x14ac:dyDescent="0.2">
      <c r="A63" t="s">
        <v>689</v>
      </c>
      <c r="B63" t="s">
        <v>121</v>
      </c>
      <c r="D63">
        <f>IFERROR(-INDEX(Lookup!$BH$9:$BH$2151,MATCH($A63,Lookup!$A$9:$A$2151,0)),0)</f>
        <v>0</v>
      </c>
      <c r="E63">
        <f>IFERROR(-INDEX(Lookup!$BJ$9:$BJ$2151,MATCH($A63,Lookup!$A$9:$A$2151,0)),0)</f>
        <v>0</v>
      </c>
    </row>
    <row r="64" spans="1:5" x14ac:dyDescent="0.2">
      <c r="A64" t="s">
        <v>584</v>
      </c>
      <c r="B64" t="s">
        <v>121</v>
      </c>
      <c r="D64">
        <f>IFERROR(-INDEX(Lookup!$BH$9:$BH$2151,MATCH($A64,Lookup!$A$9:$A$2151,0)),0)</f>
        <v>0</v>
      </c>
      <c r="E64">
        <f>IFERROR(-INDEX(Lookup!$BJ$9:$BJ$2151,MATCH($A64,Lookup!$A$9:$A$2151,0)),0)</f>
        <v>-4936.7000000000007</v>
      </c>
    </row>
    <row r="65" spans="1:5" x14ac:dyDescent="0.2">
      <c r="A65" t="s">
        <v>585</v>
      </c>
      <c r="B65" t="s">
        <v>121</v>
      </c>
      <c r="D65">
        <f>IFERROR(-INDEX(Lookup!$BH$9:$BH$2151,MATCH($A65,Lookup!$A$9:$A$2151,0)),0)</f>
        <v>0</v>
      </c>
      <c r="E65">
        <f>IFERROR(-INDEX(Lookup!$BJ$9:$BJ$2151,MATCH($A65,Lookup!$A$9:$A$2151,0)),0)</f>
        <v>0</v>
      </c>
    </row>
    <row r="66" spans="1:5" x14ac:dyDescent="0.2">
      <c r="A66" t="s">
        <v>690</v>
      </c>
      <c r="B66" t="s">
        <v>121</v>
      </c>
      <c r="D66">
        <f>IFERROR(-INDEX(Lookup!$BH$9:$BH$2151,MATCH($A66,Lookup!$A$9:$A$2151,0)),0)</f>
        <v>0</v>
      </c>
      <c r="E66">
        <f>IFERROR(-INDEX(Lookup!$BJ$9:$BJ$2151,MATCH($A66,Lookup!$A$9:$A$2151,0)),0)</f>
        <v>0</v>
      </c>
    </row>
    <row r="67" spans="1:5" x14ac:dyDescent="0.2">
      <c r="A67" t="s">
        <v>586</v>
      </c>
      <c r="B67" t="s">
        <v>121</v>
      </c>
      <c r="D67">
        <f>IFERROR(-INDEX(Lookup!$BH$9:$BH$2151,MATCH($A67,Lookup!$A$9:$A$2151,0)),0)</f>
        <v>0</v>
      </c>
      <c r="E67">
        <f>IFERROR(-INDEX(Lookup!$BJ$9:$BJ$2151,MATCH($A67,Lookup!$A$9:$A$2151,0)),0)</f>
        <v>-1397.1</v>
      </c>
    </row>
    <row r="68" spans="1:5" x14ac:dyDescent="0.2">
      <c r="A68" t="s">
        <v>587</v>
      </c>
      <c r="B68" t="s">
        <v>121</v>
      </c>
      <c r="D68">
        <f>IFERROR(-INDEX(Lookup!$BH$9:$BH$2151,MATCH($A68,Lookup!$A$9:$A$2151,0)),0)</f>
        <v>0</v>
      </c>
      <c r="E68">
        <f>IFERROR(-INDEX(Lookup!$BJ$9:$BJ$2151,MATCH($A68,Lookup!$A$9:$A$2151,0)),0)</f>
        <v>549.25000000000023</v>
      </c>
    </row>
    <row r="69" spans="1:5" x14ac:dyDescent="0.2">
      <c r="A69" t="s">
        <v>588</v>
      </c>
      <c r="B69" t="s">
        <v>122</v>
      </c>
      <c r="D69">
        <f>IFERROR(-INDEX(Lookup!$BH$9:$BH$2151,MATCH($A69,Lookup!$A$9:$A$2151,0)),0)</f>
        <v>0</v>
      </c>
      <c r="E69">
        <f>IFERROR(-INDEX(Lookup!$BJ$9:$BJ$2151,MATCH($A69,Lookup!$A$9:$A$2151,0)),0)</f>
        <v>0</v>
      </c>
    </row>
    <row r="70" spans="1:5" x14ac:dyDescent="0.2">
      <c r="A70" t="s">
        <v>691</v>
      </c>
      <c r="B70" t="s">
        <v>122</v>
      </c>
      <c r="D70">
        <f>IFERROR(-INDEX(Lookup!$BH$9:$BH$2151,MATCH($A70,Lookup!$A$9:$A$2151,0)),0)</f>
        <v>0</v>
      </c>
      <c r="E70">
        <f>IFERROR(-INDEX(Lookup!$BJ$9:$BJ$2151,MATCH($A70,Lookup!$A$9:$A$2151,0)),0)</f>
        <v>0</v>
      </c>
    </row>
    <row r="71" spans="1:5" x14ac:dyDescent="0.2">
      <c r="A71" t="s">
        <v>692</v>
      </c>
      <c r="B71" t="s">
        <v>123</v>
      </c>
      <c r="D71">
        <f>IFERROR(-INDEX(Lookup!$BH$9:$BH$2151,MATCH($A71,Lookup!$A$9:$A$2151,0)),0)</f>
        <v>0</v>
      </c>
      <c r="E71">
        <f>IFERROR(-INDEX(Lookup!$BJ$9:$BJ$2151,MATCH($A71,Lookup!$A$9:$A$2151,0)),0)</f>
        <v>0</v>
      </c>
    </row>
    <row r="72" spans="1:5" x14ac:dyDescent="0.2">
      <c r="A72" t="s">
        <v>693</v>
      </c>
      <c r="B72" t="s">
        <v>123</v>
      </c>
      <c r="D72">
        <f>IFERROR(-INDEX(Lookup!$BH$9:$BH$2151,MATCH($A72,Lookup!$A$9:$A$2151,0)),0)</f>
        <v>0</v>
      </c>
      <c r="E72">
        <f>IFERROR(-INDEX(Lookup!$BJ$9:$BJ$2151,MATCH($A72,Lookup!$A$9:$A$2151,0)),0)</f>
        <v>0</v>
      </c>
    </row>
    <row r="73" spans="1:5" x14ac:dyDescent="0.2">
      <c r="A73" t="s">
        <v>589</v>
      </c>
      <c r="B73" t="s">
        <v>123</v>
      </c>
      <c r="D73">
        <f>IFERROR(-INDEX(Lookup!$BH$9:$BH$2151,MATCH($A73,Lookup!$A$9:$A$2151,0)),0)</f>
        <v>0</v>
      </c>
      <c r="E73">
        <f>IFERROR(-INDEX(Lookup!$BJ$9:$BJ$2151,MATCH($A73,Lookup!$A$9:$A$2151,0)),0)</f>
        <v>0</v>
      </c>
    </row>
    <row r="74" spans="1:5" x14ac:dyDescent="0.2">
      <c r="A74" t="s">
        <v>590</v>
      </c>
      <c r="B74" t="s">
        <v>123</v>
      </c>
      <c r="D74">
        <f>IFERROR(-INDEX(Lookup!$BH$9:$BH$2151,MATCH($A74,Lookup!$A$9:$A$2151,0)),0)</f>
        <v>0</v>
      </c>
      <c r="E74">
        <f>IFERROR(-INDEX(Lookup!$BJ$9:$BJ$2151,MATCH($A74,Lookup!$A$9:$A$2151,0)),0)</f>
        <v>-12859</v>
      </c>
    </row>
    <row r="75" spans="1:5" x14ac:dyDescent="0.2">
      <c r="A75" t="s">
        <v>591</v>
      </c>
      <c r="B75" t="s">
        <v>123</v>
      </c>
      <c r="D75">
        <f>IFERROR(-INDEX(Lookup!$BH$9:$BH$2151,MATCH($A75,Lookup!$A$9:$A$2151,0)),0)</f>
        <v>0</v>
      </c>
      <c r="E75">
        <f>IFERROR(-INDEX(Lookup!$BJ$9:$BJ$2151,MATCH($A75,Lookup!$A$9:$A$2151,0)),0)</f>
        <v>-603.6</v>
      </c>
    </row>
    <row r="76" spans="1:5" x14ac:dyDescent="0.2">
      <c r="A76" t="s">
        <v>592</v>
      </c>
      <c r="B76" t="s">
        <v>123</v>
      </c>
      <c r="D76">
        <f>IFERROR(-INDEX(Lookup!$BH$9:$BH$2151,MATCH($A76,Lookup!$A$9:$A$2151,0)),0)</f>
        <v>0</v>
      </c>
      <c r="E76">
        <f>IFERROR(-INDEX(Lookup!$BJ$9:$BJ$2151,MATCH($A76,Lookup!$A$9:$A$2151,0)),0)</f>
        <v>0</v>
      </c>
    </row>
    <row r="77" spans="1:5" x14ac:dyDescent="0.2">
      <c r="A77" t="s">
        <v>694</v>
      </c>
      <c r="B77" t="s">
        <v>123</v>
      </c>
      <c r="D77">
        <f>IFERROR(-INDEX(Lookup!$BH$9:$BH$2151,MATCH($A77,Lookup!$A$9:$A$2151,0)),0)</f>
        <v>0</v>
      </c>
      <c r="E77">
        <f>IFERROR(-INDEX(Lookup!$BJ$9:$BJ$2151,MATCH($A77,Lookup!$A$9:$A$2151,0)),0)</f>
        <v>0</v>
      </c>
    </row>
    <row r="78" spans="1:5" x14ac:dyDescent="0.2">
      <c r="A78" t="s">
        <v>593</v>
      </c>
      <c r="B78" t="s">
        <v>123</v>
      </c>
      <c r="D78">
        <f>IFERROR(-INDEX(Lookup!$BH$9:$BH$2151,MATCH($A78,Lookup!$A$9:$A$2151,0)),0)</f>
        <v>0</v>
      </c>
      <c r="E78">
        <f>IFERROR(-INDEX(Lookup!$BJ$9:$BJ$2151,MATCH($A78,Lookup!$A$9:$A$2151,0)),0)</f>
        <v>0</v>
      </c>
    </row>
    <row r="79" spans="1:5" x14ac:dyDescent="0.2">
      <c r="A79" t="s">
        <v>594</v>
      </c>
      <c r="B79" t="s">
        <v>123</v>
      </c>
      <c r="D79">
        <f>IFERROR(-INDEX(Lookup!$BH$9:$BH$2151,MATCH($A79,Lookup!$A$9:$A$2151,0)),0)</f>
        <v>0</v>
      </c>
      <c r="E79">
        <f>IFERROR(-INDEX(Lookup!$BJ$9:$BJ$2151,MATCH($A79,Lookup!$A$9:$A$2151,0)),0)</f>
        <v>0</v>
      </c>
    </row>
    <row r="80" spans="1:5" x14ac:dyDescent="0.2">
      <c r="A80" t="s">
        <v>595</v>
      </c>
      <c r="B80" t="s">
        <v>123</v>
      </c>
      <c r="D80">
        <f>IFERROR(-INDEX(Lookup!$BH$9:$BH$2151,MATCH($A80,Lookup!$A$9:$A$2151,0)),0)</f>
        <v>0</v>
      </c>
      <c r="E80">
        <f>IFERROR(-INDEX(Lookup!$BJ$9:$BJ$2151,MATCH($A80,Lookup!$A$9:$A$2151,0)),0)</f>
        <v>0</v>
      </c>
    </row>
    <row r="81" spans="1:5" x14ac:dyDescent="0.2">
      <c r="A81" t="s">
        <v>596</v>
      </c>
      <c r="B81" t="s">
        <v>123</v>
      </c>
      <c r="D81">
        <f>IFERROR(-INDEX(Lookup!$BH$9:$BH$2151,MATCH($A81,Lookup!$A$9:$A$2151,0)),0)</f>
        <v>0</v>
      </c>
      <c r="E81">
        <f>IFERROR(-INDEX(Lookup!$BJ$9:$BJ$2151,MATCH($A81,Lookup!$A$9:$A$2151,0)),0)</f>
        <v>-254</v>
      </c>
    </row>
    <row r="82" spans="1:5" x14ac:dyDescent="0.2">
      <c r="A82" t="s">
        <v>597</v>
      </c>
      <c r="B82" t="s">
        <v>123</v>
      </c>
      <c r="D82">
        <f>IFERROR(-INDEX(Lookup!$BH$9:$BH$2151,MATCH($A82,Lookup!$A$9:$A$2151,0)),0)</f>
        <v>0</v>
      </c>
      <c r="E82">
        <f>IFERROR(-INDEX(Lookup!$BJ$9:$BJ$2151,MATCH($A82,Lookup!$A$9:$A$2151,0)),0)</f>
        <v>0</v>
      </c>
    </row>
    <row r="83" spans="1:5" x14ac:dyDescent="0.2">
      <c r="A83" t="s">
        <v>598</v>
      </c>
      <c r="B83" t="s">
        <v>123</v>
      </c>
      <c r="D83">
        <f>IFERROR(-INDEX(Lookup!$BH$9:$BH$2151,MATCH($A83,Lookup!$A$9:$A$2151,0)),0)</f>
        <v>0</v>
      </c>
      <c r="E83">
        <f>IFERROR(-INDEX(Lookup!$BJ$9:$BJ$2151,MATCH($A83,Lookup!$A$9:$A$2151,0)),0)</f>
        <v>0</v>
      </c>
    </row>
    <row r="84" spans="1:5" x14ac:dyDescent="0.2">
      <c r="A84" t="s">
        <v>599</v>
      </c>
      <c r="B84" t="s">
        <v>123</v>
      </c>
      <c r="D84">
        <f>IFERROR(-INDEX(Lookup!$BH$9:$BH$2151,MATCH($A84,Lookup!$A$9:$A$2151,0)),0)</f>
        <v>0</v>
      </c>
      <c r="E84">
        <f>IFERROR(-INDEX(Lookup!$BJ$9:$BJ$2151,MATCH($A84,Lookup!$A$9:$A$2151,0)),0)</f>
        <v>0</v>
      </c>
    </row>
    <row r="85" spans="1:5" x14ac:dyDescent="0.2">
      <c r="A85" t="s">
        <v>600</v>
      </c>
      <c r="B85" t="s">
        <v>123</v>
      </c>
      <c r="D85">
        <f>IFERROR(-INDEX(Lookup!$BH$9:$BH$2151,MATCH($A85,Lookup!$A$9:$A$2151,0)),0)</f>
        <v>0</v>
      </c>
      <c r="E85">
        <f>IFERROR(-INDEX(Lookup!$BJ$9:$BJ$2151,MATCH($A85,Lookup!$A$9:$A$2151,0)),0)</f>
        <v>0</v>
      </c>
    </row>
    <row r="86" spans="1:5" x14ac:dyDescent="0.2">
      <c r="A86" t="s">
        <v>695</v>
      </c>
      <c r="B86" t="s">
        <v>123</v>
      </c>
      <c r="D86">
        <f>IFERROR(-INDEX(Lookup!$BH$9:$BH$2151,MATCH($A86,Lookup!$A$9:$A$2151,0)),0)</f>
        <v>0</v>
      </c>
      <c r="E86">
        <f>IFERROR(-INDEX(Lookup!$BJ$9:$BJ$2151,MATCH($A86,Lookup!$A$9:$A$2151,0)),0)</f>
        <v>0</v>
      </c>
    </row>
    <row r="87" spans="1:5" x14ac:dyDescent="0.2">
      <c r="A87" t="s">
        <v>601</v>
      </c>
      <c r="B87" t="s">
        <v>123</v>
      </c>
      <c r="D87">
        <f>IFERROR(-INDEX(Lookup!$BH$9:$BH$2151,MATCH($A87,Lookup!$A$9:$A$2151,0)),0)</f>
        <v>0</v>
      </c>
      <c r="E87">
        <f>IFERROR(-INDEX(Lookup!$BJ$9:$BJ$2151,MATCH($A87,Lookup!$A$9:$A$2151,0)),0)</f>
        <v>0</v>
      </c>
    </row>
    <row r="88" spans="1:5" x14ac:dyDescent="0.2">
      <c r="A88" t="s">
        <v>602</v>
      </c>
      <c r="B88" t="s">
        <v>123</v>
      </c>
      <c r="D88">
        <f>IFERROR(-INDEX(Lookup!$BH$9:$BH$2151,MATCH($A88,Lookup!$A$9:$A$2151,0)),0)</f>
        <v>0</v>
      </c>
      <c r="E88">
        <f>IFERROR(-INDEX(Lookup!$BJ$9:$BJ$2151,MATCH($A88,Lookup!$A$9:$A$2151,0)),0)</f>
        <v>0</v>
      </c>
    </row>
    <row r="89" spans="1:5" x14ac:dyDescent="0.2">
      <c r="A89" t="s">
        <v>603</v>
      </c>
      <c r="B89" t="s">
        <v>123</v>
      </c>
      <c r="D89">
        <f>IFERROR(-INDEX(Lookup!$BH$9:$BH$2151,MATCH($A89,Lookup!$A$9:$A$2151,0)),0)</f>
        <v>0</v>
      </c>
      <c r="E89">
        <f>IFERROR(-INDEX(Lookup!$BJ$9:$BJ$2151,MATCH($A89,Lookup!$A$9:$A$2151,0)),0)</f>
        <v>-458.55</v>
      </c>
    </row>
    <row r="90" spans="1:5" x14ac:dyDescent="0.2">
      <c r="A90" t="s">
        <v>604</v>
      </c>
      <c r="B90" t="s">
        <v>123</v>
      </c>
      <c r="D90">
        <f>IFERROR(-INDEX(Lookup!$BH$9:$BH$2151,MATCH($A90,Lookup!$A$9:$A$2151,0)),0)</f>
        <v>0</v>
      </c>
      <c r="E90">
        <f>IFERROR(-INDEX(Lookup!$BJ$9:$BJ$2151,MATCH($A90,Lookup!$A$9:$A$2151,0)),0)</f>
        <v>0</v>
      </c>
    </row>
    <row r="91" spans="1:5" x14ac:dyDescent="0.2">
      <c r="A91" t="s">
        <v>605</v>
      </c>
      <c r="B91" t="s">
        <v>123</v>
      </c>
      <c r="D91">
        <f>IFERROR(-INDEX(Lookup!$BH$9:$BH$2151,MATCH($A91,Lookup!$A$9:$A$2151,0)),0)</f>
        <v>0</v>
      </c>
      <c r="E91">
        <f>IFERROR(-INDEX(Lookup!$BJ$9:$BJ$2151,MATCH($A91,Lookup!$A$9:$A$2151,0)),0)</f>
        <v>0</v>
      </c>
    </row>
    <row r="92" spans="1:5" x14ac:dyDescent="0.2">
      <c r="A92" t="s">
        <v>606</v>
      </c>
      <c r="B92" t="s">
        <v>123</v>
      </c>
      <c r="D92">
        <f>IFERROR(-INDEX(Lookup!$BH$9:$BH$2151,MATCH($A92,Lookup!$A$9:$A$2151,0)),0)</f>
        <v>0</v>
      </c>
      <c r="E92">
        <f>IFERROR(-INDEX(Lookup!$BJ$9:$BJ$2151,MATCH($A92,Lookup!$A$9:$A$2151,0)),0)</f>
        <v>0</v>
      </c>
    </row>
    <row r="93" spans="1:5" x14ac:dyDescent="0.2">
      <c r="A93" t="s">
        <v>607</v>
      </c>
      <c r="B93" t="s">
        <v>124</v>
      </c>
      <c r="D93">
        <f>IFERROR(-INDEX(Lookup!$BH$9:$BH$2151,MATCH($A93,Lookup!$A$9:$A$2151,0)),0)</f>
        <v>0</v>
      </c>
      <c r="E93">
        <f>IFERROR(-INDEX(Lookup!$BJ$9:$BJ$2151,MATCH($A93,Lookup!$A$9:$A$2151,0)),0)</f>
        <v>0</v>
      </c>
    </row>
    <row r="94" spans="1:5" x14ac:dyDescent="0.2">
      <c r="A94" t="s">
        <v>608</v>
      </c>
      <c r="B94" t="s">
        <v>124</v>
      </c>
      <c r="D94">
        <f>IFERROR(-INDEX(Lookup!$BH$9:$BH$2151,MATCH($A94,Lookup!$A$9:$A$2151,0)),0)</f>
        <v>0</v>
      </c>
      <c r="E94">
        <f>IFERROR(-INDEX(Lookup!$BJ$9:$BJ$2151,MATCH($A94,Lookup!$A$9:$A$2151,0)),0)</f>
        <v>0</v>
      </c>
    </row>
    <row r="95" spans="1:5" x14ac:dyDescent="0.2">
      <c r="A95" t="s">
        <v>609</v>
      </c>
      <c r="B95" t="s">
        <v>124</v>
      </c>
      <c r="D95">
        <f>IFERROR(-INDEX(Lookup!$BH$9:$BH$2151,MATCH($A95,Lookup!$A$9:$A$2151,0)),0)</f>
        <v>0</v>
      </c>
      <c r="E95">
        <f>IFERROR(-INDEX(Lookup!$BJ$9:$BJ$2151,MATCH($A95,Lookup!$A$9:$A$2151,0)),0)</f>
        <v>-1409.77</v>
      </c>
    </row>
    <row r="96" spans="1:5" x14ac:dyDescent="0.2">
      <c r="A96" t="s">
        <v>610</v>
      </c>
      <c r="B96" t="s">
        <v>124</v>
      </c>
      <c r="D96">
        <f>IFERROR(-INDEX(Lookup!$BH$9:$BH$2151,MATCH($A96,Lookup!$A$9:$A$2151,0)),0)</f>
        <v>0</v>
      </c>
      <c r="E96">
        <f>IFERROR(-INDEX(Lookup!$BJ$9:$BJ$2151,MATCH($A96,Lookup!$A$9:$A$2151,0)),0)</f>
        <v>0</v>
      </c>
    </row>
    <row r="97" spans="1:5" x14ac:dyDescent="0.2">
      <c r="A97" t="s">
        <v>611</v>
      </c>
      <c r="B97" t="s">
        <v>124</v>
      </c>
      <c r="D97">
        <f>IFERROR(-INDEX(Lookup!$BH$9:$BH$2151,MATCH($A97,Lookup!$A$9:$A$2151,0)),0)</f>
        <v>0</v>
      </c>
      <c r="E97">
        <f>IFERROR(-INDEX(Lookup!$BJ$9:$BJ$2151,MATCH($A97,Lookup!$A$9:$A$2151,0)),0)</f>
        <v>0</v>
      </c>
    </row>
    <row r="98" spans="1:5" x14ac:dyDescent="0.2">
      <c r="A98" t="s">
        <v>696</v>
      </c>
      <c r="B98" t="s">
        <v>124</v>
      </c>
      <c r="D98">
        <f>IFERROR(-INDEX(Lookup!$BH$9:$BH$2151,MATCH($A98,Lookup!$A$9:$A$2151,0)),0)</f>
        <v>0</v>
      </c>
      <c r="E98">
        <f>IFERROR(-INDEX(Lookup!$BJ$9:$BJ$2151,MATCH($A98,Lookup!$A$9:$A$2151,0)),0)</f>
        <v>0</v>
      </c>
    </row>
    <row r="99" spans="1:5" x14ac:dyDescent="0.2">
      <c r="A99" t="s">
        <v>697</v>
      </c>
      <c r="B99" t="s">
        <v>124</v>
      </c>
      <c r="D99">
        <f>IFERROR(-INDEX(Lookup!$BH$9:$BH$2151,MATCH($A99,Lookup!$A$9:$A$2151,0)),0)</f>
        <v>0</v>
      </c>
      <c r="E99">
        <f>IFERROR(-INDEX(Lookup!$BJ$9:$BJ$2151,MATCH($A99,Lookup!$A$9:$A$2151,0)),0)</f>
        <v>0</v>
      </c>
    </row>
    <row r="100" spans="1:5" x14ac:dyDescent="0.2">
      <c r="A100" t="s">
        <v>612</v>
      </c>
      <c r="B100" t="s">
        <v>124</v>
      </c>
      <c r="D100">
        <f>IFERROR(-INDEX(Lookup!$BH$9:$BH$2151,MATCH($A100,Lookup!$A$9:$A$2151,0)),0)</f>
        <v>0</v>
      </c>
      <c r="E100">
        <f>IFERROR(-INDEX(Lookup!$BJ$9:$BJ$2151,MATCH($A100,Lookup!$A$9:$A$2151,0)),0)</f>
        <v>0</v>
      </c>
    </row>
    <row r="101" spans="1:5" x14ac:dyDescent="0.2">
      <c r="A101" t="s">
        <v>613</v>
      </c>
      <c r="B101" t="s">
        <v>124</v>
      </c>
      <c r="D101">
        <f>IFERROR(-INDEX(Lookup!$BH$9:$BH$2151,MATCH($A101,Lookup!$A$9:$A$2151,0)),0)</f>
        <v>0</v>
      </c>
      <c r="E101">
        <f>IFERROR(-INDEX(Lookup!$BJ$9:$BJ$2151,MATCH($A101,Lookup!$A$9:$A$2151,0)),0)</f>
        <v>0</v>
      </c>
    </row>
    <row r="102" spans="1:5" x14ac:dyDescent="0.2">
      <c r="A102" t="s">
        <v>614</v>
      </c>
      <c r="B102" t="s">
        <v>124</v>
      </c>
      <c r="D102">
        <f>IFERROR(-INDEX(Lookup!$BH$9:$BH$2151,MATCH($A102,Lookup!$A$9:$A$2151,0)),0)</f>
        <v>0</v>
      </c>
      <c r="E102">
        <f>IFERROR(-INDEX(Lookup!$BJ$9:$BJ$2151,MATCH($A102,Lookup!$A$9:$A$2151,0)),0)</f>
        <v>-162</v>
      </c>
    </row>
    <row r="103" spans="1:5" x14ac:dyDescent="0.2">
      <c r="A103" t="s">
        <v>615</v>
      </c>
      <c r="B103" t="s">
        <v>125</v>
      </c>
      <c r="D103">
        <f>IFERROR(-INDEX(Lookup!$BH$9:$BH$2151,MATCH($A103,Lookup!$A$9:$A$2151,0)),0)</f>
        <v>0</v>
      </c>
      <c r="E103">
        <f>IFERROR(-INDEX(Lookup!$BJ$9:$BJ$2151,MATCH($A103,Lookup!$A$9:$A$2151,0)),0)</f>
        <v>0</v>
      </c>
    </row>
    <row r="104" spans="1:5" x14ac:dyDescent="0.2">
      <c r="A104" t="s">
        <v>698</v>
      </c>
      <c r="B104" t="s">
        <v>125</v>
      </c>
      <c r="D104">
        <f>IFERROR(-INDEX(Lookup!$BH$9:$BH$2151,MATCH($A104,Lookup!$A$9:$A$2151,0)),0)</f>
        <v>0</v>
      </c>
      <c r="E104">
        <f>IFERROR(-INDEX(Lookup!$BJ$9:$BJ$2151,MATCH($A104,Lookup!$A$9:$A$2151,0)),0)</f>
        <v>0</v>
      </c>
    </row>
    <row r="105" spans="1:5" x14ac:dyDescent="0.2">
      <c r="A105" t="s">
        <v>699</v>
      </c>
      <c r="B105" t="s">
        <v>125</v>
      </c>
      <c r="D105">
        <f>IFERROR(-INDEX(Lookup!$BH$9:$BH$2151,MATCH($A105,Lookup!$A$9:$A$2151,0)),0)</f>
        <v>0</v>
      </c>
      <c r="E105">
        <f>IFERROR(-INDEX(Lookup!$BJ$9:$BJ$2151,MATCH($A105,Lookup!$A$9:$A$2151,0)),0)</f>
        <v>0</v>
      </c>
    </row>
    <row r="106" spans="1:5" x14ac:dyDescent="0.2">
      <c r="A106" t="s">
        <v>616</v>
      </c>
      <c r="B106" t="s">
        <v>125</v>
      </c>
      <c r="D106">
        <f>IFERROR(-INDEX(Lookup!$BH$9:$BH$2151,MATCH($A106,Lookup!$A$9:$A$2151,0)),0)</f>
        <v>0</v>
      </c>
      <c r="E106">
        <f>IFERROR(-INDEX(Lookup!$BJ$9:$BJ$2151,MATCH($A106,Lookup!$A$9:$A$2151,0)),0)</f>
        <v>0</v>
      </c>
    </row>
    <row r="107" spans="1:5" x14ac:dyDescent="0.2">
      <c r="A107" t="s">
        <v>700</v>
      </c>
      <c r="B107" t="s">
        <v>125</v>
      </c>
      <c r="D107">
        <f>IFERROR(-INDEX(Lookup!$BH$9:$BH$2151,MATCH($A107,Lookup!$A$9:$A$2151,0)),0)</f>
        <v>0</v>
      </c>
      <c r="E107">
        <f>IFERROR(-INDEX(Lookup!$BJ$9:$BJ$2151,MATCH($A107,Lookup!$A$9:$A$2151,0)),0)</f>
        <v>0</v>
      </c>
    </row>
    <row r="108" spans="1:5" x14ac:dyDescent="0.2">
      <c r="A108" t="s">
        <v>617</v>
      </c>
      <c r="B108" t="s">
        <v>125</v>
      </c>
      <c r="D108">
        <f>IFERROR(-INDEX(Lookup!$BH$9:$BH$2151,MATCH($A108,Lookup!$A$9:$A$2151,0)),0)</f>
        <v>0</v>
      </c>
      <c r="E108">
        <f>IFERROR(-INDEX(Lookup!$BJ$9:$BJ$2151,MATCH($A108,Lookup!$A$9:$A$2151,0)),0)</f>
        <v>0</v>
      </c>
    </row>
    <row r="109" spans="1:5" x14ac:dyDescent="0.2">
      <c r="A109" t="s">
        <v>701</v>
      </c>
      <c r="B109" t="s">
        <v>125</v>
      </c>
      <c r="D109">
        <f>IFERROR(-INDEX(Lookup!$BH$9:$BH$2151,MATCH($A109,Lookup!$A$9:$A$2151,0)),0)</f>
        <v>0</v>
      </c>
      <c r="E109">
        <f>IFERROR(-INDEX(Lookup!$BJ$9:$BJ$2151,MATCH($A109,Lookup!$A$9:$A$2151,0)),0)</f>
        <v>0</v>
      </c>
    </row>
    <row r="110" spans="1:5" x14ac:dyDescent="0.2">
      <c r="A110" t="s">
        <v>618</v>
      </c>
      <c r="B110" t="s">
        <v>125</v>
      </c>
      <c r="D110">
        <f>IFERROR(-INDEX(Lookup!$BH$9:$BH$2151,MATCH($A110,Lookup!$A$9:$A$2151,0)),0)</f>
        <v>0</v>
      </c>
      <c r="E110">
        <f>IFERROR(-INDEX(Lookup!$BJ$9:$BJ$2151,MATCH($A110,Lookup!$A$9:$A$2151,0)),0)</f>
        <v>0</v>
      </c>
    </row>
    <row r="111" spans="1:5" x14ac:dyDescent="0.2">
      <c r="A111" t="s">
        <v>619</v>
      </c>
      <c r="B111" t="s">
        <v>126</v>
      </c>
      <c r="D111">
        <f>IFERROR(-INDEX(Lookup!$BH$9:$BH$2151,MATCH($A111,Lookup!$A$9:$A$2151,0)),0)</f>
        <v>0</v>
      </c>
      <c r="E111">
        <f>IFERROR(-INDEX(Lookup!$BJ$9:$BJ$2151,MATCH($A111,Lookup!$A$9:$A$2151,0)),0)</f>
        <v>0</v>
      </c>
    </row>
    <row r="112" spans="1:5" x14ac:dyDescent="0.2">
      <c r="A112" t="s">
        <v>620</v>
      </c>
      <c r="B112" t="s">
        <v>126</v>
      </c>
      <c r="D112">
        <f>IFERROR(-INDEX(Lookup!$BH$9:$BH$2151,MATCH($A112,Lookup!$A$9:$A$2151,0)),0)</f>
        <v>0</v>
      </c>
      <c r="E112">
        <f>IFERROR(-INDEX(Lookup!$BJ$9:$BJ$2151,MATCH($A112,Lookup!$A$9:$A$2151,0)),0)</f>
        <v>0</v>
      </c>
    </row>
    <row r="113" spans="1:5" x14ac:dyDescent="0.2">
      <c r="A113" t="s">
        <v>621</v>
      </c>
      <c r="B113" t="s">
        <v>126</v>
      </c>
      <c r="D113">
        <f>IFERROR(-INDEX(Lookup!$BH$9:$BH$2151,MATCH($A113,Lookup!$A$9:$A$2151,0)),0)</f>
        <v>0</v>
      </c>
      <c r="E113">
        <f>IFERROR(-INDEX(Lookup!$BJ$9:$BJ$2151,MATCH($A113,Lookup!$A$9:$A$2151,0)),0)</f>
        <v>0</v>
      </c>
    </row>
    <row r="114" spans="1:5" x14ac:dyDescent="0.2">
      <c r="A114" t="s">
        <v>622</v>
      </c>
      <c r="B114" t="s">
        <v>126</v>
      </c>
      <c r="D114">
        <f>IFERROR(-INDEX(Lookup!$BH$9:$BH$2151,MATCH($A114,Lookup!$A$9:$A$2151,0)),0)</f>
        <v>0</v>
      </c>
      <c r="E114">
        <f>IFERROR(-INDEX(Lookup!$BJ$9:$BJ$2151,MATCH($A114,Lookup!$A$9:$A$2151,0)),0)</f>
        <v>0</v>
      </c>
    </row>
    <row r="115" spans="1:5" x14ac:dyDescent="0.2">
      <c r="A115" t="s">
        <v>623</v>
      </c>
      <c r="B115" t="s">
        <v>126</v>
      </c>
      <c r="D115">
        <f>IFERROR(-INDEX(Lookup!$BH$9:$BH$2151,MATCH($A115,Lookup!$A$9:$A$2151,0)),0)</f>
        <v>0</v>
      </c>
      <c r="E115">
        <f>IFERROR(-INDEX(Lookup!$BJ$9:$BJ$2151,MATCH($A115,Lookup!$A$9:$A$2151,0)),0)</f>
        <v>0</v>
      </c>
    </row>
    <row r="116" spans="1:5" x14ac:dyDescent="0.2">
      <c r="A116" t="s">
        <v>624</v>
      </c>
      <c r="B116" t="s">
        <v>126</v>
      </c>
      <c r="D116">
        <f>IFERROR(-INDEX(Lookup!$BH$9:$BH$2151,MATCH($A116,Lookup!$A$9:$A$2151,0)),0)</f>
        <v>0</v>
      </c>
      <c r="E116">
        <f>IFERROR(-INDEX(Lookup!$BJ$9:$BJ$2151,MATCH($A116,Lookup!$A$9:$A$2151,0)),0)</f>
        <v>0</v>
      </c>
    </row>
    <row r="117" spans="1:5" x14ac:dyDescent="0.2">
      <c r="A117" t="s">
        <v>625</v>
      </c>
      <c r="B117" t="s">
        <v>126</v>
      </c>
      <c r="D117">
        <f>IFERROR(-INDEX(Lookup!$BH$9:$BH$2151,MATCH($A117,Lookup!$A$9:$A$2151,0)),0)</f>
        <v>0</v>
      </c>
      <c r="E117">
        <f>IFERROR(-INDEX(Lookup!$BJ$9:$BJ$2151,MATCH($A117,Lookup!$A$9:$A$2151,0)),0)</f>
        <v>0</v>
      </c>
    </row>
    <row r="118" spans="1:5" x14ac:dyDescent="0.2">
      <c r="A118" t="s">
        <v>626</v>
      </c>
      <c r="B118" t="s">
        <v>126</v>
      </c>
      <c r="D118">
        <f>IFERROR(-INDEX(Lookup!$BH$9:$BH$2151,MATCH($A118,Lookup!$A$9:$A$2151,0)),0)</f>
        <v>0</v>
      </c>
      <c r="E118">
        <f>IFERROR(-INDEX(Lookup!$BJ$9:$BJ$2151,MATCH($A118,Lookup!$A$9:$A$2151,0)),0)</f>
        <v>0</v>
      </c>
    </row>
    <row r="119" spans="1:5" x14ac:dyDescent="0.2">
      <c r="A119" t="s">
        <v>627</v>
      </c>
      <c r="B119" t="s">
        <v>126</v>
      </c>
      <c r="D119">
        <f>IFERROR(-INDEX(Lookup!$BH$9:$BH$2151,MATCH($A119,Lookup!$A$9:$A$2151,0)),0)</f>
        <v>0</v>
      </c>
      <c r="E119">
        <f>IFERROR(-INDEX(Lookup!$BJ$9:$BJ$2151,MATCH($A119,Lookup!$A$9:$A$2151,0)),0)</f>
        <v>0</v>
      </c>
    </row>
    <row r="120" spans="1:5" x14ac:dyDescent="0.2">
      <c r="A120" t="s">
        <v>628</v>
      </c>
      <c r="B120" t="s">
        <v>15</v>
      </c>
      <c r="D120">
        <f>IFERROR(-INDEX(Lookup!$BH$9:$BH$2151,MATCH($A120,Lookup!$A$9:$A$2151,0)),0)</f>
        <v>0</v>
      </c>
      <c r="E120">
        <f>IFERROR(-INDEX(Lookup!$BJ$9:$BJ$2151,MATCH($A120,Lookup!$A$9:$A$2151,0)),0)</f>
        <v>0</v>
      </c>
    </row>
    <row r="121" spans="1:5" x14ac:dyDescent="0.2">
      <c r="A121" t="s">
        <v>629</v>
      </c>
      <c r="B121" t="s">
        <v>15</v>
      </c>
      <c r="D121">
        <f>IFERROR(-INDEX(Lookup!$BH$9:$BH$2151,MATCH($A121,Lookup!$A$9:$A$2151,0)),0)</f>
        <v>0</v>
      </c>
      <c r="E121">
        <f>IFERROR(-INDEX(Lookup!$BJ$9:$BJ$2151,MATCH($A121,Lookup!$A$9:$A$2151,0)),0)</f>
        <v>0</v>
      </c>
    </row>
    <row r="122" spans="1:5" x14ac:dyDescent="0.2">
      <c r="A122" t="s">
        <v>630</v>
      </c>
      <c r="B122" t="s">
        <v>15</v>
      </c>
      <c r="D122">
        <f>IFERROR(-INDEX(Lookup!$BH$9:$BH$2151,MATCH($A122,Lookup!$A$9:$A$2151,0)),0)</f>
        <v>0</v>
      </c>
      <c r="E122">
        <f>IFERROR(-INDEX(Lookup!$BJ$9:$BJ$2151,MATCH($A122,Lookup!$A$9:$A$2151,0)),0)</f>
        <v>0</v>
      </c>
    </row>
    <row r="123" spans="1:5" x14ac:dyDescent="0.2">
      <c r="A123" t="s">
        <v>702</v>
      </c>
      <c r="B123" t="s">
        <v>16</v>
      </c>
      <c r="D123">
        <f>IFERROR(-INDEX(Lookup!$BH$9:$BH$2151,MATCH($A123,Lookup!$A$9:$A$2151,0)),0)</f>
        <v>0</v>
      </c>
      <c r="E123">
        <f>IFERROR(-INDEX(Lookup!$BJ$9:$BJ$2151,MATCH($A123,Lookup!$A$9:$A$2151,0)),0)</f>
        <v>0</v>
      </c>
    </row>
    <row r="124" spans="1:5" x14ac:dyDescent="0.2">
      <c r="A124" t="s">
        <v>631</v>
      </c>
      <c r="B124" t="s">
        <v>16</v>
      </c>
      <c r="D124">
        <f>IFERROR(-INDEX(Lookup!$BH$9:$BH$2151,MATCH($A124,Lookup!$A$9:$A$2151,0)),0)</f>
        <v>0</v>
      </c>
      <c r="E124">
        <f>IFERROR(-INDEX(Lookup!$BJ$9:$BJ$2151,MATCH($A124,Lookup!$A$9:$A$2151,0)),0)</f>
        <v>0</v>
      </c>
    </row>
    <row r="125" spans="1:5" x14ac:dyDescent="0.2">
      <c r="A125" t="s">
        <v>632</v>
      </c>
      <c r="B125" t="s">
        <v>16</v>
      </c>
      <c r="D125">
        <f>IFERROR(-INDEX(Lookup!$BH$9:$BH$2151,MATCH($A125,Lookup!$A$9:$A$2151,0)),0)</f>
        <v>0</v>
      </c>
      <c r="E125">
        <f>IFERROR(-INDEX(Lookup!$BJ$9:$BJ$2151,MATCH($A125,Lookup!$A$9:$A$2151,0)),0)</f>
        <v>0</v>
      </c>
    </row>
    <row r="126" spans="1:5" x14ac:dyDescent="0.2">
      <c r="A126" t="s">
        <v>633</v>
      </c>
      <c r="B126" t="s">
        <v>16</v>
      </c>
      <c r="D126">
        <f>IFERROR(-INDEX(Lookup!$BH$9:$BH$2151,MATCH($A126,Lookup!$A$9:$A$2151,0)),0)</f>
        <v>0</v>
      </c>
      <c r="E126">
        <f>IFERROR(-INDEX(Lookup!$BJ$9:$BJ$2151,MATCH($A126,Lookup!$A$9:$A$2151,0)),0)</f>
        <v>0</v>
      </c>
    </row>
    <row r="127" spans="1:5" x14ac:dyDescent="0.2">
      <c r="A127" t="s">
        <v>703</v>
      </c>
      <c r="B127" t="s">
        <v>354</v>
      </c>
      <c r="D127">
        <f>IFERROR(-INDEX(Lookup!$BH$9:$BH$2151,MATCH($A127,Lookup!$A$9:$A$2151,0)),0)</f>
        <v>0</v>
      </c>
      <c r="E127">
        <f>IFERROR(-INDEX(Lookup!$BJ$9:$BJ$2151,MATCH($A127,Lookup!$A$9:$A$2151,0)),0)</f>
        <v>0</v>
      </c>
    </row>
    <row r="128" spans="1:5" x14ac:dyDescent="0.2">
      <c r="A128" t="s">
        <v>734</v>
      </c>
      <c r="B128" t="s">
        <v>278</v>
      </c>
      <c r="D128">
        <f>IFERROR(-INDEX(Lookup!$BH$9:$BH$2151,MATCH($A128,Lookup!$A$9:$A$2151,0)),0)</f>
        <v>3621019.69</v>
      </c>
      <c r="E128">
        <f>IFERROR(-INDEX(Lookup!$BJ$9:$BJ$2151,MATCH($A128,Lookup!$A$9:$A$2151,0)),0)</f>
        <v>-507412.05</v>
      </c>
    </row>
    <row r="129" spans="1:5" x14ac:dyDescent="0.2">
      <c r="A129" t="s">
        <v>735</v>
      </c>
      <c r="B129" t="s">
        <v>355</v>
      </c>
      <c r="D129">
        <f>IFERROR(-INDEX(Lookup!$BH$9:$BH$2151,MATCH($A129,Lookup!$A$9:$A$2151,0)),0)</f>
        <v>0</v>
      </c>
      <c r="E129">
        <f>IFERROR(-INDEX(Lookup!$BJ$9:$BJ$2151,MATCH($A129,Lookup!$A$9:$A$2151,0)),0)</f>
        <v>0</v>
      </c>
    </row>
    <row r="130" spans="1:5" x14ac:dyDescent="0.2">
      <c r="A130" t="s">
        <v>736</v>
      </c>
      <c r="B130" t="s">
        <v>356</v>
      </c>
      <c r="D130">
        <f>IFERROR(-INDEX(Lookup!$BH$9:$BH$2151,MATCH($A130,Lookup!$A$9:$A$2151,0)),0)</f>
        <v>0</v>
      </c>
      <c r="E130">
        <f>IFERROR(-INDEX(Lookup!$BJ$9:$BJ$2151,MATCH($A130,Lookup!$A$9:$A$2151,0)),0)</f>
        <v>0</v>
      </c>
    </row>
    <row r="131" spans="1:5" x14ac:dyDescent="0.2">
      <c r="D131">
        <f>IFERROR(-INDEX(Lookup!$BH$9:$BH$2151,MATCH($A131,Lookup!$A$9:$A$2151,0)),0)</f>
        <v>0</v>
      </c>
      <c r="E131">
        <f>IFERROR(-INDEX(Lookup!$BJ$9:$BJ$2151,MATCH($A131,Lookup!$A$9:$A$2151,0)),0)</f>
        <v>0</v>
      </c>
    </row>
    <row r="132" spans="1:5" x14ac:dyDescent="0.2">
      <c r="D132">
        <f>IFERROR(-INDEX(Lookup!$BH$9:$BH$2151,MATCH($A132,Lookup!$A$9:$A$2151,0)),0)</f>
        <v>0</v>
      </c>
      <c r="E132">
        <f>IFERROR(-INDEX(Lookup!$BJ$9:$BJ$2151,MATCH($A132,Lookup!$A$9:$A$2151,0)),0)</f>
        <v>0</v>
      </c>
    </row>
    <row r="133" spans="1:5" x14ac:dyDescent="0.2">
      <c r="D133">
        <f>IFERROR(-INDEX(Lookup!$BH$9:$BH$2151,MATCH($A133,Lookup!$A$9:$A$2151,0)),0)</f>
        <v>0</v>
      </c>
      <c r="E133">
        <f>IFERROR(-INDEX(Lookup!$BJ$9:$BJ$2151,MATCH($A133,Lookup!$A$9:$A$2151,0)),0)</f>
        <v>0</v>
      </c>
    </row>
    <row r="134" spans="1:5" x14ac:dyDescent="0.2">
      <c r="D134">
        <f>IFERROR(-INDEX(Lookup!$BH$9:$BH$2151,MATCH($A134,Lookup!$A$9:$A$2151,0)),0)</f>
        <v>0</v>
      </c>
      <c r="E134">
        <f>IFERROR(-INDEX(Lookup!$BJ$9:$BJ$2151,MATCH($A134,Lookup!$A$9:$A$2151,0)),0)</f>
        <v>0</v>
      </c>
    </row>
    <row r="135" spans="1:5" x14ac:dyDescent="0.2">
      <c r="D135">
        <f>IFERROR(-INDEX(Lookup!$BH$9:$BH$2151,MATCH($A135,Lookup!$A$9:$A$2151,0)),0)</f>
        <v>0</v>
      </c>
      <c r="E135">
        <f>IFERROR(-INDEX(Lookup!$BJ$9:$BJ$2151,MATCH($A135,Lookup!$A$9:$A$2151,0)),0)</f>
        <v>0</v>
      </c>
    </row>
    <row r="136" spans="1:5" x14ac:dyDescent="0.2">
      <c r="D136">
        <f>IFERROR(-INDEX(Lookup!$BH$9:$BH$2151,MATCH($A136,Lookup!$A$9:$A$2151,0)),0)</f>
        <v>0</v>
      </c>
      <c r="E136">
        <f>IFERROR(-INDEX(Lookup!$BJ$9:$BJ$2151,MATCH($A136,Lookup!$A$9:$A$2151,0)),0)</f>
        <v>0</v>
      </c>
    </row>
    <row r="137" spans="1:5" x14ac:dyDescent="0.2">
      <c r="D137">
        <f>IFERROR(-INDEX(Lookup!$BH$9:$BH$2151,MATCH($A137,Lookup!$A$9:$A$2151,0)),0)</f>
        <v>0</v>
      </c>
      <c r="E137">
        <f>IFERROR(-INDEX(Lookup!$BJ$9:$BJ$2151,MATCH($A137,Lookup!$A$9:$A$2151,0)),0)</f>
        <v>0</v>
      </c>
    </row>
    <row r="138" spans="1:5" x14ac:dyDescent="0.2">
      <c r="D138">
        <f>IFERROR(-INDEX(Lookup!$BH$9:$BH$2151,MATCH($A138,Lookup!$A$9:$A$2151,0)),0)</f>
        <v>0</v>
      </c>
      <c r="E138">
        <f>IFERROR(-INDEX(Lookup!$BJ$9:$BJ$2151,MATCH($A138,Lookup!$A$9:$A$2151,0)),0)</f>
        <v>0</v>
      </c>
    </row>
    <row r="139" spans="1:5" x14ac:dyDescent="0.2">
      <c r="D139">
        <f>IFERROR(-INDEX(Lookup!$BH$9:$BH$2151,MATCH($A139,Lookup!$A$9:$A$2151,0)),0)</f>
        <v>0</v>
      </c>
      <c r="E139">
        <f>IFERROR(-INDEX(Lookup!$BJ$9:$BJ$2151,MATCH($A139,Lookup!$A$9:$A$2151,0)),0)</f>
        <v>0</v>
      </c>
    </row>
    <row r="140" spans="1:5" x14ac:dyDescent="0.2">
      <c r="D140">
        <f>IFERROR(-INDEX(Lookup!$BH$9:$BH$2151,MATCH($A140,Lookup!$A$9:$A$2151,0)),0)</f>
        <v>0</v>
      </c>
      <c r="E140">
        <f>IFERROR(-INDEX(Lookup!$BJ$9:$BJ$2151,MATCH($A140,Lookup!$A$9:$A$2151,0)),0)</f>
        <v>0</v>
      </c>
    </row>
    <row r="141" spans="1:5" x14ac:dyDescent="0.2">
      <c r="D141">
        <f>IFERROR(-INDEX(Lookup!$BH$9:$BH$2151,MATCH($A141,Lookup!$A$9:$A$2151,0)),0)</f>
        <v>0</v>
      </c>
      <c r="E141">
        <f>IFERROR(-INDEX(Lookup!$BJ$9:$BJ$2151,MATCH($A141,Lookup!$A$9:$A$2151,0)),0)</f>
        <v>0</v>
      </c>
    </row>
    <row r="142" spans="1:5" x14ac:dyDescent="0.2">
      <c r="D142">
        <f>IFERROR(-INDEX(Lookup!$BH$9:$BH$2151,MATCH($A142,Lookup!$A$9:$A$2151,0)),0)</f>
        <v>0</v>
      </c>
      <c r="E142">
        <f>IFERROR(-INDEX(Lookup!$BJ$9:$BJ$2151,MATCH($A142,Lookup!$A$9:$A$2151,0)),0)</f>
        <v>0</v>
      </c>
    </row>
    <row r="143" spans="1:5" x14ac:dyDescent="0.2">
      <c r="D143">
        <f>IFERROR(-INDEX(Lookup!$BH$9:$BH$2151,MATCH($A143,Lookup!$A$9:$A$2151,0)),0)</f>
        <v>0</v>
      </c>
      <c r="E143">
        <f>IFERROR(-INDEX(Lookup!$BJ$9:$BJ$2151,MATCH($A143,Lookup!$A$9:$A$2151,0)),0)</f>
        <v>0</v>
      </c>
    </row>
    <row r="144" spans="1:5" x14ac:dyDescent="0.2">
      <c r="D144">
        <f>IFERROR(-INDEX(Lookup!$BH$9:$BH$2151,MATCH($A144,Lookup!$A$9:$A$2151,0)),0)</f>
        <v>0</v>
      </c>
      <c r="E144">
        <f>IFERROR(-INDEX(Lookup!$BJ$9:$BJ$2151,MATCH($A144,Lookup!$A$9:$A$2151,0)),0)</f>
        <v>0</v>
      </c>
    </row>
    <row r="145" spans="4:5" x14ac:dyDescent="0.2">
      <c r="D145">
        <f>IFERROR(-INDEX(Lookup!$BH$9:$BH$2151,MATCH($A145,Lookup!$A$9:$A$2151,0)),0)</f>
        <v>0</v>
      </c>
      <c r="E145">
        <f>IFERROR(-INDEX(Lookup!$BJ$9:$BJ$2151,MATCH($A145,Lookup!$A$9:$A$2151,0)),0)</f>
        <v>0</v>
      </c>
    </row>
    <row r="146" spans="4:5" x14ac:dyDescent="0.2">
      <c r="D146">
        <f>IFERROR(-INDEX(Lookup!$BH$9:$BH$2151,MATCH($A146,Lookup!$A$9:$A$2151,0)),0)</f>
        <v>0</v>
      </c>
      <c r="E146">
        <f>IFERROR(-INDEX(Lookup!$BJ$9:$BJ$2151,MATCH($A146,Lookup!$A$9:$A$2151,0)),0)</f>
        <v>0</v>
      </c>
    </row>
    <row r="147" spans="4:5" x14ac:dyDescent="0.2">
      <c r="D147">
        <f>IFERROR(-INDEX(Lookup!$BH$9:$BH$2151,MATCH($A147,Lookup!$A$9:$A$2151,0)),0)</f>
        <v>0</v>
      </c>
      <c r="E147">
        <f>IFERROR(-INDEX(Lookup!$BJ$9:$BJ$2151,MATCH($A147,Lookup!$A$9:$A$2151,0)),0)</f>
        <v>0</v>
      </c>
    </row>
    <row r="148" spans="4:5" x14ac:dyDescent="0.2">
      <c r="D148">
        <f>IFERROR(-INDEX(Lookup!$BH$9:$BH$2151,MATCH($A148,Lookup!$A$9:$A$2151,0)),0)</f>
        <v>0</v>
      </c>
      <c r="E148">
        <f>IFERROR(-INDEX(Lookup!$BJ$9:$BJ$2151,MATCH($A148,Lookup!$A$9:$A$2151,0)),0)</f>
        <v>0</v>
      </c>
    </row>
    <row r="149" spans="4:5" x14ac:dyDescent="0.2">
      <c r="D149">
        <f>IFERROR(-INDEX(Lookup!$BH$9:$BH$2151,MATCH($A149,Lookup!$A$9:$A$2151,0)),0)</f>
        <v>0</v>
      </c>
      <c r="E149">
        <f>IFERROR(-INDEX(Lookup!$BJ$9:$BJ$2151,MATCH($A149,Lookup!$A$9:$A$2151,0)),0)</f>
        <v>0</v>
      </c>
    </row>
    <row r="150" spans="4:5" x14ac:dyDescent="0.2">
      <c r="D150">
        <f>IFERROR(-INDEX(Lookup!$BH$9:$BH$2151,MATCH($A150,Lookup!$A$9:$A$2151,0)),0)</f>
        <v>0</v>
      </c>
      <c r="E150">
        <f>IFERROR(-INDEX(Lookup!$BJ$9:$BJ$2151,MATCH($A150,Lookup!$A$9:$A$2151,0)),0)</f>
        <v>0</v>
      </c>
    </row>
    <row r="151" spans="4:5" x14ac:dyDescent="0.2">
      <c r="D151">
        <f>IFERROR(-INDEX(Lookup!$BH$9:$BH$2151,MATCH($A151,Lookup!$A$9:$A$2151,0)),0)</f>
        <v>0</v>
      </c>
      <c r="E151">
        <f>IFERROR(-INDEX(Lookup!$BJ$9:$BJ$2151,MATCH($A151,Lookup!$A$9:$A$2151,0)),0)</f>
        <v>0</v>
      </c>
    </row>
    <row r="152" spans="4:5" x14ac:dyDescent="0.2">
      <c r="D152">
        <f>IFERROR(-INDEX(Lookup!$BH$9:$BH$2151,MATCH($A152,Lookup!$A$9:$A$2151,0)),0)</f>
        <v>0</v>
      </c>
      <c r="E152">
        <f>IFERROR(-INDEX(Lookup!$BJ$9:$BJ$2151,MATCH($A152,Lookup!$A$9:$A$2151,0)),0)</f>
        <v>0</v>
      </c>
    </row>
    <row r="153" spans="4:5" x14ac:dyDescent="0.2">
      <c r="D153">
        <f>IFERROR(-INDEX(Lookup!$BH$9:$BH$2151,MATCH($A153,Lookup!$A$9:$A$2151,0)),0)</f>
        <v>0</v>
      </c>
      <c r="E153">
        <f>IFERROR(-INDEX(Lookup!$BJ$9:$BJ$2151,MATCH($A153,Lookup!$A$9:$A$2151,0)),0)</f>
        <v>0</v>
      </c>
    </row>
    <row r="155" spans="4:5" x14ac:dyDescent="0.2">
      <c r="D155">
        <f>SUM(D2:D154)</f>
        <v>3621019.69</v>
      </c>
      <c r="E155">
        <f>SUM(E2:E154)</f>
        <v>-554262.80000000005</v>
      </c>
    </row>
    <row r="156" spans="4:5" x14ac:dyDescent="0.2">
      <c r="D156">
        <f>Sheet8!D36</f>
        <v>0</v>
      </c>
      <c r="E156">
        <f>Sheet8!E36</f>
        <v>25989.26</v>
      </c>
    </row>
    <row r="158" spans="4:5" x14ac:dyDescent="0.2">
      <c r="D158">
        <f>SUM(D155:D157)</f>
        <v>3621019.69</v>
      </c>
      <c r="E158">
        <f>SUM(E155:E157)</f>
        <v>-528273.54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532</v>
      </c>
      <c r="B2" t="s">
        <v>115</v>
      </c>
    </row>
    <row r="3" spans="1:2" x14ac:dyDescent="0.2">
      <c r="A3" t="s">
        <v>535</v>
      </c>
      <c r="B3" t="s">
        <v>115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2:B10"/>
  <sheetViews>
    <sheetView workbookViewId="0">
      <selection activeCell="A2" sqref="A2:B10"/>
    </sheetView>
  </sheetViews>
  <sheetFormatPr defaultRowHeight="12.75" x14ac:dyDescent="0.2"/>
  <sheetData>
    <row r="2" spans="1:2" x14ac:dyDescent="0.2">
      <c r="A2" t="s">
        <v>537</v>
      </c>
      <c r="B2" t="s">
        <v>118</v>
      </c>
    </row>
    <row r="3" spans="1:2" x14ac:dyDescent="0.2">
      <c r="A3" t="s">
        <v>541</v>
      </c>
      <c r="B3" t="s">
        <v>118</v>
      </c>
    </row>
    <row r="4" spans="1:2" x14ac:dyDescent="0.2">
      <c r="A4" t="s">
        <v>679</v>
      </c>
      <c r="B4" t="s">
        <v>118</v>
      </c>
    </row>
    <row r="5" spans="1:2" x14ac:dyDescent="0.2">
      <c r="A5" t="s">
        <v>547</v>
      </c>
      <c r="B5" t="s">
        <v>118</v>
      </c>
    </row>
    <row r="6" spans="1:2" x14ac:dyDescent="0.2">
      <c r="A6" t="s">
        <v>551</v>
      </c>
      <c r="B6" t="s">
        <v>118</v>
      </c>
    </row>
    <row r="7" spans="1:2" x14ac:dyDescent="0.2">
      <c r="A7" t="s">
        <v>554</v>
      </c>
      <c r="B7" t="s">
        <v>118</v>
      </c>
    </row>
    <row r="8" spans="1:2" x14ac:dyDescent="0.2">
      <c r="A8" t="s">
        <v>556</v>
      </c>
      <c r="B8" t="s">
        <v>118</v>
      </c>
    </row>
    <row r="9" spans="1:2" x14ac:dyDescent="0.2">
      <c r="A9" t="s">
        <v>558</v>
      </c>
      <c r="B9" t="s">
        <v>118</v>
      </c>
    </row>
    <row r="10" spans="1:2" x14ac:dyDescent="0.2">
      <c r="A10" t="s">
        <v>562</v>
      </c>
      <c r="B10" t="s">
        <v>118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536</v>
      </c>
      <c r="B2" t="s">
        <v>115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563</v>
      </c>
      <c r="B2" t="s">
        <v>118</v>
      </c>
    </row>
    <row r="3" spans="1:2" x14ac:dyDescent="0.2">
      <c r="A3" t="s">
        <v>564</v>
      </c>
      <c r="B3" t="s">
        <v>118</v>
      </c>
    </row>
    <row r="4" spans="1:2" x14ac:dyDescent="0.2">
      <c r="A4" t="s">
        <v>565</v>
      </c>
      <c r="B4" t="s">
        <v>118</v>
      </c>
    </row>
    <row r="5" spans="1:2" x14ac:dyDescent="0.2">
      <c r="A5" t="s">
        <v>566</v>
      </c>
      <c r="B5" t="s">
        <v>118</v>
      </c>
    </row>
    <row r="6" spans="1:2" x14ac:dyDescent="0.2">
      <c r="A6" t="s">
        <v>567</v>
      </c>
      <c r="B6" t="s">
        <v>118</v>
      </c>
    </row>
    <row r="7" spans="1:2" x14ac:dyDescent="0.2">
      <c r="A7" t="s">
        <v>568</v>
      </c>
      <c r="B7" t="s">
        <v>118</v>
      </c>
    </row>
    <row r="8" spans="1:2" x14ac:dyDescent="0.2">
      <c r="A8" t="s">
        <v>569</v>
      </c>
      <c r="B8" t="s">
        <v>118</v>
      </c>
    </row>
    <row r="9" spans="1:2" x14ac:dyDescent="0.2">
      <c r="A9" t="s">
        <v>570</v>
      </c>
      <c r="B9" t="s">
        <v>118</v>
      </c>
    </row>
    <row r="10" spans="1:2" x14ac:dyDescent="0.2">
      <c r="A10" t="s">
        <v>571</v>
      </c>
      <c r="B10" t="s">
        <v>118</v>
      </c>
    </row>
    <row r="11" spans="1:2" x14ac:dyDescent="0.2">
      <c r="A11" t="s">
        <v>572</v>
      </c>
      <c r="B11" t="s">
        <v>118</v>
      </c>
    </row>
    <row r="12" spans="1:2" x14ac:dyDescent="0.2">
      <c r="A12" t="s">
        <v>573</v>
      </c>
      <c r="B12" t="s">
        <v>118</v>
      </c>
    </row>
    <row r="13" spans="1:2" x14ac:dyDescent="0.2">
      <c r="A13" t="s">
        <v>574</v>
      </c>
      <c r="B13" t="s">
        <v>118</v>
      </c>
    </row>
    <row r="14" spans="1:2" x14ac:dyDescent="0.2">
      <c r="A14" t="s">
        <v>575</v>
      </c>
      <c r="B14" t="s">
        <v>118</v>
      </c>
    </row>
    <row r="15" spans="1:2" x14ac:dyDescent="0.2">
      <c r="A15" t="s">
        <v>576</v>
      </c>
      <c r="B15" t="s">
        <v>118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685</v>
      </c>
      <c r="B2" t="s">
        <v>118</v>
      </c>
    </row>
    <row r="3" spans="1:2" x14ac:dyDescent="0.2">
      <c r="A3" t="s">
        <v>686</v>
      </c>
      <c r="B3" t="s">
        <v>118</v>
      </c>
    </row>
    <row r="4" spans="1:2" x14ac:dyDescent="0.2">
      <c r="A4" t="s">
        <v>687</v>
      </c>
      <c r="B4" t="s">
        <v>119</v>
      </c>
    </row>
    <row r="5" spans="1:2" x14ac:dyDescent="0.2">
      <c r="A5" t="s">
        <v>577</v>
      </c>
      <c r="B5" t="s">
        <v>119</v>
      </c>
    </row>
    <row r="6" spans="1:2" x14ac:dyDescent="0.2">
      <c r="A6" t="s">
        <v>578</v>
      </c>
      <c r="B6" t="s">
        <v>120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3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768</v>
      </c>
      <c r="B2" t="s">
        <v>115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4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771</v>
      </c>
      <c r="B2" t="s">
        <v>118</v>
      </c>
    </row>
    <row r="3" spans="1:2" x14ac:dyDescent="0.2">
      <c r="A3" t="s">
        <v>769</v>
      </c>
      <c r="B3" t="s">
        <v>118</v>
      </c>
    </row>
    <row r="4" spans="1:2" x14ac:dyDescent="0.2">
      <c r="A4" t="s">
        <v>770</v>
      </c>
      <c r="B4" t="s">
        <v>118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5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530</v>
      </c>
      <c r="B2" t="s">
        <v>115</v>
      </c>
    </row>
    <row r="3" spans="1:2" x14ac:dyDescent="0.2">
      <c r="A3" t="s">
        <v>673</v>
      </c>
      <c r="B3" t="s">
        <v>115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6"/>
  <dimension ref="A2:B10"/>
  <sheetViews>
    <sheetView workbookViewId="0">
      <selection activeCell="A2" sqref="A2:B10"/>
    </sheetView>
  </sheetViews>
  <sheetFormatPr defaultRowHeight="12.75" x14ac:dyDescent="0.2"/>
  <sheetData>
    <row r="2" spans="1:2" x14ac:dyDescent="0.2">
      <c r="A2" t="s">
        <v>676</v>
      </c>
      <c r="B2" t="s">
        <v>118</v>
      </c>
    </row>
    <row r="3" spans="1:2" x14ac:dyDescent="0.2">
      <c r="A3" t="s">
        <v>539</v>
      </c>
      <c r="B3" t="s">
        <v>118</v>
      </c>
    </row>
    <row r="4" spans="1:2" x14ac:dyDescent="0.2">
      <c r="A4" t="s">
        <v>543</v>
      </c>
      <c r="B4" t="s">
        <v>118</v>
      </c>
    </row>
    <row r="5" spans="1:2" x14ac:dyDescent="0.2">
      <c r="A5" t="s">
        <v>545</v>
      </c>
      <c r="B5" t="s">
        <v>118</v>
      </c>
    </row>
    <row r="6" spans="1:2" x14ac:dyDescent="0.2">
      <c r="A6" t="s">
        <v>549</v>
      </c>
      <c r="B6" t="s">
        <v>118</v>
      </c>
    </row>
    <row r="7" spans="1:2" x14ac:dyDescent="0.2">
      <c r="A7" t="s">
        <v>553</v>
      </c>
      <c r="B7" t="s">
        <v>118</v>
      </c>
    </row>
    <row r="8" spans="1:2" x14ac:dyDescent="0.2">
      <c r="A8" t="s">
        <v>681</v>
      </c>
      <c r="B8" t="s">
        <v>118</v>
      </c>
    </row>
    <row r="9" spans="1:2" x14ac:dyDescent="0.2">
      <c r="A9" t="s">
        <v>683</v>
      </c>
      <c r="B9" t="s">
        <v>118</v>
      </c>
    </row>
    <row r="10" spans="1:2" x14ac:dyDescent="0.2">
      <c r="A10" t="s">
        <v>560</v>
      </c>
      <c r="B10" t="s">
        <v>118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2"/>
  <dimension ref="A7:D40"/>
  <sheetViews>
    <sheetView workbookViewId="0">
      <selection activeCell="D45" sqref="D45"/>
    </sheetView>
  </sheetViews>
  <sheetFormatPr defaultRowHeight="12.75" x14ac:dyDescent="0.2"/>
  <cols>
    <col min="2" max="2" width="44.7109375" bestFit="1" customWidth="1"/>
  </cols>
  <sheetData>
    <row r="7" spans="1:4" x14ac:dyDescent="0.2">
      <c r="A7" s="258"/>
      <c r="B7" s="259"/>
      <c r="C7" s="260" t="s">
        <v>758</v>
      </c>
      <c r="D7" s="261" t="s">
        <v>442</v>
      </c>
    </row>
    <row r="8" spans="1:4" x14ac:dyDescent="0.2">
      <c r="A8" s="262" t="s">
        <v>513</v>
      </c>
      <c r="B8" s="263"/>
      <c r="C8" s="264"/>
      <c r="D8" s="264"/>
    </row>
    <row r="9" spans="1:4" x14ac:dyDescent="0.2">
      <c r="A9" s="263"/>
      <c r="B9" s="262" t="s">
        <v>512</v>
      </c>
      <c r="C9" s="254">
        <f>+'Accpac BS'!C25</f>
        <v>0</v>
      </c>
      <c r="D9" s="254">
        <f>+'Accpac BS'!D25</f>
        <v>0</v>
      </c>
    </row>
    <row r="10" spans="1:4" x14ac:dyDescent="0.2">
      <c r="A10" s="263"/>
      <c r="B10" s="262" t="s">
        <v>488</v>
      </c>
      <c r="C10" s="254">
        <f>+'Accpac BS'!C31</f>
        <v>0</v>
      </c>
      <c r="D10" s="254">
        <f>+'Accpac BS'!D31</f>
        <v>0</v>
      </c>
    </row>
    <row r="11" spans="1:4" x14ac:dyDescent="0.2">
      <c r="A11" s="263"/>
      <c r="B11" s="262" t="s">
        <v>762</v>
      </c>
      <c r="C11" s="254">
        <v>0</v>
      </c>
      <c r="D11" s="254">
        <v>0</v>
      </c>
    </row>
    <row r="12" spans="1:4" x14ac:dyDescent="0.2">
      <c r="A12" s="263"/>
      <c r="B12" s="262" t="s">
        <v>489</v>
      </c>
      <c r="C12" s="254">
        <f>+'Accpac BS'!C139</f>
        <v>0</v>
      </c>
      <c r="D12" s="254">
        <f>+'Accpac BS'!D139</f>
        <v>0</v>
      </c>
    </row>
    <row r="13" spans="1:4" x14ac:dyDescent="0.2">
      <c r="A13" s="262" t="s">
        <v>763</v>
      </c>
      <c r="B13" s="262"/>
      <c r="C13" s="254"/>
      <c r="D13" s="254"/>
    </row>
    <row r="14" spans="1:4" x14ac:dyDescent="0.2">
      <c r="A14" s="262"/>
      <c r="B14" s="262" t="s">
        <v>488</v>
      </c>
      <c r="C14" s="254">
        <v>0</v>
      </c>
      <c r="D14" s="254">
        <v>0</v>
      </c>
    </row>
    <row r="15" spans="1:4" x14ac:dyDescent="0.2">
      <c r="A15" s="263"/>
      <c r="B15" s="262" t="s">
        <v>490</v>
      </c>
      <c r="C15" s="254">
        <f>+'Accpac BS'!C159</f>
        <v>0</v>
      </c>
      <c r="D15" s="254">
        <f>+'Accpac BS'!D159</f>
        <v>2.1827872842550278E-11</v>
      </c>
    </row>
    <row r="16" spans="1:4" x14ac:dyDescent="0.2">
      <c r="A16" s="263"/>
      <c r="B16" s="262" t="s">
        <v>764</v>
      </c>
      <c r="C16" s="254">
        <v>0</v>
      </c>
      <c r="D16" s="254">
        <v>0</v>
      </c>
    </row>
    <row r="17" spans="1:4" x14ac:dyDescent="0.2">
      <c r="A17" s="263"/>
      <c r="B17" s="262" t="s">
        <v>491</v>
      </c>
      <c r="C17" s="254">
        <f>+'Accpac BS'!C182</f>
        <v>0</v>
      </c>
      <c r="D17" s="254">
        <f>+'Accpac BS'!D182</f>
        <v>17210.030000000002</v>
      </c>
    </row>
    <row r="18" spans="1:4" x14ac:dyDescent="0.2">
      <c r="A18" s="263"/>
      <c r="B18" s="262" t="s">
        <v>489</v>
      </c>
      <c r="C18" s="254">
        <f>+'Accpac BS'!C241</f>
        <v>0</v>
      </c>
      <c r="D18" s="254">
        <f>+'Accpac BS'!D241</f>
        <v>0</v>
      </c>
    </row>
    <row r="19" spans="1:4" x14ac:dyDescent="0.2">
      <c r="A19" s="262" t="s">
        <v>511</v>
      </c>
      <c r="B19" s="263"/>
      <c r="C19" s="255">
        <f>SUM(C9:C18)</f>
        <v>0</v>
      </c>
      <c r="D19" s="255">
        <f>SUM(D9:D18)</f>
        <v>17210.030000000024</v>
      </c>
    </row>
    <row r="20" spans="1:4" x14ac:dyDescent="0.2">
      <c r="A20" s="262" t="s">
        <v>227</v>
      </c>
      <c r="B20" s="263"/>
      <c r="C20" s="265"/>
      <c r="D20" s="265"/>
    </row>
    <row r="21" spans="1:4" x14ac:dyDescent="0.2">
      <c r="A21" s="263"/>
      <c r="B21" s="262" t="s">
        <v>492</v>
      </c>
      <c r="C21" s="254">
        <f>+'Accpac BS'!C249</f>
        <v>0</v>
      </c>
      <c r="D21" s="254">
        <f>+'Accpac BS'!D249</f>
        <v>0</v>
      </c>
    </row>
    <row r="22" spans="1:4" x14ac:dyDescent="0.2">
      <c r="A22" s="263"/>
      <c r="B22" s="262" t="s">
        <v>493</v>
      </c>
      <c r="C22" s="254">
        <f>+'Accpac BS'!C276</f>
        <v>0</v>
      </c>
      <c r="D22" s="254">
        <f>+'Accpac BS'!D276</f>
        <v>-3029.7899999999936</v>
      </c>
    </row>
    <row r="23" spans="1:4" x14ac:dyDescent="0.2">
      <c r="A23" s="263"/>
      <c r="B23" s="262" t="s">
        <v>489</v>
      </c>
      <c r="C23" s="254">
        <f>+'Accpac BS'!C287</f>
        <v>0</v>
      </c>
      <c r="D23" s="254">
        <f>+'Accpac BS'!D287</f>
        <v>0</v>
      </c>
    </row>
    <row r="24" spans="1:4" x14ac:dyDescent="0.2">
      <c r="A24" s="262" t="s">
        <v>510</v>
      </c>
      <c r="B24" s="262"/>
      <c r="C24" s="265"/>
      <c r="D24" s="265"/>
    </row>
    <row r="25" spans="1:4" x14ac:dyDescent="0.2">
      <c r="A25" s="263"/>
      <c r="B25" s="262" t="s">
        <v>492</v>
      </c>
      <c r="C25" s="254">
        <f>+'Accpac BS'!C303</f>
        <v>0</v>
      </c>
      <c r="D25" s="254">
        <f>+'Accpac BS'!D303</f>
        <v>0</v>
      </c>
    </row>
    <row r="26" spans="1:4" x14ac:dyDescent="0.2">
      <c r="A26" s="263"/>
      <c r="B26" s="262" t="s">
        <v>493</v>
      </c>
      <c r="C26" s="254">
        <v>0</v>
      </c>
      <c r="D26" s="254">
        <v>0</v>
      </c>
    </row>
    <row r="27" spans="1:4" x14ac:dyDescent="0.2">
      <c r="A27" s="263"/>
      <c r="B27" s="262" t="s">
        <v>491</v>
      </c>
      <c r="C27" s="254">
        <f>+'Accpac BS'!C324</f>
        <v>0</v>
      </c>
      <c r="D27" s="254">
        <f>+'Accpac BS'!D324</f>
        <v>-3635199.9299999997</v>
      </c>
    </row>
    <row r="28" spans="1:4" x14ac:dyDescent="0.2">
      <c r="A28" s="263"/>
      <c r="B28" s="262" t="s">
        <v>489</v>
      </c>
      <c r="C28" s="254">
        <f>+'Accpac BS'!C332</f>
        <v>0</v>
      </c>
      <c r="D28" s="254">
        <f>+'Accpac BS'!D332</f>
        <v>0</v>
      </c>
    </row>
    <row r="29" spans="1:4" x14ac:dyDescent="0.2">
      <c r="A29" s="262" t="s">
        <v>497</v>
      </c>
      <c r="B29" s="263"/>
      <c r="C29" s="255">
        <f>SUM(C21:C28)</f>
        <v>0</v>
      </c>
      <c r="D29" s="255">
        <f>SUM(D21:D28)</f>
        <v>-3638229.7199999997</v>
      </c>
    </row>
    <row r="30" spans="1:4" x14ac:dyDescent="0.2">
      <c r="A30" s="263"/>
      <c r="B30" s="263"/>
      <c r="C30" s="254"/>
      <c r="D30" s="254"/>
    </row>
    <row r="31" spans="1:4" ht="13.5" thickBot="1" x14ac:dyDescent="0.25">
      <c r="A31" s="262" t="s">
        <v>496</v>
      </c>
      <c r="B31" s="263"/>
      <c r="C31" s="257">
        <f>+C29+C19</f>
        <v>0</v>
      </c>
      <c r="D31" s="257">
        <f>+D29+D19</f>
        <v>-3621019.69</v>
      </c>
    </row>
    <row r="32" spans="1:4" ht="13.5" thickTop="1" x14ac:dyDescent="0.2">
      <c r="A32" s="263"/>
      <c r="B32" s="263"/>
      <c r="C32" s="254"/>
      <c r="D32" s="254"/>
    </row>
    <row r="33" spans="1:4" x14ac:dyDescent="0.2">
      <c r="A33" s="262" t="s">
        <v>495</v>
      </c>
      <c r="B33" s="263"/>
      <c r="C33" s="254"/>
      <c r="D33" s="254"/>
    </row>
    <row r="34" spans="1:4" x14ac:dyDescent="0.2">
      <c r="A34" s="263"/>
      <c r="B34" s="262" t="s">
        <v>765</v>
      </c>
      <c r="C34" s="266">
        <f>+'Accpac BS'!C340</f>
        <v>-3621026.6900000004</v>
      </c>
      <c r="D34" s="266">
        <f>+'Accpac BS'!D340</f>
        <v>-3092753.1500000004</v>
      </c>
    </row>
    <row r="35" spans="1:4" x14ac:dyDescent="0.2">
      <c r="A35" s="263"/>
      <c r="B35" s="262" t="s">
        <v>766</v>
      </c>
      <c r="C35" s="266">
        <f>+'Accpac BS'!C341</f>
        <v>0</v>
      </c>
      <c r="D35" s="266">
        <f>+'Accpac BS'!D341</f>
        <v>0</v>
      </c>
    </row>
    <row r="36" spans="1:4" x14ac:dyDescent="0.2">
      <c r="B36" s="262" t="s">
        <v>767</v>
      </c>
      <c r="C36" s="266">
        <f>+'Accpac BS'!C342</f>
        <v>7</v>
      </c>
      <c r="D36" s="266">
        <f>+'Accpac BS'!D342</f>
        <v>7</v>
      </c>
    </row>
    <row r="37" spans="1:4" x14ac:dyDescent="0.2">
      <c r="B37" s="262" t="s">
        <v>494</v>
      </c>
      <c r="C37" s="266">
        <f>+'Accpac BS'!C369</f>
        <v>3621019.69</v>
      </c>
      <c r="D37" s="266">
        <f>+'Accpac BS'!D369</f>
        <v>-528273.54</v>
      </c>
    </row>
    <row r="38" spans="1:4" ht="13.5" thickBot="1" x14ac:dyDescent="0.25">
      <c r="B38" s="262" t="s">
        <v>454</v>
      </c>
      <c r="C38" s="257">
        <f>SUM(C34:C37)</f>
        <v>0</v>
      </c>
      <c r="D38" s="257">
        <f>SUM(D34:D37)</f>
        <v>-3621019.6900000004</v>
      </c>
    </row>
    <row r="39" spans="1:4" ht="13.5" thickTop="1" x14ac:dyDescent="0.2">
      <c r="C39" s="266"/>
      <c r="D39" s="266"/>
    </row>
    <row r="40" spans="1:4" x14ac:dyDescent="0.2">
      <c r="B40" s="262" t="s">
        <v>444</v>
      </c>
      <c r="C40" s="266">
        <f>+C38-C31</f>
        <v>0</v>
      </c>
      <c r="D40" s="266">
        <f>+D38-D31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215</vt:i4>
      </vt:variant>
    </vt:vector>
  </HeadingPairs>
  <TitlesOfParts>
    <vt:vector size="281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BS Acct 01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IS Acct 01</vt:lpstr>
      <vt:lpstr>Sheet5</vt:lpstr>
      <vt:lpstr>Sheet6</vt:lpstr>
      <vt:lpstr>Sheet7</vt:lpstr>
      <vt:lpstr>Accpac BS</vt:lpstr>
      <vt:lpstr>Sheet8</vt:lpstr>
      <vt:lpstr>Sheet9</vt:lpstr>
      <vt:lpstr>IS Acct 02</vt:lpstr>
      <vt:lpstr>IS Acct 03</vt:lpstr>
      <vt:lpstr>IS Acct 04</vt:lpstr>
      <vt:lpstr>IS Acct 05</vt:lpstr>
      <vt:lpstr>IS Acct 06</vt:lpstr>
      <vt:lpstr>IS Acct 07</vt:lpstr>
      <vt:lpstr>IS Acct 08</vt:lpstr>
      <vt:lpstr>IS Acct 09</vt:lpstr>
      <vt:lpstr>IS Acct 10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'IS Acct 01'!ACCTDESC</vt:lpstr>
      <vt:lpstr>Sheet5!ACCTDESC</vt:lpstr>
      <vt:lpstr>'IS Acct 01'!ACCTFMTTD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Sheet5!dept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'IS Acct 01'!Group</vt:lpstr>
      <vt:lpstr>Sheet1!GROUP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'IS Acct 01'!RawData</vt:lpstr>
      <vt:lpstr>Sheet1!RawData</vt:lpstr>
      <vt:lpstr>Sheet5!RawData</vt:lpstr>
      <vt:lpstr>Sheet6!RawData</vt:lpstr>
      <vt:lpstr>Sheet7!RawData</vt:lpstr>
      <vt:lpstr>Transactions!RawData</vt:lpstr>
      <vt:lpstr>GLCat!RawDataCols</vt:lpstr>
      <vt:lpstr>'IS Acct 01'!RawDataCols</vt:lpstr>
      <vt:lpstr>Sheet1!RawDataCols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F008_20200116_11_55_00_5555.xls</dc:title>
  <dc:creator>Sage 300 Intelligence Reporting</dc:creator>
  <dc:description>Report Parameters_x000d_
Financial Year : 2019</dc:description>
  <cp:lastModifiedBy>Evan Rickards</cp:lastModifiedBy>
  <cp:lastPrinted>2015-01-20T04:17:05Z</cp:lastPrinted>
  <dcterms:created xsi:type="dcterms:W3CDTF">2004-03-31T14:41:27Z</dcterms:created>
  <dcterms:modified xsi:type="dcterms:W3CDTF">2020-01-20T04:14:20Z</dcterms:modified>
</cp:coreProperties>
</file>