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ONJ\2020\Workpapers\5. Investments\Managed funds &amp; UT's\"/>
    </mc:Choice>
  </mc:AlternateContent>
  <xr:revisionPtr revIDLastSave="0" documentId="13_ncr:1_{DD3D9192-0D2D-4929-9FC3-A05578B00BD7}" xr6:coauthVersionLast="45" xr6:coauthVersionMax="46" xr10:uidLastSave="{00000000-0000-0000-0000-000000000000}"/>
  <bookViews>
    <workbookView xWindow="28680" yWindow="-135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20" i="2"/>
  <c r="H21" i="2"/>
  <c r="H22" i="2"/>
  <c r="H23" i="2"/>
  <c r="H24" i="2"/>
  <c r="H25" i="2"/>
  <c r="F28" i="2"/>
  <c r="F16" i="2"/>
  <c r="D29" i="1"/>
  <c r="F26" i="2" l="1"/>
  <c r="H24" i="1"/>
  <c r="H23" i="1"/>
  <c r="H22" i="1"/>
  <c r="H21" i="1"/>
  <c r="H20" i="1"/>
  <c r="H19" i="1"/>
  <c r="F25" i="1" l="1"/>
  <c r="F15" i="1" l="1"/>
  <c r="I3" i="1" l="1"/>
</calcChain>
</file>

<file path=xl/sharedStrings.xml><?xml version="1.0" encoding="utf-8"?>
<sst xmlns="http://schemas.openxmlformats.org/spreadsheetml/2006/main" count="59" uniqueCount="33">
  <si>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</si>
  <si>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</si>
  <si>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</si>
  <si>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</si>
  <si>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</si>
  <si>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</si>
  <si>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</si>
  <si>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</si>
  <si>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</si>
  <si>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</si>
  <si>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</si>
  <si>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</si>
  <si>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other inv</t>
  </si>
  <si>
    <t>int fixed int</t>
  </si>
  <si>
    <t>aus fixed int</t>
  </si>
  <si>
    <t>aus shares</t>
  </si>
  <si>
    <t>int shares</t>
  </si>
  <si>
    <t>RECONCILIATION OF BT WRAP PORTFOLIO VALUE</t>
  </si>
  <si>
    <t>Loney Family Super Fund</t>
  </si>
  <si>
    <t>BT total portfolio value</t>
  </si>
  <si>
    <t>Add: adviser fees payable</t>
  </si>
  <si>
    <t>Add: manager fees payable</t>
  </si>
  <si>
    <t>Less: income accrued</t>
  </si>
  <si>
    <t>Adjusted BT portfolio value per accounts</t>
  </si>
  <si>
    <t>Reconciliation to investment totals:</t>
  </si>
  <si>
    <t>Less: cash value reported separately</t>
  </si>
  <si>
    <t>Pendall managed cash fund</t>
  </si>
  <si>
    <t>% for invest strategy</t>
  </si>
  <si>
    <t>CM</t>
  </si>
  <si>
    <t>Australian Real Estate</t>
  </si>
  <si>
    <t>Other</t>
  </si>
  <si>
    <t>Add: Unsettled Purchases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</si>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</sst>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3" fontId="0" fillId="0" borderId="6" xfId="0" applyNumberFormat="1" applyBorder="1"/>
    <xf numFmtId="0" fontId="9" fillId="0" borderId="0" xfId="0" applyFont="1"/>
    <xf numFmtId="10" fontId="0" fillId="0" borderId="0" xfId="4" applyNumberFormat="1" applyFont="1"/>
    <xf numFmtId="0" fontId="10" fillId="0" borderId="0" xfId="0" applyFont="1"/>
    <xf numFmtId="44" fontId="10" fillId="0" borderId="0" xfId="1" applyFont="1"/>
    <xf numFmtId="10" fontId="0" fillId="0" borderId="6" xfId="0" applyNumberFormat="1" applyBorder="1"/>
    <xf numFmtId="43" fontId="0" fillId="0" borderId="0" xfId="3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A2FFA-4201-4FB6-A832-90945DCA3639}">
  <dimension ref="A1:J32"/>
  <sheetViews>
    <sheetView tabSelected="1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17</v>
      </c>
      <c r="C3" s="12"/>
      <c r="G3" s="14" t="s">
        <v>4</v>
      </c>
      <c r="H3" s="15" t="s">
        <v>28</v>
      </c>
      <c r="I3" s="16">
        <v>44258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11</v>
      </c>
      <c r="I4" s="16">
        <v>44259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8" t="s">
        <v>8</v>
      </c>
      <c r="C7" s="39"/>
      <c r="D7" s="39"/>
      <c r="E7" s="40"/>
      <c r="F7" s="24" t="s">
        <v>9</v>
      </c>
      <c r="G7" s="38" t="s">
        <v>10</v>
      </c>
      <c r="H7" s="41"/>
      <c r="I7" s="4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/>
      <c r="B10" s="28"/>
      <c r="C10" s="32" t="s">
        <v>19</v>
      </c>
      <c r="F10" s="37">
        <v>5008711.95</v>
      </c>
    </row>
    <row r="11" spans="1:10" x14ac:dyDescent="0.25">
      <c r="C11" t="s">
        <v>20</v>
      </c>
      <c r="F11" s="13">
        <v>4736.7299999999996</v>
      </c>
      <c r="G11" s="30"/>
    </row>
    <row r="12" spans="1:10" x14ac:dyDescent="0.25">
      <c r="C12" t="s">
        <v>21</v>
      </c>
      <c r="F12" s="13">
        <v>6498.64</v>
      </c>
      <c r="G12" s="30"/>
    </row>
    <row r="13" spans="1:10" x14ac:dyDescent="0.25">
      <c r="C13" t="s">
        <v>22</v>
      </c>
      <c r="F13" s="13">
        <v>-66661.19</v>
      </c>
      <c r="G13" s="30"/>
    </row>
    <row r="14" spans="1:10" x14ac:dyDescent="0.25">
      <c r="C14" t="s">
        <v>25</v>
      </c>
      <c r="F14" s="13">
        <v>-143331.63</v>
      </c>
      <c r="G14" s="30"/>
    </row>
    <row r="15" spans="1:10" x14ac:dyDescent="0.25">
      <c r="C15" t="s">
        <v>31</v>
      </c>
      <c r="F15" s="13">
        <v>86194.38</v>
      </c>
      <c r="G15" s="30"/>
    </row>
    <row r="16" spans="1:10" ht="15.75" thickBot="1" x14ac:dyDescent="0.3">
      <c r="A16" s="28"/>
      <c r="B16" s="28"/>
      <c r="C16" s="28" t="s">
        <v>23</v>
      </c>
      <c r="F16" s="31">
        <f>SUM(F10:F15)</f>
        <v>4896148.88</v>
      </c>
    </row>
    <row r="17" spans="1:8" x14ac:dyDescent="0.25">
      <c r="A17" s="29"/>
      <c r="B17" s="29"/>
      <c r="C17" s="28"/>
    </row>
    <row r="19" spans="1:8" x14ac:dyDescent="0.25">
      <c r="C19" t="s">
        <v>24</v>
      </c>
      <c r="H19" t="s">
        <v>27</v>
      </c>
    </row>
    <row r="20" spans="1:8" x14ac:dyDescent="0.25">
      <c r="C20" t="s">
        <v>15</v>
      </c>
      <c r="F20" s="30">
        <v>3029494.91</v>
      </c>
      <c r="H20" s="33">
        <f>+F20/$F$26</f>
        <v>0.61875056993773447</v>
      </c>
    </row>
    <row r="21" spans="1:8" x14ac:dyDescent="0.25">
      <c r="C21" t="s">
        <v>16</v>
      </c>
      <c r="F21" s="30">
        <v>830967.82</v>
      </c>
      <c r="H21" s="33">
        <f t="shared" ref="H21:H25" si="0">+F21/$F$26</f>
        <v>0.1697186585551704</v>
      </c>
    </row>
    <row r="22" spans="1:8" x14ac:dyDescent="0.25">
      <c r="C22" t="s">
        <v>14</v>
      </c>
      <c r="F22" s="30">
        <v>753159.04</v>
      </c>
      <c r="H22" s="33">
        <f t="shared" si="0"/>
        <v>0.15382682562544953</v>
      </c>
    </row>
    <row r="23" spans="1:8" x14ac:dyDescent="0.25">
      <c r="C23" t="s">
        <v>29</v>
      </c>
      <c r="F23" s="30">
        <v>279527.11</v>
      </c>
      <c r="H23" s="33">
        <f t="shared" si="0"/>
        <v>5.7091219415697177E-2</v>
      </c>
    </row>
    <row r="24" spans="1:8" x14ac:dyDescent="0.25">
      <c r="C24" t="s">
        <v>30</v>
      </c>
      <c r="F24" s="30"/>
      <c r="H24" s="33">
        <f t="shared" si="0"/>
        <v>0</v>
      </c>
    </row>
    <row r="25" spans="1:8" x14ac:dyDescent="0.25">
      <c r="C25" t="s">
        <v>26</v>
      </c>
      <c r="F25" s="30">
        <v>3000</v>
      </c>
      <c r="H25" s="33">
        <f t="shared" si="0"/>
        <v>6.1272646594847833E-4</v>
      </c>
    </row>
    <row r="26" spans="1:8" ht="15.75" thickBot="1" x14ac:dyDescent="0.3">
      <c r="F26" s="31">
        <f>SUM(F20:F25)</f>
        <v>4896148.88</v>
      </c>
      <c r="H26" s="36">
        <f>SUM(H20:H25)</f>
        <v>1.0000000000000002</v>
      </c>
    </row>
    <row r="28" spans="1:8" x14ac:dyDescent="0.25">
      <c r="E28" s="34" t="s">
        <v>32</v>
      </c>
      <c r="F28" s="35">
        <f>+F16-F26</f>
        <v>0</v>
      </c>
    </row>
    <row r="32" spans="1:8" x14ac:dyDescent="0.25">
      <c r="C32" s="30"/>
    </row>
  </sheetData>
  <mergeCells count="2">
    <mergeCell ref="B7:E7"/>
    <mergeCell ref="G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1"/>
  <sheetViews>
    <sheetView workbookViewId="0">
      <selection activeCell="F23" sqref="F2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17</v>
      </c>
      <c r="C3" s="12"/>
      <c r="G3" s="14" t="s">
        <v>4</v>
      </c>
      <c r="H3" s="15" t="s">
        <v>11</v>
      </c>
      <c r="I3" s="16">
        <f ca="1">TODAY()</f>
        <v>44259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8" t="s">
        <v>8</v>
      </c>
      <c r="C7" s="39"/>
      <c r="D7" s="39"/>
      <c r="E7" s="40"/>
      <c r="F7" s="24" t="s">
        <v>9</v>
      </c>
      <c r="G7" s="38" t="s">
        <v>10</v>
      </c>
      <c r="H7" s="41"/>
      <c r="I7" s="4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/>
      <c r="B10" s="28"/>
      <c r="C10" s="32" t="s">
        <v>19</v>
      </c>
      <c r="F10" s="30">
        <v>5638661.0199999996</v>
      </c>
    </row>
    <row r="11" spans="1:10" x14ac:dyDescent="0.25">
      <c r="C11" t="s">
        <v>20</v>
      </c>
      <c r="F11" s="30">
        <v>5505.3</v>
      </c>
    </row>
    <row r="12" spans="1:10" x14ac:dyDescent="0.25">
      <c r="C12" t="s">
        <v>21</v>
      </c>
      <c r="F12" s="30">
        <v>4626.6899999999996</v>
      </c>
    </row>
    <row r="13" spans="1:10" x14ac:dyDescent="0.25">
      <c r="C13" t="s">
        <v>22</v>
      </c>
      <c r="F13" s="30">
        <v>-170803.82</v>
      </c>
    </row>
    <row r="14" spans="1:10" x14ac:dyDescent="0.25">
      <c r="C14" t="s">
        <v>25</v>
      </c>
      <c r="F14" s="30">
        <v>-5490.01</v>
      </c>
    </row>
    <row r="15" spans="1:10" ht="15.75" thickBot="1" x14ac:dyDescent="0.3">
      <c r="A15" s="28"/>
      <c r="B15" s="28"/>
      <c r="C15" s="28" t="s">
        <v>23</v>
      </c>
      <c r="F15" s="31">
        <f>SUM(F10:F14)</f>
        <v>5472499.1799999997</v>
      </c>
    </row>
    <row r="16" spans="1:10" x14ac:dyDescent="0.25">
      <c r="A16" s="29"/>
      <c r="B16" s="29"/>
      <c r="C16" s="28"/>
    </row>
    <row r="18" spans="3:8" x14ac:dyDescent="0.25">
      <c r="C18" t="s">
        <v>24</v>
      </c>
      <c r="H18" t="s">
        <v>27</v>
      </c>
    </row>
    <row r="19" spans="3:8" x14ac:dyDescent="0.25">
      <c r="C19" t="s">
        <v>15</v>
      </c>
      <c r="F19" s="30">
        <v>3528993.07</v>
      </c>
      <c r="H19" s="33">
        <f t="shared" ref="H19:H24" si="0">+F19/$F$25</f>
        <v>0.64485951729756452</v>
      </c>
    </row>
    <row r="20" spans="3:8" x14ac:dyDescent="0.25">
      <c r="C20" t="s">
        <v>16</v>
      </c>
      <c r="F20" s="30">
        <v>749693.86</v>
      </c>
      <c r="H20" s="33">
        <f t="shared" si="0"/>
        <v>0.13699296402430963</v>
      </c>
    </row>
    <row r="21" spans="3:8" x14ac:dyDescent="0.25">
      <c r="C21" t="s">
        <v>14</v>
      </c>
      <c r="F21" s="30">
        <v>566111.22</v>
      </c>
      <c r="H21" s="33">
        <f t="shared" si="0"/>
        <v>0.10344656416849676</v>
      </c>
    </row>
    <row r="22" spans="3:8" x14ac:dyDescent="0.25">
      <c r="C22" t="s">
        <v>13</v>
      </c>
      <c r="F22" s="30">
        <v>254722.86</v>
      </c>
      <c r="H22" s="33">
        <f t="shared" si="0"/>
        <v>4.654598557889917E-2</v>
      </c>
    </row>
    <row r="23" spans="3:8" x14ac:dyDescent="0.25">
      <c r="C23" t="s">
        <v>12</v>
      </c>
      <c r="F23" s="30">
        <v>284978</v>
      </c>
      <c r="H23" s="33">
        <f t="shared" si="0"/>
        <v>5.2074564011661648E-2</v>
      </c>
    </row>
    <row r="24" spans="3:8" x14ac:dyDescent="0.25">
      <c r="C24" t="s">
        <v>26</v>
      </c>
      <c r="F24" s="30">
        <v>88000</v>
      </c>
      <c r="H24" s="33">
        <f t="shared" si="0"/>
        <v>1.6080404919068227E-2</v>
      </c>
    </row>
    <row r="25" spans="3:8" ht="15.75" thickBot="1" x14ac:dyDescent="0.3">
      <c r="F25" s="31">
        <f>SUM(F19:F24)</f>
        <v>5472499.0099999998</v>
      </c>
    </row>
    <row r="29" spans="3:8" x14ac:dyDescent="0.25">
      <c r="D29">
        <f>-5505.13+5490.01+4626.69+170803.82</f>
        <v>175415.39</v>
      </c>
    </row>
    <row r="30" spans="3:8" x14ac:dyDescent="0.25">
      <c r="D30">
        <v>88000</v>
      </c>
    </row>
    <row r="31" spans="3:8" x14ac:dyDescent="0.25">
      <c r="C31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2021-03-04T02:39:25Z</dcterms:modified>
</cp:coreProperties>
</file>