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1-TRENTONS\a3-CLIENTS\PALME, Bruce\1.Entities\PALME04 - Palme SMSF\2022\1. FS_ITR\"/>
    </mc:Choice>
  </mc:AlternateContent>
  <bookViews>
    <workbookView xWindow="480" yWindow="60" windowWidth="18195" windowHeight="11835"/>
  </bookViews>
  <sheets>
    <sheet name="Sheet1" sheetId="1" r:id="rId1"/>
  </sheets>
  <definedNames>
    <definedName name="_xlnm.Print_Area" localSheetId="0">Sheet1!$A$1:$AD$29</definedName>
  </definedNames>
  <calcPr calcId="152511" concurrentCalc="0"/>
</workbook>
</file>

<file path=xl/calcChain.xml><?xml version="1.0" encoding="utf-8"?>
<calcChain xmlns="http://schemas.openxmlformats.org/spreadsheetml/2006/main">
  <c r="X20" i="1" l="1"/>
  <c r="X21" i="1"/>
  <c r="X19" i="1"/>
  <c r="X18" i="1"/>
  <c r="X17" i="1"/>
  <c r="X22" i="1"/>
  <c r="V14" i="1"/>
  <c r="V22" i="1"/>
  <c r="V27" i="1"/>
  <c r="V29" i="1"/>
  <c r="T27" i="1"/>
  <c r="T14" i="1"/>
  <c r="T22" i="1"/>
  <c r="T29" i="1"/>
  <c r="R27" i="1"/>
  <c r="R14" i="1"/>
  <c r="R22" i="1"/>
  <c r="R29" i="1"/>
  <c r="M22" i="1"/>
  <c r="K10" i="1"/>
  <c r="M10" i="1"/>
  <c r="K11" i="1"/>
  <c r="M11" i="1"/>
  <c r="K9" i="1"/>
  <c r="M9" i="1"/>
  <c r="M14" i="1"/>
  <c r="M29" i="1"/>
  <c r="I26" i="1"/>
  <c r="K26" i="1"/>
  <c r="K27" i="1"/>
  <c r="K22" i="1"/>
  <c r="K14" i="1"/>
  <c r="K29" i="1"/>
  <c r="I27" i="1"/>
  <c r="I14" i="1"/>
  <c r="I29" i="1"/>
  <c r="AB26" i="1"/>
  <c r="AD26" i="1"/>
  <c r="AB25" i="1"/>
  <c r="K25" i="1"/>
  <c r="AD25" i="1"/>
  <c r="J27" i="1"/>
  <c r="L27" i="1"/>
  <c r="M27" i="1"/>
  <c r="N27" i="1"/>
  <c r="O27" i="1"/>
  <c r="Q27" i="1"/>
  <c r="S27" i="1"/>
  <c r="U27" i="1"/>
  <c r="W27" i="1"/>
  <c r="X27" i="1"/>
  <c r="Y27" i="1"/>
  <c r="Z27" i="1"/>
  <c r="AA27" i="1"/>
  <c r="AB27" i="1"/>
  <c r="AC27" i="1"/>
  <c r="AD27" i="1"/>
  <c r="AB17" i="1"/>
  <c r="AB18" i="1"/>
  <c r="AB19" i="1"/>
  <c r="AB20" i="1"/>
  <c r="AB21" i="1"/>
  <c r="AB22" i="1"/>
  <c r="AD22" i="1"/>
  <c r="AD18" i="1"/>
  <c r="AD19" i="1"/>
  <c r="AD20" i="1"/>
  <c r="AD21" i="1"/>
  <c r="AD17" i="1"/>
  <c r="P18" i="1"/>
  <c r="P19" i="1"/>
  <c r="P20" i="1"/>
  <c r="P21" i="1"/>
  <c r="P17" i="1"/>
  <c r="I22" i="1"/>
  <c r="Z14" i="1"/>
  <c r="X14" i="1"/>
  <c r="J14" i="1"/>
  <c r="J29" i="1"/>
  <c r="L14" i="1"/>
  <c r="L29" i="1"/>
  <c r="N14" i="1"/>
  <c r="N29" i="1"/>
  <c r="O14" i="1"/>
  <c r="O29" i="1"/>
  <c r="Q29" i="1"/>
  <c r="S29" i="1"/>
  <c r="U29" i="1"/>
  <c r="W29" i="1"/>
  <c r="X29" i="1"/>
  <c r="Y29" i="1"/>
  <c r="Z22" i="1"/>
  <c r="Z29" i="1"/>
  <c r="AA29" i="1"/>
  <c r="AB29" i="1"/>
  <c r="AC29" i="1"/>
  <c r="AD29" i="1"/>
</calcChain>
</file>

<file path=xl/sharedStrings.xml><?xml version="1.0" encoding="utf-8"?>
<sst xmlns="http://schemas.openxmlformats.org/spreadsheetml/2006/main" count="35" uniqueCount="28">
  <si>
    <t>Investment</t>
  </si>
  <si>
    <t>Units</t>
  </si>
  <si>
    <t>Cost</t>
  </si>
  <si>
    <t>Income</t>
  </si>
  <si>
    <t>Cash/Bank Accounts</t>
  </si>
  <si>
    <t xml:space="preserve">TOTAL </t>
  </si>
  <si>
    <t>Purchase Date</t>
  </si>
  <si>
    <t>INVESTMENT SUMMARY REPORT AS AT 30 JUNE 2022</t>
  </si>
  <si>
    <t>THIS YEAR</t>
  </si>
  <si>
    <t>Adjusted Cost</t>
  </si>
  <si>
    <t>Market Value</t>
  </si>
  <si>
    <t>LAST YEAR</t>
  </si>
  <si>
    <t>INCOME</t>
  </si>
  <si>
    <t>Realised Gain/(Loss)</t>
  </si>
  <si>
    <t>CHANGE IN MV</t>
  </si>
  <si>
    <t>Unrealised Gain/(Loss)</t>
  </si>
  <si>
    <t>Percent</t>
  </si>
  <si>
    <t>ASX Shares</t>
  </si>
  <si>
    <t>PALME SUPERANNUATION FUND</t>
  </si>
  <si>
    <t>ABN : 28 344 661 026</t>
  </si>
  <si>
    <t>Bank - Macquarie #6699</t>
  </si>
  <si>
    <t>Bank - St George #3351</t>
  </si>
  <si>
    <t>Bank - St George Term Deposit #5725</t>
  </si>
  <si>
    <t>iShares by BlackRock (IOZ)</t>
  </si>
  <si>
    <t>Vanguard (VAS)</t>
  </si>
  <si>
    <t>Other Investment</t>
  </si>
  <si>
    <t>Perpetual Taxi Plate (TX46) - ACT</t>
  </si>
  <si>
    <t>Perpetual Taxi Plate (HB237) - 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</si>
</sst>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[Red]\(#,##0.00\)"/>
    <numFmt numFmtId="165" formatCode="_-* #,##0_-;\-* #,##0_-;_-* &quot;-&quot;??_-;_-@_-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0" xfId="0" applyFont="1" applyFill="1"/>
    <xf numFmtId="43" fontId="0" fillId="2" borderId="0" xfId="1" applyFont="1" applyFill="1"/>
    <xf numFmtId="10" fontId="0" fillId="2" borderId="0" xfId="2" applyNumberFormat="1" applyFont="1" applyFill="1"/>
    <xf numFmtId="43" fontId="0" fillId="2" borderId="0" xfId="0" applyNumberFormat="1" applyFill="1"/>
    <xf numFmtId="43" fontId="2" fillId="2" borderId="3" xfId="0" applyNumberFormat="1" applyFont="1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164" fontId="0" fillId="2" borderId="0" xfId="0" applyNumberFormat="1" applyFill="1"/>
    <xf numFmtId="0" fontId="2" fillId="2" borderId="0" xfId="0" applyFont="1" applyFill="1" applyBorder="1" applyAlignment="1">
      <alignment horizontal="center"/>
    </xf>
    <xf numFmtId="14" fontId="0" fillId="2" borderId="0" xfId="0" applyNumberFormat="1" applyFill="1"/>
    <xf numFmtId="165" fontId="0" fillId="2" borderId="0" xfId="1" applyNumberFormat="1" applyFont="1" applyFill="1"/>
    <xf numFmtId="43" fontId="2" fillId="2" borderId="2" xfId="0" applyNumberFormat="1" applyFont="1" applyFill="1" applyBorder="1"/>
    <xf numFmtId="164" fontId="2" fillId="2" borderId="2" xfId="0" applyNumberFormat="1" applyFont="1" applyFill="1" applyBorder="1"/>
    <xf numFmtId="43" fontId="0" fillId="2" borderId="0" xfId="1" applyFont="1" applyFill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4" xfId="1" applyFont="1" applyFill="1" applyBorder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0" fillId="2" borderId="0" xfId="0" applyNumberFormat="1" applyFill="1" applyBorder="1"/>
    <xf numFmtId="164" fontId="0" fillId="2" borderId="0" xfId="0" applyNumberFormat="1" applyFill="1" applyBorder="1"/>
    <xf numFmtId="0" fontId="2" fillId="2" borderId="0" xfId="0" applyFont="1" applyFill="1" applyBorder="1"/>
    <xf numFmtId="43" fontId="2" fillId="2" borderId="0" xfId="1" applyFont="1" applyFill="1" applyBorder="1" applyAlignment="1">
      <alignment vertical="center"/>
    </xf>
    <xf numFmtId="43" fontId="2" fillId="2" borderId="0" xfId="0" applyNumberFormat="1" applyFont="1" applyFill="1" applyBorder="1"/>
    <xf numFmtId="0" fontId="2" fillId="2" borderId="0" xfId="0" applyFont="1" applyFill="1" applyAlignment="1">
      <alignment horizontal="center"/>
    </xf>
    <xf numFmtId="164" fontId="2" fillId="2" borderId="3" xfId="0" applyNumberFormat="1" applyFont="1" applyFill="1" applyBorder="1"/>
    <xf numFmtId="166" fontId="2" fillId="2" borderId="3" xfId="2" applyNumberFormat="1" applyFont="1" applyFill="1" applyBorder="1"/>
    <xf numFmtId="0" fontId="2" fillId="2" borderId="0" xfId="0" applyFont="1" applyFill="1" applyBorder="1" applyAlignment="1">
      <alignment horizontal="center" vertical="center"/>
    </xf>
    <xf numFmtId="165" fontId="0" fillId="2" borderId="0" xfId="0" applyNumberFormat="1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3" fontId="2" fillId="2" borderId="2" xfId="1" applyFont="1" applyFill="1" applyBorder="1"/>
    <xf numFmtId="0" fontId="2" fillId="2" borderId="2" xfId="0" applyFont="1" applyFill="1" applyBorder="1" applyAlignment="1">
      <alignment horizontal="center" vertical="center"/>
    </xf>
    <xf numFmtId="43" fontId="2" fillId="2" borderId="0" xfId="0" applyNumberFormat="1" applyFont="1" applyFill="1"/>
    <xf numFmtId="166" fontId="0" fillId="2" borderId="0" xfId="2" applyNumberFormat="1" applyFont="1" applyFill="1"/>
    <xf numFmtId="43" fontId="2" fillId="2" borderId="0" xfId="1" applyFont="1" applyFill="1"/>
    <xf numFmtId="166" fontId="2" fillId="2" borderId="2" xfId="0" applyNumberFormat="1" applyFont="1" applyFill="1" applyBorder="1"/>
    <xf numFmtId="43" fontId="0" fillId="2" borderId="0" xfId="1" applyNumberFormat="1" applyFont="1" applyFill="1"/>
    <xf numFmtId="10" fontId="2" fillId="2" borderId="2" xfId="2" applyNumberFormat="1" applyFont="1" applyFill="1" applyBorder="1"/>
    <xf numFmtId="0" fontId="2" fillId="4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ont="1" applyFill="1"/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workbookViewId="0">
      <selection activeCell="A33" sqref="A33"/>
    </sheetView>
  </sheetViews>
  <sheetFormatPr defaultRowHeight="15" x14ac:dyDescent="0.25"/>
  <cols>
    <col min="1" max="1" width="4.7109375" style="1" customWidth="1"/>
    <col min="2" max="2" width="22.140625" style="1" customWidth="1"/>
    <col min="3" max="3" width="12.140625" style="18" customWidth="1"/>
    <col min="4" max="4" width="2.7109375" style="18" customWidth="1"/>
    <col min="5" max="5" width="10.7109375" style="1" bestFit="1" customWidth="1"/>
    <col min="6" max="6" width="3.42578125" style="1" customWidth="1"/>
    <col min="7" max="7" width="5.5703125" style="2" customWidth="1"/>
    <col min="8" max="8" width="2.5703125" style="2" customWidth="1"/>
    <col min="9" max="9" width="11.5703125" style="1" bestFit="1" customWidth="1"/>
    <col min="10" max="10" width="1.5703125" style="1" customWidth="1"/>
    <col min="11" max="11" width="11.7109375" style="1" customWidth="1"/>
    <col min="12" max="12" width="0.85546875" style="1" customWidth="1"/>
    <col min="13" max="13" width="11.5703125" style="1" bestFit="1" customWidth="1"/>
    <col min="14" max="15" width="2.42578125" style="1" customWidth="1"/>
    <col min="16" max="16" width="6.85546875" style="1" customWidth="1"/>
    <col min="17" max="17" width="1.7109375" style="1" customWidth="1"/>
    <col min="18" max="18" width="11.5703125" style="1" bestFit="1" customWidth="1"/>
    <col min="19" max="19" width="2.140625" style="1" customWidth="1"/>
    <col min="20" max="20" width="11.5703125" style="1" bestFit="1" customWidth="1"/>
    <col min="21" max="21" width="2.28515625" style="1" customWidth="1"/>
    <col min="22" max="22" width="11.5703125" style="1" bestFit="1" customWidth="1"/>
    <col min="23" max="23" width="2.5703125" style="1" customWidth="1"/>
    <col min="24" max="24" width="11.7109375" style="1" customWidth="1"/>
    <col min="25" max="25" width="2.140625" style="1" customWidth="1"/>
    <col min="26" max="26" width="11.140625" style="1" customWidth="1"/>
    <col min="27" max="27" width="1.5703125" style="1" customWidth="1"/>
    <col min="28" max="28" width="11.140625" style="1" customWidth="1"/>
    <col min="29" max="29" width="1.28515625" style="1" customWidth="1"/>
    <col min="30" max="16384" width="9.140625" style="1"/>
  </cols>
  <sheetData>
    <row r="1" spans="1:30" x14ac:dyDescent="0.25">
      <c r="A1" s="55" t="s">
        <v>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</row>
    <row r="2" spans="1:30" x14ac:dyDescent="0.25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pans="1:30" x14ac:dyDescent="0.25">
      <c r="A3" s="55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</row>
    <row r="4" spans="1:30" ht="7.5" customHeight="1" thickBot="1" x14ac:dyDescent="0.3"/>
    <row r="5" spans="1:30" x14ac:dyDescent="0.25">
      <c r="A5" s="3"/>
      <c r="B5" s="3"/>
      <c r="C5" s="19"/>
      <c r="D5" s="19"/>
      <c r="E5" s="3"/>
      <c r="F5" s="3"/>
      <c r="G5" s="4"/>
      <c r="H5" s="4"/>
      <c r="I5" s="56" t="s">
        <v>8</v>
      </c>
      <c r="J5" s="56"/>
      <c r="K5" s="56"/>
      <c r="L5" s="56"/>
      <c r="M5" s="56"/>
      <c r="N5" s="3"/>
      <c r="O5" s="3"/>
      <c r="P5" s="3"/>
      <c r="Q5" s="46"/>
      <c r="R5" s="57" t="s">
        <v>11</v>
      </c>
      <c r="S5" s="57"/>
      <c r="T5" s="57"/>
      <c r="U5" s="57"/>
      <c r="V5" s="57"/>
      <c r="W5" s="47"/>
      <c r="X5" s="58" t="s">
        <v>12</v>
      </c>
      <c r="Y5" s="58"/>
      <c r="Z5" s="58"/>
      <c r="AA5" s="3"/>
      <c r="AB5" s="54" t="s">
        <v>14</v>
      </c>
      <c r="AC5" s="54"/>
      <c r="AD5" s="54"/>
    </row>
    <row r="6" spans="1:30" ht="30.75" thickBot="1" x14ac:dyDescent="0.3">
      <c r="A6" s="33" t="s">
        <v>0</v>
      </c>
      <c r="B6" s="34"/>
      <c r="E6" s="35" t="s">
        <v>6</v>
      </c>
      <c r="F6" s="34"/>
      <c r="G6" s="31" t="s">
        <v>1</v>
      </c>
      <c r="H6" s="31"/>
      <c r="I6" s="36" t="s">
        <v>2</v>
      </c>
      <c r="J6" s="36"/>
      <c r="K6" s="37" t="s">
        <v>9</v>
      </c>
      <c r="L6" s="36"/>
      <c r="M6" s="37" t="s">
        <v>10</v>
      </c>
      <c r="N6" s="36"/>
      <c r="O6" s="36"/>
      <c r="P6" s="31" t="s">
        <v>1</v>
      </c>
      <c r="Q6" s="31"/>
      <c r="R6" s="31" t="s">
        <v>2</v>
      </c>
      <c r="S6" s="31"/>
      <c r="T6" s="35" t="s">
        <v>9</v>
      </c>
      <c r="U6" s="31"/>
      <c r="V6" s="35" t="s">
        <v>10</v>
      </c>
      <c r="W6" s="31"/>
      <c r="X6" s="39" t="s">
        <v>3</v>
      </c>
      <c r="Y6" s="39"/>
      <c r="Z6" s="48" t="s">
        <v>13</v>
      </c>
      <c r="AA6" s="49"/>
      <c r="AB6" s="50" t="s">
        <v>15</v>
      </c>
      <c r="AC6" s="51"/>
      <c r="AD6" s="52" t="s">
        <v>16</v>
      </c>
    </row>
    <row r="7" spans="1:30" ht="15.75" thickTop="1" x14ac:dyDescent="0.25">
      <c r="A7" s="10"/>
      <c r="B7" s="10"/>
      <c r="C7" s="20"/>
      <c r="D7" s="20"/>
      <c r="E7" s="10"/>
      <c r="F7" s="10"/>
      <c r="G7" s="11"/>
      <c r="H7" s="11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30" x14ac:dyDescent="0.25">
      <c r="A8" s="5" t="s">
        <v>4</v>
      </c>
      <c r="B8" s="5"/>
      <c r="C8" s="21"/>
      <c r="D8" s="21"/>
      <c r="E8" s="5"/>
    </row>
    <row r="9" spans="1:30" hidden="1" x14ac:dyDescent="0.25">
      <c r="A9" s="53" t="s">
        <v>20</v>
      </c>
      <c r="B9" s="5"/>
      <c r="C9" s="21"/>
      <c r="D9" s="21"/>
      <c r="E9" s="5"/>
      <c r="I9" s="6">
        <v>0</v>
      </c>
      <c r="J9" s="6"/>
      <c r="K9" s="6">
        <f>I9</f>
        <v>0</v>
      </c>
      <c r="L9" s="6"/>
      <c r="M9" s="6">
        <f>K9</f>
        <v>0</v>
      </c>
      <c r="R9" s="6">
        <v>0</v>
      </c>
      <c r="T9" s="8">
        <v>0</v>
      </c>
      <c r="V9" s="8">
        <v>0</v>
      </c>
      <c r="X9" s="6">
        <v>0</v>
      </c>
      <c r="Z9" s="6">
        <v>0</v>
      </c>
    </row>
    <row r="10" spans="1:30" x14ac:dyDescent="0.25">
      <c r="A10" s="53" t="s">
        <v>21</v>
      </c>
      <c r="B10" s="5"/>
      <c r="C10" s="21"/>
      <c r="D10" s="21"/>
      <c r="E10" s="5"/>
      <c r="I10" s="6">
        <v>1927.76</v>
      </c>
      <c r="J10" s="6"/>
      <c r="K10" s="6">
        <f>I10</f>
        <v>1927.76</v>
      </c>
      <c r="L10" s="6"/>
      <c r="M10" s="6">
        <f>K10</f>
        <v>1927.76</v>
      </c>
      <c r="R10" s="6">
        <v>78.739999999999995</v>
      </c>
      <c r="T10" s="6">
        <v>78.739999999999995</v>
      </c>
      <c r="U10" s="6"/>
      <c r="V10" s="6">
        <v>78.739999999999995</v>
      </c>
      <c r="W10" s="6"/>
      <c r="X10" s="6">
        <v>0</v>
      </c>
      <c r="Y10" s="6"/>
      <c r="Z10" s="6">
        <v>0</v>
      </c>
    </row>
    <row r="11" spans="1:30" x14ac:dyDescent="0.25">
      <c r="A11" s="53" t="s">
        <v>22</v>
      </c>
      <c r="B11" s="5"/>
      <c r="C11" s="21"/>
      <c r="D11" s="21"/>
      <c r="E11" s="5"/>
      <c r="I11" s="6">
        <v>90770.45</v>
      </c>
      <c r="J11" s="6"/>
      <c r="K11" s="6">
        <f>I11</f>
        <v>90770.45</v>
      </c>
      <c r="L11" s="6"/>
      <c r="M11" s="6">
        <f>K11</f>
        <v>90770.45</v>
      </c>
      <c r="R11" s="6">
        <v>90508.35</v>
      </c>
      <c r="T11" s="6">
        <v>90508.35</v>
      </c>
      <c r="U11" s="6"/>
      <c r="V11" s="6">
        <v>90508.35</v>
      </c>
      <c r="W11" s="6"/>
      <c r="X11" s="6">
        <v>262.12</v>
      </c>
      <c r="Y11" s="6"/>
      <c r="Z11" s="6"/>
    </row>
    <row r="12" spans="1:30" hidden="1" x14ac:dyDescent="0.25">
      <c r="A12" s="5"/>
      <c r="B12" s="5"/>
      <c r="C12" s="21"/>
      <c r="D12" s="21"/>
      <c r="E12" s="5"/>
    </row>
    <row r="13" spans="1:30" hidden="1" x14ac:dyDescent="0.25">
      <c r="I13" s="6"/>
      <c r="J13" s="6"/>
      <c r="K13" s="6"/>
      <c r="L13" s="6"/>
      <c r="M13" s="6"/>
      <c r="P13" s="6"/>
      <c r="R13" s="6"/>
      <c r="T13" s="6"/>
      <c r="V13" s="6"/>
      <c r="X13" s="6"/>
      <c r="Z13" s="6"/>
    </row>
    <row r="14" spans="1:30" s="5" customFormat="1" x14ac:dyDescent="0.25">
      <c r="C14" s="21"/>
      <c r="D14" s="21"/>
      <c r="G14" s="28"/>
      <c r="H14" s="28"/>
      <c r="I14" s="38">
        <f>SUM(I9:I13)</f>
        <v>92698.209999999992</v>
      </c>
      <c r="J14" s="42">
        <f t="shared" ref="J14:O14" si="0">SUM(J13)</f>
        <v>0</v>
      </c>
      <c r="K14" s="38">
        <f>SUM(K9:K11)</f>
        <v>92698.209999999992</v>
      </c>
      <c r="L14" s="42">
        <f t="shared" si="0"/>
        <v>0</v>
      </c>
      <c r="M14" s="38">
        <f>SUM(M9:M11)</f>
        <v>92698.209999999992</v>
      </c>
      <c r="N14" s="42">
        <f t="shared" si="0"/>
        <v>0</v>
      </c>
      <c r="O14" s="42">
        <f t="shared" si="0"/>
        <v>0</v>
      </c>
      <c r="P14" s="42"/>
      <c r="R14" s="16">
        <f>SUM(R9:R13)</f>
        <v>90587.090000000011</v>
      </c>
      <c r="T14" s="16">
        <f>SUM(T9:T13)</f>
        <v>90587.090000000011</v>
      </c>
      <c r="V14" s="38">
        <f>SUM(V9:V13)</f>
        <v>90587.090000000011</v>
      </c>
      <c r="X14" s="16">
        <f>SUM(X9:X13)</f>
        <v>262.12</v>
      </c>
      <c r="Z14" s="16">
        <f>SUM(Z9:Z13)</f>
        <v>0</v>
      </c>
    </row>
    <row r="15" spans="1:30" x14ac:dyDescent="0.25">
      <c r="I15" s="6"/>
      <c r="J15" s="6"/>
      <c r="K15" s="6"/>
      <c r="L15" s="6"/>
      <c r="M15" s="6"/>
    </row>
    <row r="16" spans="1:30" x14ac:dyDescent="0.25">
      <c r="A16" s="5" t="s">
        <v>17</v>
      </c>
      <c r="I16" s="6"/>
      <c r="J16" s="6"/>
      <c r="K16" s="6"/>
      <c r="L16" s="6"/>
      <c r="M16" s="6"/>
    </row>
    <row r="17" spans="1:30" x14ac:dyDescent="0.25">
      <c r="A17" s="1" t="s">
        <v>23</v>
      </c>
      <c r="E17" s="14">
        <v>43368</v>
      </c>
      <c r="G17" s="2">
        <v>550</v>
      </c>
      <c r="I17" s="6">
        <v>14233.99</v>
      </c>
      <c r="J17" s="6"/>
      <c r="K17" s="6">
        <v>14202.07</v>
      </c>
      <c r="L17" s="6"/>
      <c r="M17" s="6">
        <v>14905</v>
      </c>
      <c r="P17" s="15">
        <f>G17</f>
        <v>550</v>
      </c>
      <c r="R17" s="6">
        <v>14233.99</v>
      </c>
      <c r="T17" s="8">
        <v>14223.09</v>
      </c>
      <c r="V17" s="6">
        <v>16588</v>
      </c>
      <c r="X17" s="6">
        <f>(601+0.71+682.56+437.68)/(550+246)*G17</f>
        <v>1189.7895728643216</v>
      </c>
      <c r="Z17" s="6">
        <v>0</v>
      </c>
      <c r="AB17" s="12">
        <f>M17-V17</f>
        <v>-1683</v>
      </c>
      <c r="AD17" s="41">
        <f>AB17/V17</f>
        <v>-0.10145888594164457</v>
      </c>
    </row>
    <row r="18" spans="1:30" x14ac:dyDescent="0.25">
      <c r="A18" s="1" t="s">
        <v>23</v>
      </c>
      <c r="E18" s="14">
        <v>43384</v>
      </c>
      <c r="G18" s="2">
        <v>246</v>
      </c>
      <c r="I18" s="6">
        <v>6022.51</v>
      </c>
      <c r="J18" s="6"/>
      <c r="K18" s="6">
        <v>6008.24</v>
      </c>
      <c r="L18" s="6"/>
      <c r="M18" s="6">
        <v>6666.6</v>
      </c>
      <c r="P18" s="15">
        <f t="shared" ref="P18:P21" si="1">G18</f>
        <v>246</v>
      </c>
      <c r="R18" s="6">
        <v>6022.51</v>
      </c>
      <c r="T18" s="8">
        <v>6017.63</v>
      </c>
      <c r="V18" s="6">
        <v>7419.36</v>
      </c>
      <c r="X18" s="6">
        <f>(601+0.71+682.56+437.68)/(550+246)*G18</f>
        <v>532.16042713567845</v>
      </c>
      <c r="Z18" s="6"/>
      <c r="AB18" s="12">
        <f t="shared" ref="AB18:AB21" si="2">M18-V18</f>
        <v>-752.75999999999931</v>
      </c>
      <c r="AD18" s="41">
        <f t="shared" ref="AD18:AD21" si="3">AB18/V18</f>
        <v>-0.10145888594164447</v>
      </c>
    </row>
    <row r="19" spans="1:30" x14ac:dyDescent="0.25">
      <c r="A19" s="1" t="s">
        <v>24</v>
      </c>
      <c r="E19" s="14">
        <v>43334</v>
      </c>
      <c r="G19" s="2">
        <v>13</v>
      </c>
      <c r="I19" s="6">
        <v>1069.69</v>
      </c>
      <c r="J19" s="6"/>
      <c r="K19" s="6">
        <v>1076.0999999999999</v>
      </c>
      <c r="L19" s="6"/>
      <c r="M19" s="6">
        <v>1088.75</v>
      </c>
      <c r="P19" s="15">
        <f t="shared" si="1"/>
        <v>13</v>
      </c>
      <c r="R19" s="6">
        <v>1069.69</v>
      </c>
      <c r="T19" s="8">
        <v>1073.07</v>
      </c>
      <c r="V19" s="6">
        <v>1222.52</v>
      </c>
      <c r="X19" s="6">
        <f>(1078+1.85+1131.53+614.36)/(13+100+240)*G19</f>
        <v>104.06407932011334</v>
      </c>
      <c r="Z19" s="6"/>
      <c r="AB19" s="12">
        <f t="shared" si="2"/>
        <v>-133.76999999999998</v>
      </c>
      <c r="AD19" s="41">
        <f t="shared" si="3"/>
        <v>-0.10942152275627391</v>
      </c>
    </row>
    <row r="20" spans="1:30" x14ac:dyDescent="0.25">
      <c r="A20" s="1" t="s">
        <v>24</v>
      </c>
      <c r="E20" s="14">
        <v>43355</v>
      </c>
      <c r="G20" s="2">
        <v>100</v>
      </c>
      <c r="I20" s="6">
        <v>7968.95</v>
      </c>
      <c r="J20" s="6"/>
      <c r="K20" s="6">
        <v>8018.22</v>
      </c>
      <c r="L20" s="6"/>
      <c r="M20" s="6">
        <v>8375</v>
      </c>
      <c r="P20" s="15">
        <f t="shared" si="1"/>
        <v>100</v>
      </c>
      <c r="R20" s="6">
        <v>7968.95</v>
      </c>
      <c r="T20" s="8">
        <v>7994.96</v>
      </c>
      <c r="V20" s="6">
        <v>9404</v>
      </c>
      <c r="X20" s="6">
        <f t="shared" ref="X20:X21" si="4">(1078+1.85+1131.53+614.36)/(13+100+240)*G20</f>
        <v>800.49291784702564</v>
      </c>
      <c r="Z20" s="6"/>
      <c r="AB20" s="12">
        <f t="shared" si="2"/>
        <v>-1029</v>
      </c>
      <c r="AD20" s="41">
        <f t="shared" si="3"/>
        <v>-0.10942152275627393</v>
      </c>
    </row>
    <row r="21" spans="1:30" x14ac:dyDescent="0.25">
      <c r="A21" s="1" t="s">
        <v>24</v>
      </c>
      <c r="E21" s="14">
        <v>43361</v>
      </c>
      <c r="G21" s="2">
        <v>240</v>
      </c>
      <c r="I21" s="6">
        <v>19071.740000000002</v>
      </c>
      <c r="J21" s="6"/>
      <c r="K21" s="6">
        <v>19189.990000000002</v>
      </c>
      <c r="L21" s="6"/>
      <c r="M21" s="6">
        <v>20100</v>
      </c>
      <c r="P21" s="15">
        <f t="shared" si="1"/>
        <v>240</v>
      </c>
      <c r="R21" s="6">
        <v>19071.740000000002</v>
      </c>
      <c r="T21" s="8">
        <v>19134.169999999998</v>
      </c>
      <c r="V21" s="6">
        <v>22569.599999999999</v>
      </c>
      <c r="X21" s="6">
        <f t="shared" si="4"/>
        <v>1921.1830028328613</v>
      </c>
      <c r="Z21" s="6"/>
      <c r="AB21" s="12">
        <f t="shared" si="2"/>
        <v>-2469.5999999999985</v>
      </c>
      <c r="AD21" s="41">
        <f t="shared" si="3"/>
        <v>-0.10942152275627387</v>
      </c>
    </row>
    <row r="22" spans="1:30" s="5" customFormat="1" x14ac:dyDescent="0.25">
      <c r="C22" s="21"/>
      <c r="D22" s="21"/>
      <c r="G22" s="28"/>
      <c r="H22" s="28"/>
      <c r="I22" s="38">
        <f>SUM(I17:I21)</f>
        <v>48366.880000000005</v>
      </c>
      <c r="J22" s="42"/>
      <c r="K22" s="38">
        <f>SUM(K17:K21)</f>
        <v>48494.619999999995</v>
      </c>
      <c r="L22" s="42"/>
      <c r="M22" s="38">
        <f>SUM(M17:M21)</f>
        <v>51135.35</v>
      </c>
      <c r="R22" s="16">
        <f>SUM(R17:R21)</f>
        <v>48366.880000000005</v>
      </c>
      <c r="T22" s="16">
        <f>SUM(T17:T21)</f>
        <v>48442.92</v>
      </c>
      <c r="V22" s="16">
        <f>SUM(V17:V21)</f>
        <v>57203.48</v>
      </c>
      <c r="X22" s="38">
        <f>SUM(X17:X21)</f>
        <v>4547.6900000000005</v>
      </c>
      <c r="Z22" s="16">
        <f>SUM(Z17)</f>
        <v>0</v>
      </c>
      <c r="AB22" s="17">
        <f>SUM(AB17:AB21)</f>
        <v>-6068.1299999999974</v>
      </c>
      <c r="AD22" s="43">
        <f>AB22/V22</f>
        <v>-0.10607973500912876</v>
      </c>
    </row>
    <row r="23" spans="1:30" x14ac:dyDescent="0.25">
      <c r="I23" s="6"/>
      <c r="J23" s="6"/>
      <c r="K23" s="6"/>
      <c r="L23" s="6"/>
      <c r="M23" s="6"/>
    </row>
    <row r="24" spans="1:30" x14ac:dyDescent="0.25">
      <c r="A24" s="5" t="s">
        <v>25</v>
      </c>
      <c r="I24" s="6"/>
      <c r="J24" s="6"/>
      <c r="K24" s="6"/>
      <c r="L24" s="6"/>
      <c r="M24" s="6"/>
    </row>
    <row r="25" spans="1:30" x14ac:dyDescent="0.25">
      <c r="A25" s="1" t="s">
        <v>26</v>
      </c>
      <c r="E25" s="14">
        <v>41627</v>
      </c>
      <c r="G25" s="2">
        <v>1</v>
      </c>
      <c r="I25" s="6">
        <v>255000</v>
      </c>
      <c r="J25" s="6"/>
      <c r="K25" s="6">
        <f>I25</f>
        <v>255000</v>
      </c>
      <c r="L25" s="6"/>
      <c r="M25" s="6">
        <v>95000</v>
      </c>
      <c r="N25" s="8"/>
      <c r="O25" s="8"/>
      <c r="P25" s="32">
        <v>1</v>
      </c>
      <c r="Q25" s="8"/>
      <c r="R25" s="44">
        <v>255000</v>
      </c>
      <c r="T25" s="6">
        <v>255000</v>
      </c>
      <c r="V25" s="6">
        <v>95000</v>
      </c>
      <c r="X25" s="6">
        <v>770</v>
      </c>
      <c r="Z25" s="6">
        <v>0</v>
      </c>
      <c r="AB25" s="6">
        <f>M25-V25</f>
        <v>0</v>
      </c>
      <c r="AD25" s="7">
        <f>AB25/V25</f>
        <v>0</v>
      </c>
    </row>
    <row r="26" spans="1:30" x14ac:dyDescent="0.25">
      <c r="A26" s="1" t="s">
        <v>27</v>
      </c>
      <c r="C26" s="22"/>
      <c r="D26" s="22"/>
      <c r="E26" s="14">
        <v>41600</v>
      </c>
      <c r="G26" s="2">
        <v>1</v>
      </c>
      <c r="I26" s="6">
        <f>R26</f>
        <v>150000</v>
      </c>
      <c r="J26" s="6"/>
      <c r="K26" s="6">
        <f>I26</f>
        <v>150000</v>
      </c>
      <c r="L26" s="6"/>
      <c r="M26" s="6">
        <v>112500</v>
      </c>
      <c r="P26" s="32">
        <v>1</v>
      </c>
      <c r="R26" s="6">
        <v>150000</v>
      </c>
      <c r="T26" s="8">
        <v>150000</v>
      </c>
      <c r="V26" s="6">
        <v>112500</v>
      </c>
      <c r="X26" s="6">
        <v>1835</v>
      </c>
      <c r="AB26" s="6">
        <f>M26-V26</f>
        <v>0</v>
      </c>
      <c r="AD26" s="7">
        <f>AB26/V26</f>
        <v>0</v>
      </c>
    </row>
    <row r="27" spans="1:30" s="25" customFormat="1" x14ac:dyDescent="0.25">
      <c r="C27" s="26"/>
      <c r="D27" s="26"/>
      <c r="G27" s="13"/>
      <c r="H27" s="13"/>
      <c r="I27" s="16">
        <f>SUM(I25:I26)</f>
        <v>405000</v>
      </c>
      <c r="J27" s="27">
        <f t="shared" ref="J27:O27" si="5">SUM(J24:J26)</f>
        <v>0</v>
      </c>
      <c r="K27" s="16">
        <f t="shared" si="5"/>
        <v>405000</v>
      </c>
      <c r="L27" s="27">
        <f t="shared" si="5"/>
        <v>0</v>
      </c>
      <c r="M27" s="16">
        <f t="shared" si="5"/>
        <v>207500</v>
      </c>
      <c r="N27" s="27">
        <f t="shared" si="5"/>
        <v>0</v>
      </c>
      <c r="O27" s="27">
        <f t="shared" si="5"/>
        <v>0</v>
      </c>
      <c r="P27" s="27"/>
      <c r="Q27" s="27">
        <f>SUM(Q24:Q26)</f>
        <v>0</v>
      </c>
      <c r="R27" s="16">
        <f>SUM(R25:R26)</f>
        <v>405000</v>
      </c>
      <c r="S27" s="27">
        <f t="shared" ref="S27:AD27" si="6">SUM(S24:S26)</f>
        <v>0</v>
      </c>
      <c r="T27" s="16">
        <f t="shared" si="6"/>
        <v>405000</v>
      </c>
      <c r="U27" s="27">
        <f t="shared" si="6"/>
        <v>0</v>
      </c>
      <c r="V27" s="16">
        <f t="shared" si="6"/>
        <v>207500</v>
      </c>
      <c r="W27" s="27">
        <f t="shared" si="6"/>
        <v>0</v>
      </c>
      <c r="X27" s="16">
        <f t="shared" si="6"/>
        <v>2605</v>
      </c>
      <c r="Y27" s="27">
        <f t="shared" si="6"/>
        <v>0</v>
      </c>
      <c r="Z27" s="16">
        <f t="shared" si="6"/>
        <v>0</v>
      </c>
      <c r="AA27" s="27">
        <f t="shared" si="6"/>
        <v>0</v>
      </c>
      <c r="AB27" s="38">
        <f t="shared" si="6"/>
        <v>0</v>
      </c>
      <c r="AC27" s="27">
        <f t="shared" si="6"/>
        <v>0</v>
      </c>
      <c r="AD27" s="45">
        <f t="shared" si="6"/>
        <v>0</v>
      </c>
    </row>
    <row r="28" spans="1:30" x14ac:dyDescent="0.25">
      <c r="C28" s="22"/>
      <c r="D28" s="22"/>
      <c r="M28" s="23"/>
      <c r="N28" s="8"/>
      <c r="O28" s="8"/>
      <c r="P28" s="8"/>
      <c r="Q28" s="8"/>
      <c r="R28" s="8"/>
      <c r="S28" s="8"/>
      <c r="T28" s="23"/>
      <c r="U28" s="8"/>
      <c r="V28" s="23"/>
      <c r="W28" s="8"/>
      <c r="X28" s="24"/>
    </row>
    <row r="29" spans="1:30" s="5" customFormat="1" ht="15.75" thickBot="1" x14ac:dyDescent="0.3">
      <c r="A29" s="5" t="s">
        <v>5</v>
      </c>
      <c r="C29" s="21"/>
      <c r="D29" s="21"/>
      <c r="G29" s="28"/>
      <c r="H29" s="28"/>
      <c r="I29" s="9">
        <f t="shared" ref="I29:O29" si="7">I14+I22+I27</f>
        <v>546065.09</v>
      </c>
      <c r="J29" s="40">
        <f t="shared" si="7"/>
        <v>0</v>
      </c>
      <c r="K29" s="9">
        <f t="shared" si="7"/>
        <v>546192.82999999996</v>
      </c>
      <c r="L29" s="40">
        <f t="shared" si="7"/>
        <v>0</v>
      </c>
      <c r="M29" s="9">
        <f t="shared" si="7"/>
        <v>351333.56</v>
      </c>
      <c r="N29" s="40">
        <f t="shared" si="7"/>
        <v>0</v>
      </c>
      <c r="O29" s="40">
        <f t="shared" si="7"/>
        <v>0</v>
      </c>
      <c r="P29" s="40"/>
      <c r="Q29" s="40">
        <f t="shared" ref="Q29:AD29" si="8">Q14+Q22+Q27</f>
        <v>0</v>
      </c>
      <c r="R29" s="9">
        <f t="shared" si="8"/>
        <v>543953.97</v>
      </c>
      <c r="S29" s="40">
        <f t="shared" si="8"/>
        <v>0</v>
      </c>
      <c r="T29" s="9">
        <f t="shared" si="8"/>
        <v>544030.01</v>
      </c>
      <c r="U29" s="40">
        <f t="shared" si="8"/>
        <v>0</v>
      </c>
      <c r="V29" s="9">
        <f t="shared" si="8"/>
        <v>355290.57</v>
      </c>
      <c r="W29" s="40">
        <f t="shared" si="8"/>
        <v>0</v>
      </c>
      <c r="X29" s="9">
        <f t="shared" si="8"/>
        <v>7414.81</v>
      </c>
      <c r="Y29" s="40">
        <f t="shared" si="8"/>
        <v>0</v>
      </c>
      <c r="Z29" s="9">
        <f t="shared" si="8"/>
        <v>0</v>
      </c>
      <c r="AA29" s="40">
        <f t="shared" si="8"/>
        <v>0</v>
      </c>
      <c r="AB29" s="29">
        <f t="shared" si="8"/>
        <v>-6068.1299999999974</v>
      </c>
      <c r="AC29" s="40">
        <f t="shared" si="8"/>
        <v>0</v>
      </c>
      <c r="AD29" s="30">
        <f t="shared" si="8"/>
        <v>-0.10607973500912876</v>
      </c>
    </row>
    <row r="30" spans="1:30" ht="15.75" thickTop="1" x14ac:dyDescent="0.25"/>
    <row r="33" spans="18:18" x14ac:dyDescent="0.25">
      <c r="R33" s="8"/>
    </row>
  </sheetData>
  <mergeCells count="7">
    <mergeCell ref="AB5:AD5"/>
    <mergeCell ref="A1:AD1"/>
    <mergeCell ref="A2:AD2"/>
    <mergeCell ref="A3:AD3"/>
    <mergeCell ref="I5:M5"/>
    <mergeCell ref="R5:V5"/>
    <mergeCell ref="X5:Z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Lam</dc:creator>
  <cp:lastModifiedBy>Jasmine</cp:lastModifiedBy>
  <cp:lastPrinted>2023-03-09T23:11:17Z</cp:lastPrinted>
  <dcterms:created xsi:type="dcterms:W3CDTF">2021-08-05T03:51:33Z</dcterms:created>
  <dcterms:modified xsi:type="dcterms:W3CDTF">2023-08-09T21:55:41Z</dcterms:modified>
</cp:coreProperties>
</file>