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RCHIVED\Spiteri Super Fund\2020\"/>
    </mc:Choice>
  </mc:AlternateContent>
  <xr:revisionPtr revIDLastSave="0" documentId="13_ncr:1_{56AFAB92-7EDB-4FA1-A7EA-0E903C06FB47}" xr6:coauthVersionLast="45" xr6:coauthVersionMax="45" xr10:uidLastSave="{00000000-0000-0000-0000-000000000000}"/>
  <bookViews>
    <workbookView xWindow="25080" yWindow="-120" windowWidth="25440" windowHeight="15390" xr2:uid="{00000000-000D-0000-FFFF-FFFF00000000}"/>
  </bookViews>
  <sheets>
    <sheet name="Bank account transaction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1" i="1" l="1"/>
  <c r="E74" i="1" l="1"/>
  <c r="N72" i="1"/>
  <c r="G77" i="1"/>
  <c r="P71" i="1"/>
  <c r="I68" i="1" l="1"/>
  <c r="U68" i="1"/>
  <c r="U67" i="1"/>
  <c r="F71" i="1" l="1"/>
  <c r="K71" i="1"/>
  <c r="L71" i="1"/>
  <c r="M71" i="1"/>
  <c r="R71" i="1"/>
  <c r="S71" i="1"/>
  <c r="U16" i="1"/>
  <c r="G23" i="1"/>
  <c r="H22" i="1"/>
  <c r="U21" i="1"/>
  <c r="J21" i="1"/>
  <c r="H20" i="1"/>
  <c r="G19" i="1"/>
  <c r="U18" i="1"/>
  <c r="H18" i="1"/>
  <c r="U17" i="1"/>
  <c r="I17" i="1"/>
  <c r="N51" i="1"/>
  <c r="N25" i="1"/>
  <c r="N16" i="1"/>
  <c r="N15" i="1"/>
  <c r="H14" i="1"/>
  <c r="I63" i="1"/>
  <c r="I59" i="1"/>
  <c r="I53" i="1"/>
  <c r="J52" i="1"/>
  <c r="J13" i="1"/>
  <c r="U13" i="1"/>
  <c r="H12" i="1"/>
  <c r="G10" i="1" l="1"/>
  <c r="I9" i="1"/>
  <c r="H8" i="1"/>
  <c r="T7" i="1"/>
  <c r="T71" i="1" s="1"/>
  <c r="H6" i="1"/>
  <c r="B6" i="1"/>
  <c r="E6" i="1" s="1"/>
  <c r="B7" i="1" s="1"/>
  <c r="E7" i="1" s="1"/>
  <c r="B8" i="1" s="1"/>
  <c r="E8" i="1" s="1"/>
  <c r="B9" i="1" s="1"/>
  <c r="E9" i="1" s="1"/>
  <c r="B10" i="1" s="1"/>
  <c r="E10" i="1" s="1"/>
  <c r="B11" i="1" s="1"/>
  <c r="E11" i="1" s="1"/>
  <c r="B12" i="1" s="1"/>
  <c r="E12" i="1" s="1"/>
  <c r="B13" i="1" s="1"/>
  <c r="E13" i="1" s="1"/>
  <c r="B14" i="1" s="1"/>
  <c r="E14" i="1" s="1"/>
  <c r="B15" i="1" s="1"/>
  <c r="E15" i="1" s="1"/>
  <c r="B16" i="1" s="1"/>
  <c r="E16" i="1" s="1"/>
  <c r="B17" i="1" s="1"/>
  <c r="E17" i="1" s="1"/>
  <c r="B18" i="1" s="1"/>
  <c r="E18" i="1" s="1"/>
  <c r="B19" i="1" s="1"/>
  <c r="E19" i="1" s="1"/>
  <c r="B20" i="1" s="1"/>
  <c r="E20" i="1" s="1"/>
  <c r="B21" i="1" s="1"/>
  <c r="E21" i="1" s="1"/>
  <c r="B22" i="1" s="1"/>
  <c r="E22" i="1" s="1"/>
  <c r="B23" i="1" s="1"/>
  <c r="E23" i="1" s="1"/>
  <c r="B5" i="1"/>
  <c r="H67" i="1" l="1"/>
  <c r="H66" i="1"/>
  <c r="G64" i="1"/>
  <c r="H62" i="1"/>
  <c r="H61" i="1"/>
  <c r="G60" i="1"/>
  <c r="I58" i="1"/>
  <c r="H56" i="1"/>
  <c r="H57" i="1"/>
  <c r="H55" i="1"/>
  <c r="A60" i="1"/>
  <c r="A69" i="1" s="1"/>
  <c r="H51" i="1" l="1"/>
  <c r="G54" i="1"/>
  <c r="I49" i="1"/>
  <c r="H48" i="1"/>
  <c r="H47" i="1"/>
  <c r="H45" i="1"/>
  <c r="I44" i="1"/>
  <c r="H43" i="1"/>
  <c r="H42" i="1"/>
  <c r="G41" i="1"/>
  <c r="I40" i="1"/>
  <c r="I71" i="1" s="1"/>
  <c r="H39" i="1"/>
  <c r="J38" i="1"/>
  <c r="J37" i="1"/>
  <c r="J71" i="1" s="1"/>
  <c r="J72" i="1" s="1"/>
  <c r="H36" i="1"/>
  <c r="G35" i="1"/>
  <c r="N34" i="1"/>
  <c r="H33" i="1"/>
  <c r="Q32" i="1"/>
  <c r="Q71" i="1" s="1"/>
  <c r="H31" i="1"/>
  <c r="G30" i="1"/>
  <c r="H29" i="1"/>
  <c r="O27" i="1"/>
  <c r="H26" i="1"/>
  <c r="H71" i="1" s="1"/>
  <c r="B25" i="1"/>
  <c r="E25" i="1" s="1"/>
  <c r="K72" i="1"/>
  <c r="K74" i="1" s="1"/>
  <c r="O71" i="1" l="1"/>
  <c r="O72" i="1" s="1"/>
  <c r="O73" i="1" s="1"/>
  <c r="G71" i="1"/>
  <c r="N71" i="1"/>
  <c r="B26" i="1"/>
  <c r="E26" i="1" s="1"/>
  <c r="J73" i="1" l="1"/>
  <c r="J74" i="1" s="1"/>
  <c r="B27" i="1"/>
  <c r="E27" i="1" s="1"/>
  <c r="N73" i="1" l="1"/>
  <c r="B28" i="1"/>
  <c r="E28" i="1" s="1"/>
  <c r="B29" i="1" l="1"/>
  <c r="E29" i="1" s="1"/>
  <c r="B30" i="1" l="1"/>
  <c r="E30" i="1" s="1"/>
  <c r="B31" i="1" l="1"/>
  <c r="E31" i="1" s="1"/>
  <c r="B32" i="1" l="1"/>
  <c r="E32" i="1" s="1"/>
  <c r="B33" i="1" l="1"/>
  <c r="E33" i="1" s="1"/>
  <c r="B34" i="1" l="1"/>
  <c r="E34" i="1" s="1"/>
  <c r="B35" i="1" l="1"/>
  <c r="E35" i="1" s="1"/>
  <c r="B36" i="1" l="1"/>
  <c r="E36" i="1" s="1"/>
  <c r="B37" i="1" l="1"/>
  <c r="E37" i="1" s="1"/>
  <c r="B38" i="1" l="1"/>
  <c r="E38" i="1" s="1"/>
  <c r="B39" i="1" l="1"/>
  <c r="E39" i="1" s="1"/>
  <c r="B40" i="1" l="1"/>
  <c r="E40" i="1" s="1"/>
  <c r="B41" i="1" l="1"/>
  <c r="E41" i="1" s="1"/>
  <c r="B42" i="1" l="1"/>
  <c r="E42" i="1" s="1"/>
  <c r="B43" i="1" l="1"/>
  <c r="E43" i="1" s="1"/>
  <c r="B44" i="1" l="1"/>
  <c r="E44" i="1" s="1"/>
  <c r="B45" i="1" l="1"/>
  <c r="E45" i="1" s="1"/>
  <c r="B46" i="1" l="1"/>
  <c r="E46" i="1" s="1"/>
  <c r="B47" i="1" l="1"/>
  <c r="E47" i="1" s="1"/>
  <c r="B48" i="1" l="1"/>
  <c r="E48" i="1" s="1"/>
  <c r="B49" i="1" l="1"/>
  <c r="E49" i="1" s="1"/>
  <c r="B50" i="1" l="1"/>
  <c r="E50" i="1" s="1"/>
  <c r="B51" i="1" l="1"/>
  <c r="E51" i="1" s="1"/>
  <c r="B52" i="1" l="1"/>
  <c r="E52" i="1" l="1"/>
  <c r="B53" i="1" s="1"/>
  <c r="E53" i="1" l="1"/>
  <c r="B54" i="1" s="1"/>
  <c r="E54" i="1" s="1"/>
  <c r="B55" i="1" s="1"/>
  <c r="E55" i="1" s="1"/>
  <c r="B56" i="1" s="1"/>
  <c r="E56" i="1" s="1"/>
  <c r="B57" i="1" l="1"/>
  <c r="E57" i="1" s="1"/>
  <c r="B58" i="1" l="1"/>
  <c r="E58" i="1" s="1"/>
  <c r="B59" i="1" l="1"/>
  <c r="E59" i="1" s="1"/>
  <c r="B60" i="1" l="1"/>
  <c r="E60" i="1" s="1"/>
  <c r="B61" i="1" l="1"/>
  <c r="E61" i="1" s="1"/>
  <c r="B62" i="1" l="1"/>
  <c r="E62" i="1" s="1"/>
  <c r="B63" i="1" l="1"/>
  <c r="E63" i="1" s="1"/>
  <c r="B64" i="1" l="1"/>
  <c r="E64" i="1" s="1"/>
  <c r="B65" i="1" l="1"/>
  <c r="E65" i="1" s="1"/>
  <c r="B66" i="1" l="1"/>
  <c r="E66" i="1" s="1"/>
  <c r="B67" i="1" l="1"/>
  <c r="E67" i="1" s="1"/>
  <c r="B68" i="1" l="1"/>
  <c r="E68" i="1" s="1"/>
  <c r="B69" i="1" l="1"/>
  <c r="E69" i="1" s="1"/>
  <c r="G78" i="1" s="1"/>
</calcChain>
</file>

<file path=xl/sharedStrings.xml><?xml version="1.0" encoding="utf-8"?>
<sst xmlns="http://schemas.openxmlformats.org/spreadsheetml/2006/main" count="89" uniqueCount="59">
  <si>
    <t>St George</t>
  </si>
  <si>
    <t>112-879 486943657</t>
  </si>
  <si>
    <t>Credit</t>
  </si>
  <si>
    <t>Residential</t>
  </si>
  <si>
    <t>Date</t>
  </si>
  <si>
    <t>Opening</t>
  </si>
  <si>
    <t>Debit</t>
  </si>
  <si>
    <t>Closing</t>
  </si>
  <si>
    <t>Bank fees</t>
  </si>
  <si>
    <t>Interest</t>
  </si>
  <si>
    <t>STA super con</t>
  </si>
  <si>
    <t>Net rent</t>
  </si>
  <si>
    <t>Rent-car space</t>
  </si>
  <si>
    <t>Rental expense</t>
  </si>
  <si>
    <t>Expenses</t>
  </si>
  <si>
    <t>Mis exp</t>
  </si>
  <si>
    <t>car pk exp</t>
  </si>
  <si>
    <t>Accounting</t>
  </si>
  <si>
    <t>ATO pmt</t>
  </si>
  <si>
    <t>ATO refund</t>
  </si>
  <si>
    <t>ASIC</t>
  </si>
  <si>
    <t>Notes</t>
  </si>
  <si>
    <t>GST</t>
  </si>
  <si>
    <t>GST on exp</t>
  </si>
  <si>
    <t>GST payable</t>
  </si>
  <si>
    <t>Quicksuper 2542295964</t>
  </si>
  <si>
    <t xml:space="preserve">internal transfer - pay strata super </t>
  </si>
  <si>
    <t>internal transfer - accounting fees</t>
  </si>
  <si>
    <t>Quicksuper 2549341071</t>
  </si>
  <si>
    <t>Credit interest</t>
  </si>
  <si>
    <t>Quicksuper 2560225369</t>
  </si>
  <si>
    <t>Ato payment</t>
  </si>
  <si>
    <t>Quicksuper 25723647103</t>
  </si>
  <si>
    <t>Quickspuer 2582899482</t>
  </si>
  <si>
    <t>Rent Strathfield part</t>
  </si>
  <si>
    <t>Quicksuper 2593673487</t>
  </si>
  <si>
    <t>Management trust Rent payment spitter</t>
  </si>
  <si>
    <t>quicksuper 2607350735</t>
  </si>
  <si>
    <t>quicksuper 26138675538</t>
  </si>
  <si>
    <t>Quicksuper 2622771976</t>
  </si>
  <si>
    <t>Quicksuper 2636641473</t>
  </si>
  <si>
    <t>quicksuper 2644650330</t>
  </si>
  <si>
    <t>internal transfer - strata payment and quick super</t>
  </si>
  <si>
    <t xml:space="preserve">Quicksuper </t>
  </si>
  <si>
    <t>Quicksuper 2468673566</t>
  </si>
  <si>
    <t>Transfer to term-deposit account 0356 493 133</t>
  </si>
  <si>
    <t xml:space="preserve">Transfer out </t>
  </si>
  <si>
    <t>Quicksuper 2481477183</t>
  </si>
  <si>
    <t>Quicksuper 2489444508</t>
  </si>
  <si>
    <t>Council fee</t>
  </si>
  <si>
    <t xml:space="preserve">check </t>
  </si>
  <si>
    <t>Difference</t>
  </si>
  <si>
    <t>Spiteri Super Fund 2020</t>
  </si>
  <si>
    <t>8/16 Kirora rd Miranda</t>
  </si>
  <si>
    <t>Internet withdrawal\</t>
  </si>
  <si>
    <t>Asic fees</t>
  </si>
  <si>
    <t>strata Car spaces</t>
  </si>
  <si>
    <t>Amended bas</t>
  </si>
  <si>
    <t xml:space="preserve">2019 Sep bas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</si>
</sst>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44" fontId="2" fillId="0" borderId="0" xfId="1" applyFont="1" applyBorder="1" applyAlignment="1">
      <alignment horizontal="left"/>
    </xf>
    <xf numFmtId="44" fontId="0" fillId="0" borderId="0" xfId="1" applyFont="1" applyBorder="1" applyAlignment="1">
      <alignment horizontal="left"/>
    </xf>
    <xf numFmtId="44" fontId="0" fillId="2" borderId="0" xfId="1" applyFont="1" applyFill="1" applyBorder="1" applyAlignment="1">
      <alignment horizontal="left"/>
    </xf>
    <xf numFmtId="0" fontId="2" fillId="0" borderId="0" xfId="0" applyFont="1"/>
    <xf numFmtId="44" fontId="2" fillId="0" borderId="0" xfId="1" applyFont="1" applyAlignment="1">
      <alignment horizontal="left"/>
    </xf>
    <xf numFmtId="0" fontId="2" fillId="0" borderId="1" xfId="0" applyFont="1" applyBorder="1"/>
    <xf numFmtId="44" fontId="2" fillId="0" borderId="1" xfId="1" applyFont="1" applyBorder="1" applyAlignment="1">
      <alignment horizontal="left"/>
    </xf>
    <xf numFmtId="44" fontId="2" fillId="0" borderId="1" xfId="1" applyFont="1" applyFill="1" applyBorder="1" applyAlignment="1">
      <alignment horizontal="left"/>
    </xf>
    <xf numFmtId="44" fontId="2" fillId="2" borderId="1" xfId="1" applyFont="1" applyFill="1" applyBorder="1" applyAlignment="1">
      <alignment horizontal="left"/>
    </xf>
    <xf numFmtId="2" fontId="2" fillId="0" borderId="1" xfId="0" applyNumberFormat="1" applyFont="1" applyBorder="1"/>
    <xf numFmtId="14" fontId="2" fillId="0" borderId="0" xfId="0" applyNumberFormat="1" applyFont="1"/>
    <xf numFmtId="44" fontId="0" fillId="0" borderId="0" xfId="1" applyFont="1" applyAlignment="1">
      <alignment horizontal="left"/>
    </xf>
    <xf numFmtId="44" fontId="0" fillId="2" borderId="0" xfId="1" applyFont="1" applyFill="1" applyAlignment="1">
      <alignment horizontal="left"/>
    </xf>
    <xf numFmtId="14" fontId="0" fillId="0" borderId="0" xfId="0" applyNumberFormat="1"/>
    <xf numFmtId="44" fontId="0" fillId="0" borderId="0" xfId="1" applyFont="1" applyFill="1" applyAlignment="1">
      <alignment horizontal="left"/>
    </xf>
    <xf numFmtId="0" fontId="0" fillId="2" borderId="0" xfId="0" applyFill="1"/>
    <xf numFmtId="44" fontId="0" fillId="0" borderId="2" xfId="1" applyFont="1" applyBorder="1" applyAlignment="1">
      <alignment horizontal="left"/>
    </xf>
    <xf numFmtId="44" fontId="2" fillId="0" borderId="3" xfId="1" applyFont="1" applyBorder="1" applyAlignment="1">
      <alignment horizontal="left"/>
    </xf>
    <xf numFmtId="44" fontId="2" fillId="2" borderId="3" xfId="1" applyFont="1" applyFill="1" applyBorder="1" applyAlignment="1">
      <alignment horizontal="left"/>
    </xf>
    <xf numFmtId="44" fontId="0" fillId="3" borderId="0" xfId="1" applyFont="1" applyFill="1" applyAlignment="1">
      <alignment horizontal="left"/>
    </xf>
    <xf numFmtId="44" fontId="0" fillId="0" borderId="4" xfId="1" applyFont="1" applyBorder="1" applyAlignment="1">
      <alignment horizontal="left"/>
    </xf>
    <xf numFmtId="44" fontId="0" fillId="0" borderId="2" xfId="1" applyFont="1" applyFill="1" applyBorder="1" applyAlignment="1">
      <alignment horizontal="left"/>
    </xf>
    <xf numFmtId="44" fontId="0" fillId="0" borderId="0" xfId="1" applyFont="1" applyFill="1" applyBorder="1" applyAlignment="1">
      <alignment horizontal="left"/>
    </xf>
    <xf numFmtId="14" fontId="0" fillId="0" borderId="0" xfId="0" applyNumberFormat="1" applyFont="1"/>
    <xf numFmtId="44" fontId="0" fillId="4" borderId="0" xfId="1" applyFont="1" applyFill="1" applyAlignment="1">
      <alignment horizontal="left"/>
    </xf>
    <xf numFmtId="44" fontId="1" fillId="4" borderId="0" xfId="1" applyFont="1" applyFill="1" applyBorder="1" applyAlignment="1">
      <alignment horizontal="left"/>
    </xf>
    <xf numFmtId="44" fontId="2" fillId="4" borderId="1" xfId="1" applyFont="1" applyFill="1" applyBorder="1" applyAlignment="1">
      <alignment horizontal="left"/>
    </xf>
    <xf numFmtId="44" fontId="0" fillId="5" borderId="0" xfId="1" applyFont="1" applyFill="1" applyAlignment="1">
      <alignment horizontal="left"/>
    </xf>
    <xf numFmtId="44" fontId="0" fillId="6" borderId="0" xfId="1" applyFont="1" applyFill="1" applyAlignment="1">
      <alignment horizontal="left"/>
    </xf>
    <xf numFmtId="44" fontId="2" fillId="6" borderId="1" xfId="1" applyFont="1" applyFill="1" applyBorder="1" applyAlignment="1">
      <alignment horizontal="left"/>
    </xf>
    <xf numFmtId="44" fontId="0" fillId="5" borderId="0" xfId="1" applyFont="1" applyFill="1" applyBorder="1" applyAlignment="1">
      <alignment horizontal="left"/>
    </xf>
    <xf numFmtId="44" fontId="2" fillId="5" borderId="1" xfId="1" applyFont="1" applyFill="1" applyBorder="1" applyAlignment="1">
      <alignment horizontal="left"/>
    </xf>
    <xf numFmtId="44" fontId="2" fillId="7" borderId="1" xfId="1" applyFont="1" applyFill="1" applyBorder="1" applyAlignment="1">
      <alignment horizontal="left"/>
    </xf>
    <xf numFmtId="44" fontId="0" fillId="7" borderId="0" xfId="1" applyFont="1" applyFill="1" applyAlignment="1">
      <alignment horizontal="left"/>
    </xf>
    <xf numFmtId="44" fontId="0" fillId="8" borderId="0" xfId="1" applyFont="1" applyFill="1" applyAlignment="1">
      <alignment horizontal="left"/>
    </xf>
    <xf numFmtId="44" fontId="2" fillId="8" borderId="1" xfId="1" applyFont="1" applyFill="1" applyBorder="1" applyAlignment="1">
      <alignment horizontal="left"/>
    </xf>
    <xf numFmtId="0" fontId="0" fillId="0" borderId="0" xfId="0" applyFont="1"/>
    <xf numFmtId="44" fontId="2" fillId="0" borderId="0" xfId="1" applyFont="1" applyFill="1" applyBorder="1" applyAlignment="1">
      <alignment horizontal="left"/>
    </xf>
    <xf numFmtId="44" fontId="2" fillId="2" borderId="0" xfId="1" applyFont="1" applyFill="1" applyBorder="1" applyAlignment="1">
      <alignment horizontal="left"/>
    </xf>
    <xf numFmtId="2" fontId="2" fillId="0" borderId="0" xfId="0" applyNumberFormat="1" applyFont="1" applyBorder="1"/>
    <xf numFmtId="14" fontId="2" fillId="0" borderId="0" xfId="0" applyNumberFormat="1" applyFont="1" applyBorder="1"/>
    <xf numFmtId="14" fontId="0" fillId="0" borderId="0" xfId="0" applyNumberFormat="1" applyFont="1" applyBorder="1"/>
    <xf numFmtId="44" fontId="1" fillId="0" borderId="0" xfId="1" applyFont="1" applyBorder="1" applyAlignment="1">
      <alignment horizontal="left"/>
    </xf>
    <xf numFmtId="2" fontId="0" fillId="0" borderId="0" xfId="0" applyNumberFormat="1" applyFont="1" applyBorder="1"/>
    <xf numFmtId="14" fontId="0" fillId="9" borderId="0" xfId="0" applyNumberFormat="1" applyFont="1" applyFill="1" applyBorder="1"/>
    <xf numFmtId="44" fontId="1" fillId="9" borderId="0" xfId="1" applyFont="1" applyFill="1" applyBorder="1" applyAlignment="1">
      <alignment horizontal="left"/>
    </xf>
    <xf numFmtId="44" fontId="2" fillId="9" borderId="0" xfId="1" applyFont="1" applyFill="1" applyBorder="1" applyAlignment="1">
      <alignment horizontal="left"/>
    </xf>
    <xf numFmtId="2" fontId="2" fillId="9" borderId="0" xfId="0" applyNumberFormat="1" applyFont="1" applyFill="1" applyBorder="1"/>
    <xf numFmtId="0" fontId="2" fillId="9" borderId="0" xfId="0" applyFont="1" applyFill="1"/>
    <xf numFmtId="44" fontId="1" fillId="10" borderId="0" xfId="1" applyFont="1" applyFill="1" applyBorder="1" applyAlignment="1">
      <alignment horizontal="left"/>
    </xf>
    <xf numFmtId="44" fontId="0" fillId="0" borderId="0" xfId="0" applyNumberFormat="1"/>
    <xf numFmtId="44" fontId="2" fillId="11" borderId="1" xfId="1" applyFont="1" applyFill="1" applyBorder="1" applyAlignment="1">
      <alignment horizontal="left"/>
    </xf>
    <xf numFmtId="44" fontId="2" fillId="9" borderId="3" xfId="1" applyFont="1" applyFill="1" applyBorder="1" applyAlignment="1">
      <alignment horizontal="left"/>
    </xf>
    <xf numFmtId="44" fontId="2" fillId="12" borderId="1" xfId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8"/>
  <sheetViews>
    <sheetView tabSelected="1" zoomScale="90" zoomScaleNormal="90" workbookViewId="0">
      <pane ySplit="4" topLeftCell="A5" activePane="bottomLeft" state="frozen"/>
      <selection pane="bottomLeft" activeCell="E5" sqref="E5"/>
    </sheetView>
  </sheetViews>
  <sheetFormatPr defaultRowHeight="15" x14ac:dyDescent="0.25"/>
  <cols>
    <col min="1" max="1" width="17" customWidth="1"/>
    <col min="2" max="2" width="18.85546875" bestFit="1" customWidth="1"/>
    <col min="3" max="3" width="12.140625" bestFit="1" customWidth="1"/>
    <col min="4" max="4" width="11.140625" bestFit="1" customWidth="1"/>
    <col min="5" max="5" width="12.140625" bestFit="1" customWidth="1"/>
    <col min="6" max="6" width="11" bestFit="1" customWidth="1"/>
    <col min="7" max="7" width="12.140625" bestFit="1" customWidth="1"/>
    <col min="8" max="8" width="14.85546875" bestFit="1" customWidth="1"/>
    <col min="9" max="9" width="13.28515625" bestFit="1" customWidth="1"/>
    <col min="10" max="10" width="15.42578125" bestFit="1" customWidth="1"/>
    <col min="11" max="11" width="16.28515625" bestFit="1" customWidth="1"/>
    <col min="12" max="12" width="12.42578125" bestFit="1" customWidth="1"/>
    <col min="14" max="14" width="11.28515625" bestFit="1" customWidth="1"/>
    <col min="15" max="15" width="12.28515625" bestFit="1" customWidth="1"/>
    <col min="16" max="16" width="12.28515625" customWidth="1"/>
    <col min="17" max="17" width="11.140625" bestFit="1" customWidth="1"/>
    <col min="18" max="18" width="12.5703125" hidden="1" customWidth="1"/>
    <col min="19" max="19" width="6.42578125" hidden="1" customWidth="1"/>
    <col min="20" max="20" width="13.7109375" style="17" bestFit="1" customWidth="1"/>
    <col min="21" max="21" width="47.140625" bestFit="1" customWidth="1"/>
  </cols>
  <sheetData>
    <row r="1" spans="1:21" ht="21" x14ac:dyDescent="0.35">
      <c r="A1" s="1" t="s">
        <v>52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1" x14ac:dyDescent="0.25">
      <c r="A2" s="5" t="s">
        <v>0</v>
      </c>
      <c r="B2" s="6" t="s">
        <v>1</v>
      </c>
      <c r="C2" s="6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</row>
    <row r="3" spans="1:21" x14ac:dyDescent="0.25">
      <c r="B3" s="3"/>
      <c r="C3" s="3"/>
      <c r="D3" s="3"/>
      <c r="E3" s="3"/>
      <c r="F3" s="3"/>
      <c r="G3" s="32" t="s">
        <v>2</v>
      </c>
      <c r="H3" s="3"/>
      <c r="I3" s="3"/>
      <c r="J3" s="3"/>
      <c r="K3" s="3"/>
      <c r="L3" s="27" t="s">
        <v>3</v>
      </c>
      <c r="M3" s="27"/>
      <c r="N3" s="27"/>
      <c r="O3" s="29"/>
      <c r="P3" s="29"/>
      <c r="Q3" s="3"/>
      <c r="R3" s="3"/>
      <c r="S3" s="3"/>
      <c r="T3" s="4"/>
    </row>
    <row r="4" spans="1:21" s="5" customFormat="1" ht="15.75" thickBot="1" x14ac:dyDescent="0.3">
      <c r="A4" s="7" t="s">
        <v>4</v>
      </c>
      <c r="B4" s="8" t="s">
        <v>5</v>
      </c>
      <c r="C4" s="8" t="s">
        <v>6</v>
      </c>
      <c r="D4" s="8" t="s">
        <v>2</v>
      </c>
      <c r="E4" s="8" t="s">
        <v>7</v>
      </c>
      <c r="F4" s="9" t="s">
        <v>8</v>
      </c>
      <c r="G4" s="33" t="s">
        <v>9</v>
      </c>
      <c r="H4" s="31" t="s">
        <v>10</v>
      </c>
      <c r="I4" s="37" t="s">
        <v>11</v>
      </c>
      <c r="J4" s="34" t="s">
        <v>12</v>
      </c>
      <c r="K4" s="9" t="s">
        <v>13</v>
      </c>
      <c r="L4" s="28" t="s">
        <v>14</v>
      </c>
      <c r="M4" s="28" t="s">
        <v>15</v>
      </c>
      <c r="N4" s="28" t="s">
        <v>16</v>
      </c>
      <c r="O4" s="29" t="s">
        <v>17</v>
      </c>
      <c r="P4" s="29" t="s">
        <v>55</v>
      </c>
      <c r="Q4" s="53" t="s">
        <v>18</v>
      </c>
      <c r="R4" s="9" t="s">
        <v>19</v>
      </c>
      <c r="S4" s="9" t="s">
        <v>20</v>
      </c>
      <c r="T4" s="10" t="s">
        <v>46</v>
      </c>
      <c r="U4" s="11" t="s">
        <v>21</v>
      </c>
    </row>
    <row r="5" spans="1:21" s="5" customFormat="1" x14ac:dyDescent="0.25">
      <c r="A5" s="43">
        <v>43650</v>
      </c>
      <c r="B5" s="44">
        <f>E5</f>
        <v>27710.18</v>
      </c>
      <c r="C5" s="44"/>
      <c r="D5" s="44"/>
      <c r="E5" s="44">
        <v>27710.18</v>
      </c>
      <c r="F5" s="39"/>
      <c r="G5" s="2"/>
      <c r="H5" s="2"/>
      <c r="I5" s="2"/>
      <c r="J5" s="2"/>
      <c r="K5" s="39"/>
      <c r="L5" s="2"/>
      <c r="M5" s="2"/>
      <c r="N5" s="2"/>
      <c r="O5" s="2"/>
      <c r="P5" s="2"/>
      <c r="Q5" s="39"/>
      <c r="R5" s="39"/>
      <c r="S5" s="39"/>
      <c r="T5" s="40"/>
      <c r="U5" s="41"/>
    </row>
    <row r="6" spans="1:21" s="5" customFormat="1" x14ac:dyDescent="0.25">
      <c r="A6" s="43">
        <v>43654</v>
      </c>
      <c r="B6" s="44">
        <f t="shared" ref="B6:B23" si="0">E5</f>
        <v>27710.18</v>
      </c>
      <c r="C6" s="44"/>
      <c r="D6" s="44">
        <v>259.01</v>
      </c>
      <c r="E6" s="44">
        <f t="shared" ref="E6:E23" si="1">B6-C6+D6</f>
        <v>27969.19</v>
      </c>
      <c r="F6" s="39"/>
      <c r="G6" s="2"/>
      <c r="H6" s="30">
        <f>D6</f>
        <v>259.01</v>
      </c>
      <c r="I6" s="2"/>
      <c r="J6" s="2"/>
      <c r="K6" s="39"/>
      <c r="L6" s="2"/>
      <c r="M6" s="2"/>
      <c r="N6" s="2"/>
      <c r="O6" s="2"/>
      <c r="P6" s="2"/>
      <c r="Q6" s="39"/>
      <c r="R6" s="39"/>
      <c r="S6" s="39"/>
      <c r="T6" s="40"/>
      <c r="U6" s="45" t="s">
        <v>44</v>
      </c>
    </row>
    <row r="7" spans="1:21" s="50" customFormat="1" x14ac:dyDescent="0.25">
      <c r="A7" s="46">
        <v>43654</v>
      </c>
      <c r="B7" s="47">
        <f t="shared" si="0"/>
        <v>27969.19</v>
      </c>
      <c r="C7" s="47">
        <v>25000</v>
      </c>
      <c r="D7" s="48"/>
      <c r="E7" s="47">
        <f t="shared" si="1"/>
        <v>2969.1899999999987</v>
      </c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>
        <f>C7</f>
        <v>25000</v>
      </c>
      <c r="U7" s="49" t="s">
        <v>45</v>
      </c>
    </row>
    <row r="8" spans="1:21" s="5" customFormat="1" ht="16.5" customHeight="1" x14ac:dyDescent="0.25">
      <c r="A8" s="43">
        <v>43669</v>
      </c>
      <c r="B8" s="51">
        <f t="shared" si="0"/>
        <v>2969.1899999999987</v>
      </c>
      <c r="C8" s="2"/>
      <c r="D8" s="44">
        <v>262.19</v>
      </c>
      <c r="E8" s="47">
        <f t="shared" si="1"/>
        <v>3231.3799999999987</v>
      </c>
      <c r="F8" s="39"/>
      <c r="G8" s="2"/>
      <c r="H8" s="30">
        <f>D8</f>
        <v>262.19</v>
      </c>
      <c r="I8" s="2"/>
      <c r="J8" s="2"/>
      <c r="K8" s="39"/>
      <c r="L8" s="2"/>
      <c r="M8" s="2"/>
      <c r="N8" s="2"/>
      <c r="O8" s="2"/>
      <c r="P8" s="2"/>
      <c r="Q8" s="39"/>
      <c r="R8" s="39"/>
      <c r="S8" s="39"/>
      <c r="T8" s="40"/>
      <c r="U8" s="45" t="s">
        <v>47</v>
      </c>
    </row>
    <row r="9" spans="1:21" s="5" customFormat="1" x14ac:dyDescent="0.25">
      <c r="A9" s="42">
        <v>43677</v>
      </c>
      <c r="B9" s="51">
        <f t="shared" si="0"/>
        <v>3231.3799999999987</v>
      </c>
      <c r="C9" s="2"/>
      <c r="D9" s="2">
        <v>1771.1</v>
      </c>
      <c r="E9" s="47">
        <f t="shared" si="1"/>
        <v>5002.4799999999987</v>
      </c>
      <c r="F9" s="39"/>
      <c r="G9" s="2"/>
      <c r="H9" s="2"/>
      <c r="I9" s="36">
        <f>D9</f>
        <v>1771.1</v>
      </c>
      <c r="J9" s="2"/>
      <c r="K9" s="39"/>
      <c r="L9" s="2"/>
      <c r="M9" s="2"/>
      <c r="N9" s="2"/>
      <c r="O9" s="2"/>
      <c r="P9" s="2"/>
      <c r="Q9" s="39"/>
      <c r="R9" s="39"/>
      <c r="S9" s="39"/>
      <c r="T9" s="40"/>
      <c r="U9" s="5" t="s">
        <v>36</v>
      </c>
    </row>
    <row r="10" spans="1:21" s="5" customFormat="1" x14ac:dyDescent="0.25">
      <c r="A10" s="42">
        <v>43677</v>
      </c>
      <c r="B10" s="51">
        <f t="shared" si="0"/>
        <v>5002.4799999999987</v>
      </c>
      <c r="C10" s="2"/>
      <c r="D10" s="2">
        <v>5.75</v>
      </c>
      <c r="E10" s="2">
        <f t="shared" si="1"/>
        <v>5008.2299999999987</v>
      </c>
      <c r="F10" s="39"/>
      <c r="G10" s="32">
        <f>D10</f>
        <v>5.75</v>
      </c>
      <c r="H10" s="2"/>
      <c r="I10" s="2"/>
      <c r="J10" s="2"/>
      <c r="K10" s="39"/>
      <c r="L10" s="2"/>
      <c r="M10" s="2"/>
      <c r="N10" s="2"/>
      <c r="O10" s="2"/>
      <c r="P10" s="2"/>
      <c r="Q10" s="39"/>
      <c r="R10" s="39"/>
      <c r="S10" s="39"/>
      <c r="T10" s="40"/>
      <c r="U10" s="41" t="s">
        <v>9</v>
      </c>
    </row>
    <row r="11" spans="1:21" s="5" customFormat="1" x14ac:dyDescent="0.25">
      <c r="A11" s="42">
        <v>43677</v>
      </c>
      <c r="B11" s="51">
        <f t="shared" si="0"/>
        <v>5008.2299999999987</v>
      </c>
      <c r="C11" s="2">
        <v>2.5</v>
      </c>
      <c r="D11" s="2"/>
      <c r="E11" s="2">
        <f t="shared" si="1"/>
        <v>5005.7299999999987</v>
      </c>
      <c r="F11" s="39">
        <v>2.5</v>
      </c>
      <c r="G11" s="2"/>
      <c r="H11" s="2"/>
      <c r="I11" s="2"/>
      <c r="J11" s="2"/>
      <c r="K11" s="39"/>
      <c r="L11" s="2"/>
      <c r="M11" s="2"/>
      <c r="N11" s="2"/>
      <c r="O11" s="2"/>
      <c r="P11" s="2"/>
      <c r="Q11" s="39"/>
      <c r="R11" s="39"/>
      <c r="S11" s="39"/>
      <c r="T11" s="40"/>
      <c r="U11" s="41"/>
    </row>
    <row r="12" spans="1:21" s="5" customFormat="1" x14ac:dyDescent="0.25">
      <c r="A12" s="42">
        <v>43679</v>
      </c>
      <c r="B12" s="51">
        <f t="shared" si="0"/>
        <v>5005.7299999999987</v>
      </c>
      <c r="C12" s="2"/>
      <c r="D12" s="2">
        <v>199.69</v>
      </c>
      <c r="E12" s="2">
        <f t="shared" si="1"/>
        <v>5205.4199999999983</v>
      </c>
      <c r="F12" s="39"/>
      <c r="G12" s="2"/>
      <c r="H12" s="30">
        <f>D12</f>
        <v>199.69</v>
      </c>
      <c r="I12" s="2"/>
      <c r="J12" s="2"/>
      <c r="K12" s="39"/>
      <c r="L12" s="2"/>
      <c r="M12" s="2"/>
      <c r="N12" s="2"/>
      <c r="O12" s="2"/>
      <c r="P12" s="2"/>
      <c r="Q12" s="39"/>
      <c r="R12" s="39"/>
      <c r="S12" s="39"/>
      <c r="T12" s="40"/>
      <c r="U12" s="41" t="s">
        <v>48</v>
      </c>
    </row>
    <row r="13" spans="1:21" s="5" customFormat="1" ht="15.75" thickBot="1" x14ac:dyDescent="0.3">
      <c r="A13" s="42">
        <v>43693</v>
      </c>
      <c r="B13" s="51">
        <f t="shared" si="0"/>
        <v>5205.4199999999983</v>
      </c>
      <c r="C13" s="2"/>
      <c r="D13" s="2">
        <v>2485.1</v>
      </c>
      <c r="E13" s="2">
        <f t="shared" si="1"/>
        <v>7690.5199999999986</v>
      </c>
      <c r="F13" s="39"/>
      <c r="G13" s="2"/>
      <c r="H13" s="2"/>
      <c r="I13" s="2"/>
      <c r="J13" s="34">
        <f>D13</f>
        <v>2485.1</v>
      </c>
      <c r="K13" s="39"/>
      <c r="L13" s="2"/>
      <c r="M13" s="2"/>
      <c r="N13" s="2"/>
      <c r="O13" s="2"/>
      <c r="P13" s="2"/>
      <c r="Q13" s="39"/>
      <c r="R13" s="39"/>
      <c r="S13" s="39"/>
      <c r="T13" s="40"/>
      <c r="U13" s="41" t="str">
        <f>U37</f>
        <v>Rent Strathfield part</v>
      </c>
    </row>
    <row r="14" spans="1:21" s="5" customFormat="1" x14ac:dyDescent="0.25">
      <c r="A14" s="42">
        <v>43696</v>
      </c>
      <c r="B14" s="51">
        <f t="shared" si="0"/>
        <v>7690.5199999999986</v>
      </c>
      <c r="C14" s="2"/>
      <c r="D14" s="2">
        <v>252.26</v>
      </c>
      <c r="E14" s="2">
        <f t="shared" si="1"/>
        <v>7942.7799999999988</v>
      </c>
      <c r="F14" s="39"/>
      <c r="G14" s="2"/>
      <c r="H14" s="30">
        <f>D14</f>
        <v>252.26</v>
      </c>
      <c r="I14" s="2"/>
      <c r="J14" s="2"/>
      <c r="K14" s="39"/>
      <c r="L14" s="2"/>
      <c r="M14" s="2"/>
      <c r="N14" s="2"/>
      <c r="O14" s="2"/>
      <c r="P14" s="2"/>
      <c r="Q14" s="39"/>
      <c r="R14" s="39"/>
      <c r="S14" s="39"/>
      <c r="T14" s="40"/>
      <c r="U14" s="41" t="s">
        <v>48</v>
      </c>
    </row>
    <row r="15" spans="1:21" s="5" customFormat="1" ht="15.75" thickBot="1" x14ac:dyDescent="0.3">
      <c r="A15" s="42">
        <v>43703</v>
      </c>
      <c r="B15" s="51">
        <f t="shared" si="0"/>
        <v>7942.7799999999988</v>
      </c>
      <c r="C15" s="2">
        <v>544.59</v>
      </c>
      <c r="D15" s="2"/>
      <c r="E15" s="2">
        <f t="shared" si="1"/>
        <v>7398.1899999999987</v>
      </c>
      <c r="F15" s="39"/>
      <c r="G15" s="2"/>
      <c r="H15" s="2"/>
      <c r="I15" s="2"/>
      <c r="J15" s="2"/>
      <c r="K15" s="39"/>
      <c r="L15" s="2"/>
      <c r="M15" s="2"/>
      <c r="N15" s="55">
        <f>C15</f>
        <v>544.59</v>
      </c>
      <c r="O15" s="2"/>
      <c r="P15" s="2"/>
      <c r="Q15" s="39"/>
      <c r="R15" s="39"/>
      <c r="S15" s="39"/>
      <c r="T15" s="40"/>
      <c r="U15" s="41" t="s">
        <v>49</v>
      </c>
    </row>
    <row r="16" spans="1:21" s="5" customFormat="1" ht="15.75" thickBot="1" x14ac:dyDescent="0.3">
      <c r="A16" s="42">
        <v>43704</v>
      </c>
      <c r="B16" s="51">
        <f t="shared" si="0"/>
        <v>7398.1899999999987</v>
      </c>
      <c r="C16" s="2">
        <v>208.06</v>
      </c>
      <c r="D16" s="2"/>
      <c r="E16" s="2">
        <f t="shared" si="1"/>
        <v>7190.1299999999983</v>
      </c>
      <c r="F16" s="39"/>
      <c r="G16" s="2"/>
      <c r="H16" s="2"/>
      <c r="I16" s="2"/>
      <c r="J16" s="2"/>
      <c r="K16" s="39"/>
      <c r="L16" s="2"/>
      <c r="M16" s="2"/>
      <c r="N16" s="28">
        <f>C16</f>
        <v>208.06</v>
      </c>
      <c r="O16" s="2"/>
      <c r="P16" s="2"/>
      <c r="Q16" s="39"/>
      <c r="R16" s="39"/>
      <c r="S16" s="39"/>
      <c r="T16" s="40"/>
      <c r="U16" s="41" t="str">
        <f>U25</f>
        <v xml:space="preserve">internal transfer - pay strata super </v>
      </c>
    </row>
    <row r="17" spans="1:21" s="5" customFormat="1" x14ac:dyDescent="0.25">
      <c r="A17" s="42">
        <v>43706</v>
      </c>
      <c r="B17" s="51">
        <f t="shared" si="0"/>
        <v>7190.1299999999983</v>
      </c>
      <c r="C17" s="2"/>
      <c r="D17" s="2">
        <v>984.75</v>
      </c>
      <c r="E17" s="2">
        <f t="shared" si="1"/>
        <v>8174.8799999999983</v>
      </c>
      <c r="F17" s="39"/>
      <c r="G17" s="2"/>
      <c r="H17" s="2"/>
      <c r="I17" s="36">
        <f>D17</f>
        <v>984.75</v>
      </c>
      <c r="J17" s="2"/>
      <c r="K17" s="39"/>
      <c r="L17" s="2"/>
      <c r="M17" s="2"/>
      <c r="N17" s="2"/>
      <c r="O17" s="2"/>
      <c r="P17" s="2"/>
      <c r="Q17" s="39"/>
      <c r="R17" s="39"/>
      <c r="S17" s="39"/>
      <c r="T17" s="40"/>
      <c r="U17" s="41" t="str">
        <f>U40</f>
        <v>Management trust Rent payment spitter</v>
      </c>
    </row>
    <row r="18" spans="1:21" s="5" customFormat="1" x14ac:dyDescent="0.25">
      <c r="A18" s="42">
        <v>43707</v>
      </c>
      <c r="B18" s="51">
        <f t="shared" si="0"/>
        <v>8174.8799999999983</v>
      </c>
      <c r="C18" s="2"/>
      <c r="D18" s="2">
        <v>162.71</v>
      </c>
      <c r="E18" s="2">
        <f t="shared" si="1"/>
        <v>8337.5899999999983</v>
      </c>
      <c r="F18" s="39"/>
      <c r="G18" s="2"/>
      <c r="H18" s="30">
        <f>D18</f>
        <v>162.71</v>
      </c>
      <c r="I18" s="2"/>
      <c r="J18" s="2"/>
      <c r="K18" s="39"/>
      <c r="L18" s="2"/>
      <c r="M18" s="2"/>
      <c r="N18" s="2"/>
      <c r="O18" s="2"/>
      <c r="P18" s="2"/>
      <c r="Q18" s="39"/>
      <c r="R18" s="39"/>
      <c r="S18" s="39"/>
      <c r="T18" s="40"/>
      <c r="U18" s="41" t="str">
        <f>U14</f>
        <v>Quicksuper 2489444508</v>
      </c>
    </row>
    <row r="19" spans="1:21" s="5" customFormat="1" x14ac:dyDescent="0.25">
      <c r="A19" s="42">
        <v>43708</v>
      </c>
      <c r="B19" s="51">
        <f t="shared" si="0"/>
        <v>8337.5899999999983</v>
      </c>
      <c r="C19" s="2"/>
      <c r="D19" s="2">
        <v>3.63</v>
      </c>
      <c r="E19" s="2">
        <f t="shared" si="1"/>
        <v>8341.2199999999975</v>
      </c>
      <c r="F19" s="39"/>
      <c r="G19" s="32">
        <f>D19</f>
        <v>3.63</v>
      </c>
      <c r="H19" s="2"/>
      <c r="I19" s="2"/>
      <c r="J19" s="2"/>
      <c r="K19" s="39"/>
      <c r="L19" s="2"/>
      <c r="M19" s="2"/>
      <c r="N19" s="2"/>
      <c r="O19" s="2"/>
      <c r="P19" s="2"/>
      <c r="Q19" s="39"/>
      <c r="R19" s="39"/>
      <c r="S19" s="39"/>
      <c r="T19" s="40"/>
      <c r="U19" s="41" t="s">
        <v>9</v>
      </c>
    </row>
    <row r="20" spans="1:21" s="5" customFormat="1" x14ac:dyDescent="0.25">
      <c r="A20" s="42">
        <v>43721</v>
      </c>
      <c r="B20" s="51">
        <f t="shared" si="0"/>
        <v>8341.2199999999975</v>
      </c>
      <c r="C20" s="2"/>
      <c r="D20" s="2">
        <v>224.27</v>
      </c>
      <c r="E20" s="2">
        <f t="shared" si="1"/>
        <v>8565.489999999998</v>
      </c>
      <c r="F20" s="39"/>
      <c r="G20" s="2"/>
      <c r="H20" s="30">
        <f>D20</f>
        <v>224.27</v>
      </c>
      <c r="I20" s="2"/>
      <c r="J20" s="2"/>
      <c r="K20" s="39"/>
      <c r="L20" s="2"/>
      <c r="M20" s="2"/>
      <c r="N20" s="2"/>
      <c r="O20" s="2"/>
      <c r="P20" s="2"/>
      <c r="Q20" s="39"/>
      <c r="R20" s="39"/>
      <c r="S20" s="39"/>
      <c r="T20" s="40"/>
      <c r="U20" s="41" t="s">
        <v>48</v>
      </c>
    </row>
    <row r="21" spans="1:21" s="5" customFormat="1" ht="15.75" thickBot="1" x14ac:dyDescent="0.3">
      <c r="A21" s="42">
        <v>43724</v>
      </c>
      <c r="B21" s="51">
        <f t="shared" si="0"/>
        <v>8565.489999999998</v>
      </c>
      <c r="C21" s="2"/>
      <c r="D21" s="2">
        <v>871.5</v>
      </c>
      <c r="E21" s="2">
        <f t="shared" si="1"/>
        <v>9436.989999999998</v>
      </c>
      <c r="F21" s="39"/>
      <c r="G21" s="2"/>
      <c r="H21" s="2"/>
      <c r="I21" s="2"/>
      <c r="J21" s="34">
        <f>D21</f>
        <v>871.5</v>
      </c>
      <c r="K21" s="39"/>
      <c r="L21" s="2"/>
      <c r="M21" s="2"/>
      <c r="N21" s="2"/>
      <c r="O21" s="2"/>
      <c r="P21" s="2"/>
      <c r="Q21" s="39"/>
      <c r="R21" s="39"/>
      <c r="S21" s="39"/>
      <c r="T21" s="40"/>
      <c r="U21" s="41" t="str">
        <f>U37</f>
        <v>Rent Strathfield part</v>
      </c>
    </row>
    <row r="22" spans="1:21" s="5" customFormat="1" ht="15.75" customHeight="1" x14ac:dyDescent="0.25">
      <c r="A22" s="42">
        <v>43735</v>
      </c>
      <c r="B22" s="51">
        <f t="shared" si="0"/>
        <v>9436.989999999998</v>
      </c>
      <c r="C22" s="2"/>
      <c r="D22" s="2">
        <v>251.36</v>
      </c>
      <c r="E22" s="2">
        <f t="shared" si="1"/>
        <v>9688.3499999999985</v>
      </c>
      <c r="F22" s="39"/>
      <c r="G22" s="2"/>
      <c r="H22" s="30">
        <f>D22</f>
        <v>251.36</v>
      </c>
      <c r="I22" s="2"/>
      <c r="J22" s="2"/>
      <c r="K22" s="39"/>
      <c r="L22" s="2"/>
      <c r="M22" s="2"/>
      <c r="N22" s="2"/>
      <c r="O22" s="2"/>
      <c r="P22" s="2"/>
      <c r="Q22" s="39"/>
      <c r="R22" s="39"/>
      <c r="S22" s="39"/>
      <c r="T22" s="40"/>
      <c r="U22" s="41" t="s">
        <v>48</v>
      </c>
    </row>
    <row r="23" spans="1:21" s="5" customFormat="1" x14ac:dyDescent="0.25">
      <c r="A23" s="42">
        <v>43738</v>
      </c>
      <c r="B23" s="51">
        <f t="shared" si="0"/>
        <v>9688.3499999999985</v>
      </c>
      <c r="C23" s="2"/>
      <c r="D23" s="2">
        <v>2.36</v>
      </c>
      <c r="E23" s="2">
        <f t="shared" si="1"/>
        <v>9690.7099999999991</v>
      </c>
      <c r="F23" s="39"/>
      <c r="G23" s="32">
        <f>D23</f>
        <v>2.36</v>
      </c>
      <c r="H23" s="2"/>
      <c r="I23" s="2"/>
      <c r="J23" s="2"/>
      <c r="K23" s="39"/>
      <c r="L23" s="2"/>
      <c r="M23" s="2"/>
      <c r="N23" s="2"/>
      <c r="O23" s="2"/>
      <c r="P23" s="2"/>
      <c r="Q23" s="39"/>
      <c r="R23" s="39"/>
      <c r="S23" s="39"/>
      <c r="T23" s="40"/>
      <c r="U23" s="41" t="s">
        <v>9</v>
      </c>
    </row>
    <row r="24" spans="1:21" ht="14.25" customHeight="1" x14ac:dyDescent="0.25">
      <c r="A24" s="25">
        <v>43740</v>
      </c>
      <c r="B24" s="13">
        <v>9690.7099999999991</v>
      </c>
      <c r="C24" s="13"/>
      <c r="D24" s="13"/>
      <c r="E24" s="13">
        <v>9690.7099999999991</v>
      </c>
      <c r="F24" s="13"/>
      <c r="G24" s="13"/>
      <c r="H24" s="13"/>
      <c r="I24" s="13"/>
      <c r="J24" s="13"/>
      <c r="K24" s="13"/>
      <c r="L24" s="2"/>
      <c r="M24" s="2"/>
      <c r="N24" s="2"/>
      <c r="O24" s="2"/>
      <c r="P24" s="2"/>
      <c r="Q24" s="13"/>
      <c r="R24" s="13"/>
      <c r="S24" s="13"/>
      <c r="T24" s="14"/>
    </row>
    <row r="25" spans="1:21" ht="15.75" thickBot="1" x14ac:dyDescent="0.3">
      <c r="A25" s="15">
        <v>43740</v>
      </c>
      <c r="B25" s="13">
        <f t="shared" ref="B25:B49" si="2">$E24</f>
        <v>9690.7099999999991</v>
      </c>
      <c r="C25" s="26">
        <v>676.45</v>
      </c>
      <c r="D25" s="13"/>
      <c r="E25" s="13">
        <f t="shared" ref="E25:E50" si="3">B25-C25+D25</f>
        <v>9014.2599999999984</v>
      </c>
      <c r="F25" s="13"/>
      <c r="G25" s="13"/>
      <c r="H25" s="13"/>
      <c r="I25" s="13"/>
      <c r="J25" s="13"/>
      <c r="K25" s="13"/>
      <c r="L25" s="13"/>
      <c r="M25" s="13"/>
      <c r="N25" s="28">
        <f>C25</f>
        <v>676.45</v>
      </c>
      <c r="O25" s="13"/>
      <c r="P25" s="13"/>
      <c r="Q25" s="13"/>
      <c r="R25" s="13"/>
      <c r="S25" s="13"/>
      <c r="T25" s="14"/>
      <c r="U25" t="s">
        <v>26</v>
      </c>
    </row>
    <row r="26" spans="1:21" x14ac:dyDescent="0.25">
      <c r="A26" s="15">
        <v>43753</v>
      </c>
      <c r="B26" s="13">
        <f t="shared" si="2"/>
        <v>9014.2599999999984</v>
      </c>
      <c r="C26" s="13"/>
      <c r="D26" s="30">
        <v>257.67</v>
      </c>
      <c r="E26" s="13">
        <f t="shared" si="3"/>
        <v>9271.9299999999985</v>
      </c>
      <c r="F26" s="13"/>
      <c r="G26" s="13"/>
      <c r="H26" s="30">
        <f>D26</f>
        <v>257.67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4"/>
      <c r="U26" t="s">
        <v>25</v>
      </c>
    </row>
    <row r="27" spans="1:21" x14ac:dyDescent="0.25">
      <c r="A27" s="15">
        <v>43756</v>
      </c>
      <c r="B27" s="13">
        <f t="shared" si="2"/>
        <v>9271.9299999999985</v>
      </c>
      <c r="C27" s="29">
        <v>1450</v>
      </c>
      <c r="D27" s="13"/>
      <c r="E27" s="13">
        <f t="shared" si="3"/>
        <v>7821.9299999999985</v>
      </c>
      <c r="F27" s="13"/>
      <c r="G27" s="13"/>
      <c r="H27" s="13"/>
      <c r="I27" s="13"/>
      <c r="J27" s="13"/>
      <c r="K27" s="13"/>
      <c r="L27" s="13"/>
      <c r="M27" s="13"/>
      <c r="N27" s="13"/>
      <c r="O27" s="29">
        <f>C27</f>
        <v>1450</v>
      </c>
      <c r="P27" s="29"/>
      <c r="Q27" s="13"/>
      <c r="R27" s="13"/>
      <c r="S27" s="13"/>
      <c r="T27" s="14"/>
      <c r="U27" t="s">
        <v>27</v>
      </c>
    </row>
    <row r="28" spans="1:21" x14ac:dyDescent="0.25">
      <c r="A28" s="15">
        <v>43757</v>
      </c>
      <c r="B28" s="13">
        <f t="shared" si="2"/>
        <v>7821.9299999999985</v>
      </c>
      <c r="C28" s="29">
        <v>50</v>
      </c>
      <c r="D28" s="13"/>
      <c r="E28" s="13">
        <f t="shared" si="3"/>
        <v>7771.9299999999985</v>
      </c>
      <c r="F28" s="13"/>
      <c r="G28" s="13"/>
      <c r="H28" s="13"/>
      <c r="I28" s="13"/>
      <c r="J28" s="13"/>
      <c r="K28" s="13"/>
      <c r="L28" s="13"/>
      <c r="M28" s="13"/>
      <c r="N28" s="13"/>
      <c r="O28" s="29">
        <v>50</v>
      </c>
      <c r="P28" s="29"/>
      <c r="Q28" s="13"/>
      <c r="R28" s="13"/>
      <c r="S28" s="13"/>
      <c r="T28" s="14"/>
      <c r="U28" t="s">
        <v>27</v>
      </c>
    </row>
    <row r="29" spans="1:21" x14ac:dyDescent="0.25">
      <c r="A29" s="15">
        <v>43762</v>
      </c>
      <c r="B29" s="13">
        <f t="shared" si="2"/>
        <v>7771.9299999999985</v>
      </c>
      <c r="C29" s="13"/>
      <c r="D29" s="30">
        <v>297.19</v>
      </c>
      <c r="E29" s="13">
        <f t="shared" si="3"/>
        <v>8069.1199999999981</v>
      </c>
      <c r="F29" s="13"/>
      <c r="G29" s="13"/>
      <c r="H29" s="30">
        <f>D29</f>
        <v>297.19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4"/>
      <c r="U29" t="s">
        <v>28</v>
      </c>
    </row>
    <row r="30" spans="1:21" x14ac:dyDescent="0.25">
      <c r="A30" s="15">
        <v>43769</v>
      </c>
      <c r="B30" s="13">
        <f t="shared" si="2"/>
        <v>8069.1199999999981</v>
      </c>
      <c r="C30" s="13"/>
      <c r="D30" s="13">
        <v>4.6399999999999997</v>
      </c>
      <c r="E30" s="13">
        <f t="shared" si="3"/>
        <v>8073.7599999999984</v>
      </c>
      <c r="F30" s="13"/>
      <c r="G30" s="29">
        <f>D30</f>
        <v>4.6399999999999997</v>
      </c>
      <c r="H30" s="13"/>
      <c r="I30" s="13"/>
      <c r="J30" s="13"/>
      <c r="K30" s="13"/>
      <c r="L30" s="13"/>
      <c r="M30" s="13"/>
      <c r="O30" s="13"/>
      <c r="P30" s="13"/>
      <c r="Q30" s="13"/>
      <c r="R30" s="13"/>
      <c r="S30" s="13"/>
      <c r="T30" s="14"/>
      <c r="U30" t="s">
        <v>29</v>
      </c>
    </row>
    <row r="31" spans="1:21" x14ac:dyDescent="0.25">
      <c r="A31" s="15">
        <v>43776</v>
      </c>
      <c r="B31" s="13">
        <f t="shared" si="2"/>
        <v>8073.7599999999984</v>
      </c>
      <c r="C31" s="16"/>
      <c r="D31" s="30">
        <v>256.56</v>
      </c>
      <c r="E31" s="13">
        <f t="shared" si="3"/>
        <v>8330.3199999999979</v>
      </c>
      <c r="F31" s="13"/>
      <c r="G31" s="13"/>
      <c r="H31" s="30">
        <f>D31</f>
        <v>256.56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4"/>
      <c r="U31" t="s">
        <v>30</v>
      </c>
    </row>
    <row r="32" spans="1:21" ht="15" customHeight="1" thickBot="1" x14ac:dyDescent="0.3">
      <c r="A32" s="15">
        <v>43783</v>
      </c>
      <c r="B32" s="13">
        <f t="shared" si="2"/>
        <v>8330.3199999999979</v>
      </c>
      <c r="C32" s="13">
        <v>3219.09</v>
      </c>
      <c r="D32" s="13"/>
      <c r="E32" s="13">
        <f t="shared" si="3"/>
        <v>5111.2299999999977</v>
      </c>
      <c r="F32" s="13"/>
      <c r="G32" s="13"/>
      <c r="H32" s="13"/>
      <c r="I32" s="13"/>
      <c r="J32" s="13"/>
      <c r="L32" s="13"/>
      <c r="M32" s="13"/>
      <c r="N32" s="16"/>
      <c r="O32" s="13"/>
      <c r="P32" s="13"/>
      <c r="Q32" s="53">
        <f>C32</f>
        <v>3219.09</v>
      </c>
      <c r="R32" s="13"/>
      <c r="S32" s="13"/>
      <c r="T32" s="14"/>
      <c r="U32" t="s">
        <v>31</v>
      </c>
    </row>
    <row r="33" spans="1:21" x14ac:dyDescent="0.25">
      <c r="A33" s="15">
        <v>43791</v>
      </c>
      <c r="B33" s="13">
        <f t="shared" si="2"/>
        <v>5111.2299999999977</v>
      </c>
      <c r="C33" s="16"/>
      <c r="D33" s="30">
        <v>273.98</v>
      </c>
      <c r="E33" s="13">
        <f t="shared" si="3"/>
        <v>5385.2099999999973</v>
      </c>
      <c r="F33" s="13"/>
      <c r="G33" s="13"/>
      <c r="H33" s="30">
        <f>D33</f>
        <v>273.98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4"/>
      <c r="U33" t="s">
        <v>32</v>
      </c>
    </row>
    <row r="34" spans="1:21" ht="15.75" thickBot="1" x14ac:dyDescent="0.3">
      <c r="A34" s="15">
        <v>43796</v>
      </c>
      <c r="B34" s="13">
        <f t="shared" si="2"/>
        <v>5385.2099999999973</v>
      </c>
      <c r="C34" s="13">
        <v>208.06</v>
      </c>
      <c r="D34" s="13"/>
      <c r="E34" s="13">
        <f t="shared" si="3"/>
        <v>5177.1499999999969</v>
      </c>
      <c r="F34" s="13"/>
      <c r="G34" s="13"/>
      <c r="H34" s="13"/>
      <c r="I34" s="13"/>
      <c r="J34" s="13"/>
      <c r="K34" s="13"/>
      <c r="L34" s="13"/>
      <c r="M34" s="13"/>
      <c r="N34" s="28">
        <f>C34</f>
        <v>208.06</v>
      </c>
      <c r="O34" s="13"/>
      <c r="P34" s="13"/>
      <c r="Q34" s="13"/>
      <c r="R34" s="13"/>
      <c r="S34" s="13"/>
      <c r="T34" s="14"/>
      <c r="U34" t="s">
        <v>56</v>
      </c>
    </row>
    <row r="35" spans="1:21" ht="15.75" customHeight="1" x14ac:dyDescent="0.25">
      <c r="A35" s="15">
        <v>43799</v>
      </c>
      <c r="B35" s="13">
        <f t="shared" si="2"/>
        <v>5177.1499999999969</v>
      </c>
      <c r="C35" s="13"/>
      <c r="D35" s="13">
        <v>3.21</v>
      </c>
      <c r="E35" s="13">
        <f t="shared" si="3"/>
        <v>5180.3599999999969</v>
      </c>
      <c r="F35" s="13"/>
      <c r="G35" s="29">
        <f>D35</f>
        <v>3.21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4"/>
      <c r="U35" t="s">
        <v>29</v>
      </c>
    </row>
    <row r="36" spans="1:21" ht="15.75" customHeight="1" x14ac:dyDescent="0.25">
      <c r="A36" s="15">
        <v>43804</v>
      </c>
      <c r="B36" s="13">
        <f t="shared" si="2"/>
        <v>5180.3599999999969</v>
      </c>
      <c r="C36" s="13"/>
      <c r="D36" s="30">
        <v>258.45999999999998</v>
      </c>
      <c r="E36" s="13">
        <f t="shared" si="3"/>
        <v>5438.819999999997</v>
      </c>
      <c r="F36" s="13"/>
      <c r="G36" s="13"/>
      <c r="H36" s="30">
        <f>D36</f>
        <v>258.45999999999998</v>
      </c>
      <c r="I36" s="13"/>
      <c r="J36" s="13"/>
      <c r="L36" s="13"/>
      <c r="M36" s="13"/>
      <c r="N36" s="13"/>
      <c r="O36" s="13"/>
      <c r="P36" s="13"/>
      <c r="Q36" s="13"/>
      <c r="R36" s="13"/>
      <c r="S36" s="13"/>
      <c r="T36" s="14"/>
      <c r="U36" t="s">
        <v>33</v>
      </c>
    </row>
    <row r="37" spans="1:21" ht="14.25" customHeight="1" x14ac:dyDescent="0.25">
      <c r="A37" s="15">
        <v>43811</v>
      </c>
      <c r="B37" s="13">
        <f t="shared" si="2"/>
        <v>5438.819999999997</v>
      </c>
      <c r="C37" s="13"/>
      <c r="D37" s="35">
        <v>27.25</v>
      </c>
      <c r="E37" s="13">
        <f t="shared" si="3"/>
        <v>5466.069999999997</v>
      </c>
      <c r="F37" s="13"/>
      <c r="G37" s="13"/>
      <c r="H37" s="13"/>
      <c r="I37" s="13"/>
      <c r="J37" s="35">
        <f>D37</f>
        <v>27.25</v>
      </c>
      <c r="K37" s="13"/>
      <c r="L37" s="13"/>
      <c r="M37" s="13"/>
      <c r="N37" s="13"/>
      <c r="O37" s="13"/>
      <c r="P37" s="13"/>
      <c r="Q37" s="13"/>
      <c r="R37" s="13"/>
      <c r="S37" s="13"/>
      <c r="T37" s="14"/>
      <c r="U37" t="s">
        <v>34</v>
      </c>
    </row>
    <row r="38" spans="1:21" x14ac:dyDescent="0.25">
      <c r="A38" s="15">
        <v>43817</v>
      </c>
      <c r="B38" s="13">
        <f t="shared" si="2"/>
        <v>5466.069999999997</v>
      </c>
      <c r="C38" s="13"/>
      <c r="D38" s="35">
        <v>1923.1</v>
      </c>
      <c r="E38" s="13">
        <f t="shared" si="3"/>
        <v>7389.1699999999964</v>
      </c>
      <c r="F38" s="13"/>
      <c r="G38" s="13"/>
      <c r="H38" s="13"/>
      <c r="I38" s="13"/>
      <c r="J38" s="35">
        <f>D38</f>
        <v>1923.1</v>
      </c>
      <c r="K38" s="13"/>
      <c r="L38" s="13"/>
      <c r="M38" s="13"/>
      <c r="N38" s="13"/>
      <c r="O38" s="13"/>
      <c r="P38" s="13"/>
      <c r="Q38" s="16"/>
      <c r="R38" s="13"/>
      <c r="S38" s="13"/>
      <c r="T38" s="14"/>
      <c r="U38" t="s">
        <v>34</v>
      </c>
    </row>
    <row r="39" spans="1:21" ht="17.25" customHeight="1" x14ac:dyDescent="0.25">
      <c r="A39" s="15">
        <v>43818</v>
      </c>
      <c r="B39" s="13">
        <f t="shared" si="2"/>
        <v>7389.1699999999964</v>
      </c>
      <c r="C39" s="13"/>
      <c r="D39" s="30">
        <v>239.03</v>
      </c>
      <c r="E39" s="13">
        <f t="shared" si="3"/>
        <v>7628.1999999999962</v>
      </c>
      <c r="F39" s="13"/>
      <c r="G39" s="13"/>
      <c r="H39" s="30">
        <f>D39</f>
        <v>239.03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4"/>
      <c r="U39" t="s">
        <v>35</v>
      </c>
    </row>
    <row r="40" spans="1:21" x14ac:dyDescent="0.25">
      <c r="A40" s="15">
        <v>43822</v>
      </c>
      <c r="B40" s="13">
        <f t="shared" si="2"/>
        <v>7628.1999999999962</v>
      </c>
      <c r="C40" s="13"/>
      <c r="D40" s="36">
        <v>627.23</v>
      </c>
      <c r="E40" s="13">
        <f t="shared" si="3"/>
        <v>8255.4299999999967</v>
      </c>
      <c r="F40" s="13"/>
      <c r="G40" s="13"/>
      <c r="H40" s="13"/>
      <c r="I40" s="36">
        <f>D40</f>
        <v>627.23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4"/>
      <c r="U40" t="s">
        <v>36</v>
      </c>
    </row>
    <row r="41" spans="1:21" x14ac:dyDescent="0.25">
      <c r="A41" s="15">
        <v>43830</v>
      </c>
      <c r="B41" s="13">
        <f t="shared" si="2"/>
        <v>8255.4299999999967</v>
      </c>
      <c r="C41" s="13"/>
      <c r="D41" s="29">
        <v>2.78</v>
      </c>
      <c r="E41" s="13">
        <f t="shared" si="3"/>
        <v>8258.2099999999973</v>
      </c>
      <c r="F41" s="13"/>
      <c r="G41" s="29">
        <f>D41</f>
        <v>2.78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4"/>
      <c r="U41" t="s">
        <v>29</v>
      </c>
    </row>
    <row r="42" spans="1:21" x14ac:dyDescent="0.25">
      <c r="A42" s="15">
        <v>43839</v>
      </c>
      <c r="B42" s="13">
        <f t="shared" si="2"/>
        <v>8258.2099999999973</v>
      </c>
      <c r="C42" s="13"/>
      <c r="D42" s="30">
        <v>251.86</v>
      </c>
      <c r="E42" s="13">
        <f t="shared" si="3"/>
        <v>8510.0699999999979</v>
      </c>
      <c r="F42" s="13"/>
      <c r="G42" s="13"/>
      <c r="H42" s="30">
        <f>D42</f>
        <v>251.86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4"/>
      <c r="U42" t="s">
        <v>37</v>
      </c>
    </row>
    <row r="43" spans="1:21" x14ac:dyDescent="0.25">
      <c r="A43" s="15">
        <v>43847</v>
      </c>
      <c r="B43" s="13">
        <f t="shared" si="2"/>
        <v>8510.0699999999979</v>
      </c>
      <c r="C43" s="13"/>
      <c r="D43" s="30">
        <v>302.2</v>
      </c>
      <c r="E43" s="13">
        <f t="shared" si="3"/>
        <v>8812.2699999999986</v>
      </c>
      <c r="F43" s="13"/>
      <c r="G43" s="13"/>
      <c r="H43" s="30">
        <f>D43</f>
        <v>302.2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4"/>
      <c r="U43" t="s">
        <v>38</v>
      </c>
    </row>
    <row r="44" spans="1:21" ht="15.75" customHeight="1" x14ac:dyDescent="0.25">
      <c r="A44" s="15">
        <v>43858</v>
      </c>
      <c r="B44" s="13">
        <f t="shared" si="2"/>
        <v>8812.2699999999986</v>
      </c>
      <c r="C44" s="13"/>
      <c r="D44" s="36">
        <v>2085.38</v>
      </c>
      <c r="E44" s="13">
        <f t="shared" si="3"/>
        <v>10897.649999999998</v>
      </c>
      <c r="F44" s="13"/>
      <c r="G44" s="13"/>
      <c r="H44" s="13"/>
      <c r="I44" s="36">
        <f>D44</f>
        <v>2085.38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4"/>
      <c r="U44" t="s">
        <v>36</v>
      </c>
    </row>
    <row r="45" spans="1:21" x14ac:dyDescent="0.25">
      <c r="A45" s="15">
        <v>43860</v>
      </c>
      <c r="B45" s="13">
        <f t="shared" si="2"/>
        <v>10897.649999999998</v>
      </c>
      <c r="C45" s="16"/>
      <c r="D45" s="30">
        <v>265.64</v>
      </c>
      <c r="E45" s="13">
        <f t="shared" si="3"/>
        <v>11163.289999999997</v>
      </c>
      <c r="F45" s="13"/>
      <c r="G45" s="13"/>
      <c r="H45" s="30">
        <f>D45</f>
        <v>265.64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4"/>
      <c r="U45" t="s">
        <v>39</v>
      </c>
    </row>
    <row r="46" spans="1:21" ht="16.5" customHeight="1" x14ac:dyDescent="0.25">
      <c r="A46" s="15">
        <v>43861</v>
      </c>
      <c r="B46" s="13">
        <f t="shared" si="2"/>
        <v>11163.289999999997</v>
      </c>
      <c r="C46" s="13"/>
      <c r="D46" s="29">
        <v>2.8</v>
      </c>
      <c r="E46" s="13">
        <f t="shared" si="3"/>
        <v>11166.089999999997</v>
      </c>
      <c r="F46" s="13"/>
      <c r="G46" s="29">
        <v>2.8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4"/>
      <c r="U46" t="s">
        <v>29</v>
      </c>
    </row>
    <row r="47" spans="1:21" x14ac:dyDescent="0.25">
      <c r="A47" s="15">
        <v>43878</v>
      </c>
      <c r="B47" s="13">
        <f t="shared" si="2"/>
        <v>11166.089999999997</v>
      </c>
      <c r="C47" s="13"/>
      <c r="D47" s="30">
        <v>291.77999999999997</v>
      </c>
      <c r="E47" s="13">
        <f t="shared" si="3"/>
        <v>11457.869999999997</v>
      </c>
      <c r="F47" s="13"/>
      <c r="G47" s="13"/>
      <c r="H47" s="30">
        <f>D47</f>
        <v>291.77999999999997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4"/>
      <c r="U47" t="s">
        <v>40</v>
      </c>
    </row>
    <row r="48" spans="1:21" x14ac:dyDescent="0.25">
      <c r="A48" s="15">
        <v>43888</v>
      </c>
      <c r="B48" s="13">
        <f t="shared" si="2"/>
        <v>11457.869999999997</v>
      </c>
      <c r="C48" s="13"/>
      <c r="D48" s="30">
        <v>256.38</v>
      </c>
      <c r="E48" s="13">
        <f t="shared" si="3"/>
        <v>11714.249999999996</v>
      </c>
      <c r="F48" s="13"/>
      <c r="G48" s="13"/>
      <c r="H48" s="30">
        <f>D48</f>
        <v>256.38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4"/>
      <c r="U48" t="s">
        <v>41</v>
      </c>
    </row>
    <row r="49" spans="1:21" x14ac:dyDescent="0.25">
      <c r="A49" s="15">
        <v>43889</v>
      </c>
      <c r="B49" s="13">
        <f t="shared" si="2"/>
        <v>11714.249999999996</v>
      </c>
      <c r="C49" s="13"/>
      <c r="D49" s="36">
        <v>1164.3</v>
      </c>
      <c r="E49" s="13">
        <f t="shared" si="3"/>
        <v>12878.549999999996</v>
      </c>
      <c r="F49" s="13"/>
      <c r="G49" s="13"/>
      <c r="H49" s="13"/>
      <c r="I49" s="36">
        <f>D49</f>
        <v>1164.3</v>
      </c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4"/>
      <c r="U49" t="s">
        <v>36</v>
      </c>
    </row>
    <row r="50" spans="1:21" x14ac:dyDescent="0.25">
      <c r="A50" s="15">
        <v>43890</v>
      </c>
      <c r="B50" s="13">
        <f t="shared" ref="B50:B69" si="4">$E49</f>
        <v>12878.549999999996</v>
      </c>
      <c r="C50" s="13"/>
      <c r="D50" s="29">
        <v>5.43</v>
      </c>
      <c r="E50" s="13">
        <f t="shared" si="3"/>
        <v>12883.979999999996</v>
      </c>
      <c r="F50" s="13"/>
      <c r="G50" s="29">
        <v>5.43</v>
      </c>
      <c r="H50" s="13"/>
      <c r="I50" s="13"/>
      <c r="J50" s="16"/>
      <c r="L50" s="13"/>
      <c r="M50" s="13"/>
      <c r="N50" s="16"/>
      <c r="O50" s="13"/>
      <c r="P50" s="13"/>
      <c r="Q50" s="13"/>
      <c r="R50" s="13"/>
      <c r="S50" s="13"/>
      <c r="T50" s="14"/>
      <c r="U50" t="s">
        <v>29</v>
      </c>
    </row>
    <row r="51" spans="1:21" ht="16.5" customHeight="1" thickBot="1" x14ac:dyDescent="0.3">
      <c r="A51" s="15">
        <v>43902</v>
      </c>
      <c r="B51" s="13">
        <f t="shared" si="4"/>
        <v>12883.979999999996</v>
      </c>
      <c r="C51" s="13">
        <v>412.72</v>
      </c>
      <c r="D51" s="30">
        <v>264.36</v>
      </c>
      <c r="E51" s="13">
        <f t="shared" ref="E51:E69" si="5">B51-C51+D51</f>
        <v>12735.619999999997</v>
      </c>
      <c r="F51" s="13"/>
      <c r="G51" s="13"/>
      <c r="H51" s="30">
        <f>D51</f>
        <v>264.36</v>
      </c>
      <c r="I51" s="13"/>
      <c r="L51" s="13"/>
      <c r="M51" s="13"/>
      <c r="N51" s="28">
        <f>C51</f>
        <v>412.72</v>
      </c>
      <c r="O51" s="13"/>
      <c r="P51" s="13"/>
      <c r="Q51" s="13"/>
      <c r="R51" s="13"/>
      <c r="S51" s="13"/>
      <c r="T51" s="14"/>
      <c r="U51" s="38" t="s">
        <v>42</v>
      </c>
    </row>
    <row r="52" spans="1:21" x14ac:dyDescent="0.25">
      <c r="A52" s="15">
        <v>43909</v>
      </c>
      <c r="B52" s="13">
        <f t="shared" si="4"/>
        <v>12735.619999999997</v>
      </c>
      <c r="C52" s="16"/>
      <c r="D52" s="35">
        <v>616.5</v>
      </c>
      <c r="E52" s="13">
        <f t="shared" si="5"/>
        <v>13352.119999999997</v>
      </c>
      <c r="F52" s="13"/>
      <c r="G52" s="13"/>
      <c r="H52" s="13"/>
      <c r="I52" s="13"/>
      <c r="J52" s="35">
        <f>D52</f>
        <v>616.5</v>
      </c>
      <c r="K52" s="13"/>
      <c r="L52" s="13"/>
      <c r="M52" s="13"/>
      <c r="N52" s="13"/>
      <c r="O52" s="13"/>
      <c r="P52" s="13"/>
      <c r="Q52" s="13"/>
      <c r="R52" s="13"/>
      <c r="S52" s="13"/>
      <c r="T52" s="14"/>
      <c r="U52" s="38" t="s">
        <v>34</v>
      </c>
    </row>
    <row r="53" spans="1:21" x14ac:dyDescent="0.25">
      <c r="A53" s="15">
        <v>43917</v>
      </c>
      <c r="B53" s="13">
        <f t="shared" si="4"/>
        <v>13352.119999999997</v>
      </c>
      <c r="C53" s="13"/>
      <c r="D53" s="36">
        <v>830.05</v>
      </c>
      <c r="E53" s="13">
        <f t="shared" si="5"/>
        <v>14182.169999999996</v>
      </c>
      <c r="F53" s="13"/>
      <c r="G53" s="13"/>
      <c r="H53" s="13"/>
      <c r="I53" s="36">
        <f>D53</f>
        <v>830.05</v>
      </c>
      <c r="K53" s="13"/>
      <c r="L53" s="13"/>
      <c r="M53" s="13"/>
      <c r="N53" s="13"/>
      <c r="O53" s="13"/>
      <c r="P53" s="13"/>
      <c r="Q53" s="13"/>
      <c r="R53" s="13"/>
      <c r="S53" s="13"/>
      <c r="T53" s="14"/>
      <c r="U53" s="38" t="s">
        <v>36</v>
      </c>
    </row>
    <row r="54" spans="1:21" x14ac:dyDescent="0.25">
      <c r="A54" s="15">
        <v>43921</v>
      </c>
      <c r="B54" s="13">
        <f t="shared" si="4"/>
        <v>14182.169999999996</v>
      </c>
      <c r="C54" s="13"/>
      <c r="D54" s="29">
        <v>6.43</v>
      </c>
      <c r="E54" s="13">
        <f t="shared" si="5"/>
        <v>14188.599999999997</v>
      </c>
      <c r="F54" s="13"/>
      <c r="G54" s="29">
        <f>D54</f>
        <v>6.43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4"/>
      <c r="U54" s="38" t="s">
        <v>29</v>
      </c>
    </row>
    <row r="55" spans="1:21" x14ac:dyDescent="0.25">
      <c r="A55" s="15">
        <v>43923</v>
      </c>
      <c r="B55" s="13">
        <f t="shared" si="4"/>
        <v>14188.599999999997</v>
      </c>
      <c r="C55" s="13"/>
      <c r="D55" s="13">
        <v>257.44</v>
      </c>
      <c r="E55" s="13">
        <f t="shared" si="5"/>
        <v>14446.039999999997</v>
      </c>
      <c r="F55" s="13"/>
      <c r="G55" s="13"/>
      <c r="H55" s="30">
        <f>D55</f>
        <v>257.44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4"/>
      <c r="U55" s="38" t="s">
        <v>43</v>
      </c>
    </row>
    <row r="56" spans="1:21" x14ac:dyDescent="0.25">
      <c r="A56" s="15">
        <v>43935</v>
      </c>
      <c r="B56" s="13">
        <f t="shared" si="4"/>
        <v>14446.039999999997</v>
      </c>
      <c r="C56" s="13"/>
      <c r="D56" s="13">
        <v>261.83999999999997</v>
      </c>
      <c r="E56" s="13">
        <f t="shared" si="5"/>
        <v>14707.879999999997</v>
      </c>
      <c r="F56" s="13"/>
      <c r="G56" s="13"/>
      <c r="H56" s="30">
        <f t="shared" ref="H56:H57" si="6">D56</f>
        <v>261.83999999999997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4"/>
      <c r="U56" s="38" t="s">
        <v>43</v>
      </c>
    </row>
    <row r="57" spans="1:21" x14ac:dyDescent="0.25">
      <c r="A57" s="15">
        <v>43944</v>
      </c>
      <c r="B57" s="13">
        <f t="shared" si="4"/>
        <v>14707.879999999997</v>
      </c>
      <c r="C57" s="13"/>
      <c r="D57" s="13">
        <v>349.36</v>
      </c>
      <c r="E57" s="13">
        <f t="shared" si="5"/>
        <v>15057.239999999998</v>
      </c>
      <c r="F57" s="13"/>
      <c r="G57" s="13"/>
      <c r="H57" s="30">
        <f t="shared" si="6"/>
        <v>349.36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4"/>
      <c r="U57" s="38" t="s">
        <v>43</v>
      </c>
    </row>
    <row r="58" spans="1:21" ht="14.25" customHeight="1" x14ac:dyDescent="0.25">
      <c r="A58" s="15">
        <v>43949</v>
      </c>
      <c r="B58" s="13">
        <f t="shared" si="4"/>
        <v>15057.239999999998</v>
      </c>
      <c r="C58" s="16"/>
      <c r="D58" s="13">
        <v>249.38</v>
      </c>
      <c r="E58" s="13">
        <f t="shared" si="5"/>
        <v>15306.619999999997</v>
      </c>
      <c r="F58" s="13"/>
      <c r="G58" s="13"/>
      <c r="H58" s="13"/>
      <c r="I58" s="36">
        <f>+D58</f>
        <v>249.38</v>
      </c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4"/>
      <c r="U58" t="s">
        <v>36</v>
      </c>
    </row>
    <row r="59" spans="1:21" ht="15.75" customHeight="1" x14ac:dyDescent="0.25">
      <c r="A59" s="15">
        <v>43951</v>
      </c>
      <c r="B59" s="13">
        <f t="shared" si="4"/>
        <v>15306.619999999997</v>
      </c>
      <c r="C59" s="13"/>
      <c r="D59" s="13">
        <v>1520.1</v>
      </c>
      <c r="E59" s="13">
        <f t="shared" si="5"/>
        <v>16826.719999999998</v>
      </c>
      <c r="F59" s="13"/>
      <c r="G59" s="13"/>
      <c r="H59" s="13"/>
      <c r="I59" s="36">
        <f>D59</f>
        <v>1520.1</v>
      </c>
      <c r="K59" s="13"/>
      <c r="L59" s="13"/>
      <c r="M59" s="13"/>
      <c r="N59" s="13"/>
      <c r="O59" s="13"/>
      <c r="P59" s="13"/>
      <c r="Q59" s="13"/>
      <c r="R59" s="13"/>
      <c r="S59" s="13"/>
      <c r="T59" s="14"/>
      <c r="U59" s="38" t="s">
        <v>53</v>
      </c>
    </row>
    <row r="60" spans="1:21" x14ac:dyDescent="0.25">
      <c r="A60" s="15">
        <f t="shared" ref="A60:A69" si="7">+A59</f>
        <v>43951</v>
      </c>
      <c r="B60" s="13">
        <f t="shared" si="4"/>
        <v>16826.719999999998</v>
      </c>
      <c r="C60" s="13"/>
      <c r="D60" s="13">
        <v>3.77</v>
      </c>
      <c r="E60" s="13">
        <f t="shared" si="5"/>
        <v>16830.489999999998</v>
      </c>
      <c r="F60" s="13"/>
      <c r="G60" s="13">
        <f>+D60</f>
        <v>3.77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4"/>
      <c r="U60" s="38" t="s">
        <v>29</v>
      </c>
    </row>
    <row r="61" spans="1:21" ht="15.75" customHeight="1" x14ac:dyDescent="0.25">
      <c r="A61" s="15">
        <v>43959</v>
      </c>
      <c r="B61" s="13">
        <f t="shared" si="4"/>
        <v>16830.489999999998</v>
      </c>
      <c r="C61" s="13"/>
      <c r="D61" s="13">
        <v>278.89</v>
      </c>
      <c r="E61" s="13">
        <f t="shared" si="5"/>
        <v>17109.379999999997</v>
      </c>
      <c r="F61" s="13"/>
      <c r="G61" s="13"/>
      <c r="H61" s="30">
        <f t="shared" ref="H61:H62" si="8">D61</f>
        <v>278.89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4"/>
      <c r="U61" s="38" t="s">
        <v>43</v>
      </c>
    </row>
    <row r="62" spans="1:21" ht="14.25" customHeight="1" x14ac:dyDescent="0.25">
      <c r="A62" s="15">
        <v>43973</v>
      </c>
      <c r="B62" s="13">
        <f t="shared" si="4"/>
        <v>17109.379999999997</v>
      </c>
      <c r="C62" s="16"/>
      <c r="D62" s="13">
        <v>286.64999999999998</v>
      </c>
      <c r="E62" s="13">
        <f t="shared" si="5"/>
        <v>17396.03</v>
      </c>
      <c r="F62" s="13"/>
      <c r="G62" s="13"/>
      <c r="H62" s="30">
        <f t="shared" si="8"/>
        <v>286.64999999999998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4"/>
      <c r="U62" s="38" t="s">
        <v>43</v>
      </c>
    </row>
    <row r="63" spans="1:21" x14ac:dyDescent="0.25">
      <c r="A63" s="15">
        <v>43980</v>
      </c>
      <c r="B63" s="13">
        <f t="shared" si="4"/>
        <v>17396.03</v>
      </c>
      <c r="C63" s="13"/>
      <c r="D63" s="13">
        <v>1520.1</v>
      </c>
      <c r="E63" s="13">
        <f t="shared" si="5"/>
        <v>18916.129999999997</v>
      </c>
      <c r="F63" s="13"/>
      <c r="G63" s="13"/>
      <c r="H63" s="13"/>
      <c r="I63" s="36">
        <f>D63</f>
        <v>1520.1</v>
      </c>
      <c r="K63" s="13"/>
      <c r="L63" s="13"/>
      <c r="M63" s="13"/>
      <c r="N63" s="13"/>
      <c r="O63" s="13"/>
      <c r="P63" s="13"/>
      <c r="Q63" s="13"/>
      <c r="R63" s="13"/>
      <c r="S63" s="13"/>
      <c r="T63" s="14"/>
      <c r="U63" s="38" t="s">
        <v>34</v>
      </c>
    </row>
    <row r="64" spans="1:21" x14ac:dyDescent="0.25">
      <c r="A64" s="15">
        <v>43981</v>
      </c>
      <c r="B64" s="13">
        <f t="shared" si="4"/>
        <v>18916.129999999997</v>
      </c>
      <c r="C64" s="13"/>
      <c r="D64" s="13">
        <v>0.73</v>
      </c>
      <c r="E64" s="13">
        <f t="shared" si="5"/>
        <v>18916.859999999997</v>
      </c>
      <c r="F64" s="13"/>
      <c r="G64" s="13">
        <f>+D64</f>
        <v>0.73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4"/>
      <c r="U64" s="38" t="s">
        <v>29</v>
      </c>
    </row>
    <row r="65" spans="1:21" ht="15.75" thickBot="1" x14ac:dyDescent="0.3">
      <c r="A65" s="15">
        <v>43985</v>
      </c>
      <c r="B65" s="13">
        <f t="shared" si="4"/>
        <v>18916.859999999997</v>
      </c>
      <c r="C65" s="13">
        <v>54</v>
      </c>
      <c r="D65" s="13"/>
      <c r="E65" s="13">
        <f t="shared" si="5"/>
        <v>18862.859999999997</v>
      </c>
      <c r="F65" s="13"/>
      <c r="G65" s="13"/>
      <c r="H65" s="30"/>
      <c r="I65" s="13"/>
      <c r="J65" s="13"/>
      <c r="K65" s="13"/>
      <c r="L65" s="13"/>
      <c r="M65" s="13"/>
      <c r="N65" s="28"/>
      <c r="O65" s="13"/>
      <c r="P65" s="13">
        <v>54</v>
      </c>
      <c r="Q65" s="13"/>
      <c r="R65" s="13"/>
      <c r="S65" s="13"/>
      <c r="T65" s="14"/>
      <c r="U65" s="38" t="s">
        <v>54</v>
      </c>
    </row>
    <row r="66" spans="1:21" x14ac:dyDescent="0.25">
      <c r="A66" s="15">
        <v>43986</v>
      </c>
      <c r="B66" s="13">
        <f t="shared" si="4"/>
        <v>18862.859999999997</v>
      </c>
      <c r="C66" s="13"/>
      <c r="D66" s="13">
        <v>259.12</v>
      </c>
      <c r="E66" s="13">
        <f t="shared" si="5"/>
        <v>19121.979999999996</v>
      </c>
      <c r="F66" s="13"/>
      <c r="G66" s="13"/>
      <c r="H66" s="30">
        <f t="shared" ref="H66:H67" si="9">D66</f>
        <v>259.12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4"/>
      <c r="U66" s="38" t="s">
        <v>43</v>
      </c>
    </row>
    <row r="67" spans="1:21" x14ac:dyDescent="0.25">
      <c r="A67" s="15">
        <v>44001</v>
      </c>
      <c r="B67" s="13">
        <f t="shared" si="4"/>
        <v>19121.979999999996</v>
      </c>
      <c r="C67" s="13"/>
      <c r="D67" s="13">
        <v>278.3</v>
      </c>
      <c r="E67" s="13">
        <f t="shared" si="5"/>
        <v>19400.279999999995</v>
      </c>
      <c r="F67" s="13"/>
      <c r="G67" s="13"/>
      <c r="H67" s="30">
        <f t="shared" si="9"/>
        <v>278.3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4"/>
      <c r="U67" s="38" t="str">
        <f>U66</f>
        <v xml:space="preserve">Quicksuper </v>
      </c>
    </row>
    <row r="68" spans="1:21" ht="14.25" customHeight="1" x14ac:dyDescent="0.25">
      <c r="A68" s="15">
        <v>44012</v>
      </c>
      <c r="B68" s="13">
        <f t="shared" si="4"/>
        <v>19400.279999999995</v>
      </c>
      <c r="C68" s="13"/>
      <c r="D68" s="13">
        <v>1520.1</v>
      </c>
      <c r="E68" s="13">
        <f t="shared" si="5"/>
        <v>20920.379999999994</v>
      </c>
      <c r="F68" s="13"/>
      <c r="G68" s="13"/>
      <c r="H68" s="13"/>
      <c r="I68" s="36">
        <f>D68</f>
        <v>1520.1</v>
      </c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4"/>
      <c r="U68" s="38" t="str">
        <f>U59</f>
        <v>8/16 Kirora rd Miranda</v>
      </c>
    </row>
    <row r="69" spans="1:21" x14ac:dyDescent="0.25">
      <c r="A69" s="15">
        <f t="shared" si="7"/>
        <v>44012</v>
      </c>
      <c r="B69" s="13">
        <f t="shared" si="4"/>
        <v>20920.379999999994</v>
      </c>
      <c r="C69" s="13"/>
      <c r="D69" s="13">
        <v>0.79</v>
      </c>
      <c r="E69" s="13">
        <f t="shared" si="5"/>
        <v>20921.169999999995</v>
      </c>
      <c r="F69" s="13"/>
      <c r="G69" s="13">
        <v>0.79</v>
      </c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4"/>
      <c r="U69" s="38" t="s">
        <v>29</v>
      </c>
    </row>
    <row r="70" spans="1:21" x14ac:dyDescent="0.25">
      <c r="A70" s="12"/>
      <c r="B70" s="13"/>
      <c r="C70" s="13"/>
      <c r="D70" s="13"/>
      <c r="E70" s="6"/>
      <c r="F70" s="18"/>
      <c r="G70" s="18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4"/>
    </row>
    <row r="71" spans="1:21" ht="15.75" thickBot="1" x14ac:dyDescent="0.3">
      <c r="B71" s="13"/>
      <c r="C71" s="13"/>
      <c r="D71" s="13"/>
      <c r="E71" s="13"/>
      <c r="F71" s="54">
        <f>SUM(F5:F70)</f>
        <v>2.5</v>
      </c>
      <c r="G71" s="54">
        <f>SUM(G5:G70)</f>
        <v>42.32</v>
      </c>
      <c r="H71" s="54">
        <f t="shared" ref="H71:T71" si="10">SUM(H5:H70)</f>
        <v>6798.2</v>
      </c>
      <c r="I71" s="54">
        <f t="shared" si="10"/>
        <v>12272.490000000002</v>
      </c>
      <c r="J71" s="54">
        <f t="shared" si="10"/>
        <v>5923.45</v>
      </c>
      <c r="K71" s="19">
        <f t="shared" si="10"/>
        <v>0</v>
      </c>
      <c r="L71" s="19">
        <f t="shared" si="10"/>
        <v>0</v>
      </c>
      <c r="M71" s="19">
        <f t="shared" si="10"/>
        <v>0</v>
      </c>
      <c r="N71" s="54">
        <f t="shared" si="10"/>
        <v>2049.88</v>
      </c>
      <c r="O71" s="54">
        <f t="shared" si="10"/>
        <v>1500</v>
      </c>
      <c r="P71" s="54">
        <f t="shared" si="10"/>
        <v>54</v>
      </c>
      <c r="Q71" s="54">
        <f t="shared" si="10"/>
        <v>3219.09</v>
      </c>
      <c r="R71" s="19">
        <f t="shared" si="10"/>
        <v>0</v>
      </c>
      <c r="S71" s="19">
        <f t="shared" si="10"/>
        <v>0</v>
      </c>
      <c r="T71" s="20">
        <f t="shared" si="10"/>
        <v>25000</v>
      </c>
    </row>
    <row r="72" spans="1:21" ht="15.75" thickTop="1" x14ac:dyDescent="0.25">
      <c r="B72" s="13"/>
      <c r="C72" s="13"/>
      <c r="D72" s="13"/>
      <c r="E72" s="13"/>
      <c r="F72" s="13"/>
      <c r="G72" s="13"/>
      <c r="H72" s="13"/>
      <c r="I72" s="13" t="s">
        <v>22</v>
      </c>
      <c r="J72" s="21">
        <f>J71/11</f>
        <v>538.49545454545455</v>
      </c>
      <c r="K72" s="21">
        <f>K71/11</f>
        <v>0</v>
      </c>
      <c r="L72" s="13"/>
      <c r="M72" s="13" t="s">
        <v>22</v>
      </c>
      <c r="N72" s="22">
        <f>(N71-N15)/11</f>
        <v>136.84454545454545</v>
      </c>
      <c r="O72" s="22">
        <f>O71/11</f>
        <v>136.36363636363637</v>
      </c>
      <c r="P72" s="3"/>
      <c r="Q72" s="13"/>
      <c r="R72" s="13"/>
      <c r="S72" s="13"/>
      <c r="T72" s="14"/>
    </row>
    <row r="73" spans="1:21" x14ac:dyDescent="0.25">
      <c r="B73" s="13"/>
      <c r="C73" s="13"/>
      <c r="D73" s="13"/>
      <c r="E73" s="13"/>
      <c r="F73" s="13"/>
      <c r="G73" s="13"/>
      <c r="H73" s="13"/>
      <c r="I73" s="13" t="s">
        <v>23</v>
      </c>
      <c r="J73" s="23">
        <f>N72+O72</f>
        <v>273.20818181818186</v>
      </c>
      <c r="K73" s="24"/>
      <c r="L73" s="13"/>
      <c r="M73" s="13"/>
      <c r="N73" s="6">
        <f>N71-N72</f>
        <v>1913.0354545454547</v>
      </c>
      <c r="O73" s="6">
        <f>O71-O72</f>
        <v>1363.6363636363635</v>
      </c>
      <c r="P73" s="6"/>
      <c r="Q73" s="13"/>
      <c r="R73" s="13"/>
      <c r="S73" s="13"/>
      <c r="T73" s="14"/>
    </row>
    <row r="74" spans="1:21" x14ac:dyDescent="0.25">
      <c r="B74" s="13"/>
      <c r="C74" s="13"/>
      <c r="D74" s="13"/>
      <c r="E74" s="13">
        <f>E5-F71+G71+H71+I71+J71-N71-O71-P71-Q71</f>
        <v>45921.17</v>
      </c>
      <c r="F74" s="13"/>
      <c r="G74" s="13"/>
      <c r="H74" s="13"/>
      <c r="I74" s="13" t="s">
        <v>24</v>
      </c>
      <c r="J74" s="6">
        <f>J72-J73</f>
        <v>265.28727272727269</v>
      </c>
      <c r="K74" s="6">
        <f>K72-K73</f>
        <v>0</v>
      </c>
      <c r="L74" s="13"/>
      <c r="M74" s="13"/>
      <c r="N74" s="13"/>
      <c r="O74" s="13"/>
      <c r="P74" s="13"/>
      <c r="Q74" s="13"/>
      <c r="R74" s="13"/>
      <c r="S74" s="13"/>
      <c r="T74" s="14"/>
    </row>
    <row r="76" spans="1:21" x14ac:dyDescent="0.25">
      <c r="N76" s="52"/>
      <c r="O76" s="52"/>
    </row>
    <row r="77" spans="1:21" x14ac:dyDescent="0.25">
      <c r="F77" t="s">
        <v>50</v>
      </c>
      <c r="G77" s="52">
        <f>E5+G71+H71+I71+J71-N71-O71-Q71-T71-F71-P71</f>
        <v>20921.169999999998</v>
      </c>
    </row>
    <row r="78" spans="1:21" x14ac:dyDescent="0.25">
      <c r="F78" t="s">
        <v>51</v>
      </c>
      <c r="G78" s="52">
        <f>E69-G77</f>
        <v>0</v>
      </c>
    </row>
    <row r="79" spans="1:21" x14ac:dyDescent="0.25">
      <c r="H79" s="52"/>
    </row>
    <row r="81" spans="8:10" x14ac:dyDescent="0.25">
      <c r="J81" s="52">
        <f>J71-J72</f>
        <v>5384.954545454545</v>
      </c>
    </row>
    <row r="85" spans="8:10" x14ac:dyDescent="0.25">
      <c r="H85" s="52"/>
    </row>
    <row r="87" spans="8:10" x14ac:dyDescent="0.25">
      <c r="H87" t="s">
        <v>58</v>
      </c>
      <c r="I87">
        <v>10138</v>
      </c>
    </row>
    <row r="88" spans="8:10" x14ac:dyDescent="0.25">
      <c r="H88" t="s">
        <v>57</v>
      </c>
      <c r="I88">
        <v>1108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account transactions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 Nguyen</dc:creator>
  <cp:lastModifiedBy>Long Nguyen</cp:lastModifiedBy>
  <dcterms:created xsi:type="dcterms:W3CDTF">2020-10-19T00:57:34Z</dcterms:created>
  <dcterms:modified xsi:type="dcterms:W3CDTF">2020-12-17T06:19:13Z</dcterms:modified>
</cp:coreProperties>
</file>