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filterPrivacy="1" defaultThemeVersion="124226"/>
  <xr:revisionPtr revIDLastSave="0" documentId="13_ncr:1_{C66F4933-8B66-4BFC-8367-B745433F5BF1}" xr6:coauthVersionLast="47" xr6:coauthVersionMax="47" xr10:uidLastSave="{00000000-0000-0000-0000-000000000000}"/>
  <bookViews>
    <workbookView xWindow="28815" yWindow="-2370" windowWidth="18030" windowHeight="17505" activeTab="1" xr2:uid="{00000000-000D-0000-FFFF-FFFF00000000}"/>
  </bookViews>
  <sheets>
    <sheet name="Account" sheetId="3" r:id="rId1"/>
    <sheet name="Performance" sheetId="13" r:id="rId2"/>
    <sheet name="Ledger" sheetId="2" r:id="rId3"/>
    <sheet name="Shares" sheetId="1" r:id="rId4"/>
    <sheet name="Suraj" sheetId="4" r:id="rId5"/>
    <sheet name="Nimmi" sheetId="5" r:id="rId6"/>
    <sheet name="Charges" sheetId="7" r:id="rId7"/>
    <sheet name="Interest" sheetId="6" r:id="rId8"/>
    <sheet name="Fund" sheetId="9" r:id="rId9"/>
    <sheet name="Tax" sheetId="12" r:id="rId10"/>
    <sheet name="Property" sheetId="10" r:id="rId11"/>
    <sheet name="Bank" sheetId="11" r:id="rId12"/>
  </sheets>
  <definedNames>
    <definedName name="_xlnm.Print_Titles" localSheetId="6">Charges!$1:$4</definedName>
    <definedName name="_xlnm.Print_Titles" localSheetId="7">Interest!$1:$4</definedName>
    <definedName name="_xlnm.Print_Titles" localSheetId="2">Ledger!$1:$4</definedName>
    <definedName name="_xlnm.Print_Titles" localSheetId="5">Nimmi!$1:$4</definedName>
    <definedName name="_xlnm.Print_Titles" localSheetId="4">Suraj!$1:$4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5" i="13" l="1"/>
  <c r="I15" i="13"/>
  <c r="H15" i="13"/>
  <c r="G15" i="13"/>
  <c r="F15" i="13"/>
  <c r="C15" i="13"/>
  <c r="B15" i="13"/>
  <c r="E19" i="3"/>
  <c r="E14" i="11"/>
  <c r="G45" i="1"/>
  <c r="G47" i="1"/>
  <c r="G39" i="1"/>
  <c r="I20" i="1"/>
  <c r="I27" i="1"/>
  <c r="G18" i="1"/>
  <c r="I18" i="1" s="1"/>
  <c r="I26" i="1"/>
  <c r="I24" i="1"/>
  <c r="G22" i="1"/>
  <c r="H21" i="1"/>
  <c r="I16" i="1"/>
  <c r="I15" i="1"/>
  <c r="E48" i="3"/>
  <c r="D20" i="11"/>
  <c r="E44" i="3"/>
  <c r="E43" i="3"/>
  <c r="E42" i="3"/>
  <c r="D12" i="9"/>
  <c r="I22" i="1" l="1"/>
  <c r="E9" i="3"/>
  <c r="F14" i="13" l="1"/>
  <c r="F13" i="13"/>
  <c r="F12" i="13"/>
  <c r="F11" i="13"/>
  <c r="F10" i="13"/>
  <c r="F9" i="13"/>
  <c r="F8" i="13"/>
  <c r="F7" i="13"/>
  <c r="F6" i="13"/>
  <c r="I6" i="13" l="1"/>
  <c r="I7" i="13" s="1"/>
  <c r="I8" i="13" s="1"/>
  <c r="I9" i="13" s="1"/>
  <c r="I10" i="13" s="1"/>
  <c r="I11" i="13" s="1"/>
  <c r="I12" i="13" s="1"/>
  <c r="I13" i="13" s="1"/>
  <c r="I14" i="13" s="1"/>
  <c r="H6" i="13"/>
  <c r="H7" i="13" s="1"/>
  <c r="H8" i="13" s="1"/>
  <c r="H9" i="13" s="1"/>
  <c r="H10" i="13" s="1"/>
  <c r="H11" i="13" s="1"/>
  <c r="H12" i="13" s="1"/>
  <c r="H13" i="13" s="1"/>
  <c r="H14" i="13" s="1"/>
  <c r="J6" i="13"/>
  <c r="J7" i="13" s="1"/>
  <c r="J8" i="13" s="1"/>
  <c r="J9" i="13" s="1"/>
  <c r="J10" i="13" s="1"/>
  <c r="J11" i="13" s="1"/>
  <c r="J12" i="13" s="1"/>
  <c r="J13" i="13" s="1"/>
  <c r="J14" i="13" s="1"/>
  <c r="G6" i="13"/>
  <c r="G7" i="13" s="1"/>
  <c r="G8" i="13" s="1"/>
  <c r="G9" i="13" s="1"/>
  <c r="G10" i="13" s="1"/>
  <c r="G11" i="13" s="1"/>
  <c r="G12" i="13" s="1"/>
  <c r="G13" i="13" s="1"/>
  <c r="G14" i="13" s="1"/>
  <c r="E31" i="3"/>
  <c r="D9" i="12"/>
  <c r="C9" i="12"/>
  <c r="D16" i="7" l="1"/>
  <c r="E10" i="10"/>
  <c r="H52" i="1"/>
  <c r="E14" i="3" s="1"/>
  <c r="G52" i="1"/>
  <c r="F52" i="1"/>
  <c r="E15" i="3" s="1"/>
  <c r="E52" i="1"/>
  <c r="D52" i="1"/>
  <c r="C52" i="1"/>
  <c r="E42" i="10"/>
  <c r="E30" i="3" s="1"/>
  <c r="H11" i="1" l="1"/>
  <c r="I17" i="1" s="1"/>
  <c r="J29" i="1" l="1"/>
  <c r="E31" i="10" l="1"/>
  <c r="D28" i="6"/>
  <c r="C28" i="6"/>
  <c r="E8" i="3" s="1"/>
  <c r="D29" i="1" l="1"/>
  <c r="E34" i="3" s="1"/>
  <c r="G29" i="1"/>
  <c r="H29" i="1"/>
  <c r="H31" i="1" l="1"/>
  <c r="I29" i="1"/>
  <c r="E13" i="3" s="1"/>
  <c r="E25" i="3" l="1"/>
  <c r="E47" i="3" l="1"/>
  <c r="D133" i="2"/>
  <c r="E24" i="3"/>
  <c r="E45" i="3"/>
  <c r="E26" i="3" l="1"/>
  <c r="E73" i="10"/>
  <c r="C12" i="9" l="1"/>
  <c r="E20" i="3"/>
  <c r="E47" i="10" l="1"/>
  <c r="D20" i="5" l="1"/>
  <c r="C20" i="5"/>
  <c r="E6" i="3" s="1"/>
  <c r="D30" i="4"/>
  <c r="D53" i="10"/>
  <c r="C53" i="10"/>
  <c r="E38" i="10"/>
  <c r="E28" i="3" s="1"/>
  <c r="E29" i="3"/>
  <c r="E24" i="10"/>
  <c r="E27" i="3" s="1"/>
  <c r="E49" i="3" l="1"/>
  <c r="C133" i="2"/>
  <c r="D54" i="10"/>
  <c r="E36" i="3"/>
  <c r="C30" i="4"/>
  <c r="E5" i="3" s="1"/>
  <c r="E16" i="3" l="1"/>
  <c r="E38" i="3" s="1"/>
  <c r="D21" i="5"/>
  <c r="D31" i="4"/>
</calcChain>
</file>

<file path=xl/sharedStrings.xml><?xml version="1.0" encoding="utf-8"?>
<sst xmlns="http://schemas.openxmlformats.org/spreadsheetml/2006/main" count="444" uniqueCount="166">
  <si>
    <t>Date</t>
  </si>
  <si>
    <t>Description</t>
  </si>
  <si>
    <t>Credit</t>
  </si>
  <si>
    <t>Debit</t>
  </si>
  <si>
    <t>Share</t>
  </si>
  <si>
    <t>Purchase</t>
  </si>
  <si>
    <t>Sold</t>
  </si>
  <si>
    <t>Profit</t>
  </si>
  <si>
    <t>S &amp; W Perera Family Superannuation Fund</t>
  </si>
  <si>
    <t>Income</t>
  </si>
  <si>
    <t>Expenditure</t>
  </si>
  <si>
    <t>Business Cash Management</t>
  </si>
  <si>
    <t>Online Saver</t>
  </si>
  <si>
    <t>Total Credist - Debit</t>
  </si>
  <si>
    <t>CREDIT INTEREST  - Cash management A/C</t>
  </si>
  <si>
    <t>31 Brigalow Dr.  Truganina</t>
  </si>
  <si>
    <t>Land lord insurance</t>
  </si>
  <si>
    <t>31 Brigalow Dr - Rent - Reliance Real Estate</t>
  </si>
  <si>
    <t>31 Brigalow Dr - Mortgage repayment</t>
  </si>
  <si>
    <t>31 Brigalow Dr - Water rates</t>
  </si>
  <si>
    <t>31 Brigalow Dr - Council rates</t>
  </si>
  <si>
    <t>Credit Interest - E*trade</t>
  </si>
  <si>
    <t>Security Code</t>
  </si>
  <si>
    <t>Unfranked Amount</t>
  </si>
  <si>
    <t>Franked Amount</t>
  </si>
  <si>
    <t>Franking Credit</t>
  </si>
  <si>
    <t xml:space="preserve"> Witholding Tax</t>
  </si>
  <si>
    <t>Net Payment</t>
  </si>
  <si>
    <t>Opening Balance - Cash management A/C</t>
  </si>
  <si>
    <t>Opening Balance - Online Saver</t>
  </si>
  <si>
    <t>Closing Balance - E*trade</t>
  </si>
  <si>
    <t>Closing Balance - Online Saver</t>
  </si>
  <si>
    <t>Closing Balance - Cash Management</t>
  </si>
  <si>
    <t xml:space="preserve">Uncleared cheque </t>
  </si>
  <si>
    <t>Sundry fee - Reliance</t>
  </si>
  <si>
    <t>Notes</t>
  </si>
  <si>
    <t>(Capital Gain)</t>
  </si>
  <si>
    <t>Brrokerage</t>
  </si>
  <si>
    <t>Total:</t>
  </si>
  <si>
    <t>Contribution from Suraj Perera</t>
  </si>
  <si>
    <t>Contribution from Nirmalie Perera</t>
  </si>
  <si>
    <t>Bank Interest</t>
  </si>
  <si>
    <t>Rental Income</t>
  </si>
  <si>
    <t>Total  Income</t>
  </si>
  <si>
    <t>Bank Charges</t>
  </si>
  <si>
    <t>Fund Management</t>
  </si>
  <si>
    <t>Total Expenditure</t>
  </si>
  <si>
    <t>Total Mortgage repayment</t>
  </si>
  <si>
    <t>Total Water rate</t>
  </si>
  <si>
    <t>Maintanance</t>
  </si>
  <si>
    <t>Council rates</t>
  </si>
  <si>
    <t>Property</t>
  </si>
  <si>
    <t>Net Divident</t>
  </si>
  <si>
    <t>Share portfolio</t>
  </si>
  <si>
    <t>Capital Gains</t>
  </si>
  <si>
    <t>Net Franking Credit</t>
  </si>
  <si>
    <t>E*trade</t>
  </si>
  <si>
    <t>Assets</t>
  </si>
  <si>
    <t>Purchase cost of Share portfolio</t>
  </si>
  <si>
    <t>Property - 31 Brigallow Dr, Truganina (Purchase price)</t>
  </si>
  <si>
    <t>Units</t>
  </si>
  <si>
    <t># of</t>
  </si>
  <si>
    <t>Price</t>
  </si>
  <si>
    <t>Mortgage Repayments</t>
  </si>
  <si>
    <t>Water rates</t>
  </si>
  <si>
    <t>Insurance</t>
  </si>
  <si>
    <t>Real Estate Agent</t>
  </si>
  <si>
    <t>Opening Balance- E*Trade</t>
  </si>
  <si>
    <t>Maintenance</t>
  </si>
  <si>
    <t>Contribution: Nirmalie - TRAJAN</t>
  </si>
  <si>
    <t>Dividend - ANZ</t>
  </si>
  <si>
    <t>ANZ</t>
  </si>
  <si>
    <t>WOW</t>
  </si>
  <si>
    <t>TLS</t>
  </si>
  <si>
    <t>Dividend TLS</t>
  </si>
  <si>
    <t>Total Management fee - Reliance 2016/17</t>
  </si>
  <si>
    <t>Land lord Insurance</t>
  </si>
  <si>
    <t>WBC</t>
  </si>
  <si>
    <t>NAB</t>
  </si>
  <si>
    <t>Dividend NAB</t>
  </si>
  <si>
    <t>Trident Financial Group Pty Ltd</t>
  </si>
  <si>
    <t>Dividend - NAB</t>
  </si>
  <si>
    <t>31 Brigallow Land Tax</t>
  </si>
  <si>
    <t>Land Tax</t>
  </si>
  <si>
    <t>WPL</t>
  </si>
  <si>
    <t>MYR</t>
  </si>
  <si>
    <t>Bank Charges for Financial Year 2019/20</t>
  </si>
  <si>
    <t>ASIC Payment</t>
  </si>
  <si>
    <t>Divident WOW</t>
  </si>
  <si>
    <t>Contribution: Suraj - Optimatics</t>
  </si>
  <si>
    <t>ATO Low income refund</t>
  </si>
  <si>
    <t>(CGT Gain)</t>
  </si>
  <si>
    <t>Mortgage Loan: S311 0907446 00</t>
  </si>
  <si>
    <t>Opening Balance</t>
  </si>
  <si>
    <t>Closing Balance</t>
  </si>
  <si>
    <t>Total interest</t>
  </si>
  <si>
    <t>Total Admin Fee</t>
  </si>
  <si>
    <t>Total Management fee -Reliance 2019/20</t>
  </si>
  <si>
    <t>Letting fee</t>
  </si>
  <si>
    <t>General Maintenance (Reliance Real estate)</t>
  </si>
  <si>
    <t>Brokerage</t>
  </si>
  <si>
    <t>SMSF Performance</t>
  </si>
  <si>
    <t>Contributions</t>
  </si>
  <si>
    <t>2011/12</t>
  </si>
  <si>
    <t>Financial Year</t>
  </si>
  <si>
    <t>Suraj</t>
  </si>
  <si>
    <t>Nimmi</t>
  </si>
  <si>
    <t>Benefits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</si>
  <si>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</si>
  <si>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</si>
  <si>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</si>
  <si>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</si>
  <si>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</si>
  <si>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</si>
  <si>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</si>
  <si>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</si>
  <si>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Net Contribution</t>
  </si>
  <si>
    <t>(IR: 5%)</t>
  </si>
  <si>
    <t>(IR: 6%)</t>
  </si>
  <si>
    <t>(IR: 7%)</t>
  </si>
  <si>
    <t>Net Expected Value</t>
  </si>
  <si>
    <t>(IR: 10%)</t>
  </si>
  <si>
    <t>Account Statement for the Finanacial Year 2020/21</t>
  </si>
  <si>
    <t>2020/21</t>
  </si>
  <si>
    <t>General Ledger for Financial Year 2020/21</t>
  </si>
  <si>
    <t>Share Trading Transactions for Financial Year 2020/2021</t>
  </si>
  <si>
    <t>Dividentd for Financial Year 2020/21</t>
  </si>
  <si>
    <t>Contribution by Suraj Perera for Financial Year 2020/21</t>
  </si>
  <si>
    <t>Contribution by Nirmalie Perera for Financial Year 2020/21</t>
  </si>
  <si>
    <t>Bank Interest Earn for Financial Year 2020/21</t>
  </si>
  <si>
    <t>Fund Management for Financial Year 2020/21</t>
  </si>
  <si>
    <t>Tax for Financial Year 2020/1</t>
  </si>
  <si>
    <t>Property Management Expences for Financial Year 2020/21</t>
  </si>
  <si>
    <t>Property Rental Income for Financial Year 2020/21</t>
  </si>
  <si>
    <t>Bank Reconciliation  for Financial Year 2020/21</t>
  </si>
  <si>
    <t>Dividend BVS</t>
  </si>
  <si>
    <t>BVS</t>
  </si>
  <si>
    <t>Dividend ANZ</t>
  </si>
  <si>
    <t>Dividend CBA</t>
  </si>
  <si>
    <t>CBA</t>
  </si>
  <si>
    <t>Dividend WBC</t>
  </si>
  <si>
    <t>Cash management 2 EXCESS INTERNET/ONLINE TRANSACTIONS</t>
  </si>
  <si>
    <t>Credit Interest - Cash management</t>
  </si>
  <si>
    <t>Cash management execc transaction fee</t>
  </si>
  <si>
    <t>Supper - Suraj</t>
  </si>
  <si>
    <t>Supper - Nimmi</t>
  </si>
  <si>
    <t>Supper Suraj</t>
  </si>
  <si>
    <t>Supper Nimmi</t>
  </si>
  <si>
    <t>Low Income Supper - Nimmi</t>
  </si>
  <si>
    <t>ASIC Paymenent</t>
  </si>
  <si>
    <t>Tax</t>
  </si>
  <si>
    <t>ATO Tax payment</t>
  </si>
  <si>
    <t>Dividend LLC</t>
  </si>
  <si>
    <t>LLC</t>
  </si>
  <si>
    <t>NCM</t>
  </si>
  <si>
    <t>Dividend NCM</t>
  </si>
  <si>
    <t>Dividnd TLS</t>
  </si>
  <si>
    <t>AGL</t>
  </si>
  <si>
    <t>Dividend AL</t>
  </si>
  <si>
    <t>Bank Account Balance at 30/06/2021</t>
  </si>
  <si>
    <r>
      <rPr>
        <b/>
        <sz val="11"/>
        <color indexed="8"/>
        <rFont val="Calibri"/>
        <family val="2"/>
      </rPr>
      <t>Less</t>
    </r>
    <r>
      <rPr>
        <sz val="11"/>
        <color indexed="8"/>
        <rFont val="Calibri"/>
        <family val="2"/>
      </rPr>
      <t>: Mortgage as at 30/6/2021</t>
    </r>
  </si>
  <si>
    <t>A2M</t>
  </si>
  <si>
    <t>LYC</t>
  </si>
  <si>
    <t>Net Income for the period 01/07/2020 to 30/06/2021</t>
  </si>
  <si>
    <r>
      <rPr>
        <b/>
        <sz val="11"/>
        <color indexed="8"/>
        <rFont val="Calibri"/>
        <family val="2"/>
      </rPr>
      <t xml:space="preserve">Less: </t>
    </r>
    <r>
      <rPr>
        <sz val="11"/>
        <color indexed="8"/>
        <rFont val="Calibri"/>
        <family val="2"/>
      </rPr>
      <t>Unrealised Cheques as at 30/06/2021</t>
    </r>
  </si>
  <si>
    <t>Total Rent 2020/21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</si>
</sst>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164" formatCode="&quot;$&quot;#,##0.00"/>
    <numFmt numFmtId="165" formatCode="&quot;$&quot;#,##0.00;[Red]&quot;$&quot;#,##0.00"/>
    <numFmt numFmtId="166" formatCode="_(* #,##0.00_);_(* \(#,##0.00\);_(* &quot;-&quot;??_);_(@_)"/>
    <numFmt numFmtId="167" formatCode="_-[$$-C09]* #,##0.00_-;\-[$$-C09]* #,##0.00_-;_-[$$-C09]* &quot;-&quot;??_-;_-@_-"/>
  </numFmts>
  <fonts count="3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Verdana"/>
      <family val="2"/>
    </font>
    <font>
      <b/>
      <sz val="16"/>
      <color theme="1"/>
      <name val="Calibri"/>
      <family val="2"/>
      <scheme val="minor"/>
    </font>
    <font>
      <sz val="16"/>
      <color theme="1"/>
      <name val="Lucida Bright"/>
      <family val="1"/>
    </font>
    <font>
      <b/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4"/>
      <color theme="1"/>
      <name val="Arial Black"/>
      <family val="2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name val="Arial"/>
      <family val="2"/>
    </font>
    <font>
      <b/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4"/>
      <color theme="1"/>
      <name val="Cambria"/>
      <family val="1"/>
      <scheme val="major"/>
    </font>
    <font>
      <b/>
      <u/>
      <sz val="12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theme="4" tint="0.39994506668294322"/>
        <bgColor indexed="64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/>
        <bgColor indexed="64"/>
      </patternFill>
    </fill>
  </fills>
  <borders count="40">
    <border>
      <left/>
      <right/>
      <top/>
      <bottom/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hair">
        <color auto="1"/>
      </right>
      <top style="thick">
        <color auto="1"/>
      </top>
      <bottom style="thick">
        <color auto="1"/>
      </bottom>
      <diagonal/>
    </border>
    <border>
      <left style="hair">
        <color auto="1"/>
      </left>
      <right style="hair">
        <color auto="1"/>
      </right>
      <top style="thick">
        <color auto="1"/>
      </top>
      <bottom style="thick">
        <color auto="1"/>
      </bottom>
      <diagonal/>
    </border>
    <border>
      <left style="hair">
        <color auto="1"/>
      </left>
      <right/>
      <top style="thick">
        <color auto="1"/>
      </top>
      <bottom style="thick">
        <color auto="1"/>
      </bottom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 style="thick">
        <color auto="1"/>
      </top>
      <bottom/>
      <diagonal/>
    </border>
    <border>
      <left style="hair">
        <color auto="1"/>
      </left>
      <right style="hair">
        <color auto="1"/>
      </right>
      <top style="thick">
        <color auto="1"/>
      </top>
      <bottom/>
      <diagonal/>
    </border>
    <border>
      <left style="hair">
        <color auto="1"/>
      </left>
      <right/>
      <top style="thick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double">
        <color auto="1"/>
      </bottom>
      <diagonal/>
    </border>
    <border>
      <left style="hair">
        <color auto="1"/>
      </left>
      <right/>
      <top style="medium">
        <color auto="1"/>
      </top>
      <bottom style="double">
        <color auto="1"/>
      </bottom>
      <diagonal/>
    </border>
    <border>
      <left/>
      <right style="hair">
        <color auto="1"/>
      </right>
      <top style="thick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thick">
        <color auto="1"/>
      </top>
      <bottom style="medium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double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ck">
        <color auto="1"/>
      </top>
      <bottom style="medium">
        <color auto="1"/>
      </bottom>
      <diagonal/>
    </border>
  </borders>
  <cellStyleXfs count="91">
    <xf numFmtId="0" fontId="0" fillId="0" borderId="0"/>
    <xf numFmtId="166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0" fontId="17" fillId="5" borderId="6" applyNumberFormat="0" applyAlignment="0" applyProtection="0"/>
    <xf numFmtId="0" fontId="18" fillId="6" borderId="0" applyNumberFormat="0" applyBorder="0" applyAlignment="0" applyProtection="0"/>
    <xf numFmtId="0" fontId="20" fillId="0" borderId="0" applyNumberFormat="0" applyFill="0" applyBorder="0" applyAlignment="0" applyProtection="0"/>
    <xf numFmtId="0" fontId="21" fillId="0" borderId="10" applyNumberFormat="0" applyFill="0" applyAlignment="0" applyProtection="0"/>
    <xf numFmtId="0" fontId="22" fillId="0" borderId="11" applyNumberFormat="0" applyFill="0" applyAlignment="0" applyProtection="0"/>
    <xf numFmtId="0" fontId="23" fillId="0" borderId="12" applyNumberFormat="0" applyFill="0" applyAlignment="0" applyProtection="0"/>
    <xf numFmtId="0" fontId="23" fillId="0" borderId="0" applyNumberFormat="0" applyFill="0" applyBorder="0" applyAlignment="0" applyProtection="0"/>
    <xf numFmtId="0" fontId="24" fillId="8" borderId="0" applyNumberFormat="0" applyBorder="0" applyAlignment="0" applyProtection="0"/>
    <xf numFmtId="0" fontId="25" fillId="9" borderId="0" applyNumberFormat="0" applyBorder="0" applyAlignment="0" applyProtection="0"/>
    <xf numFmtId="0" fontId="26" fillId="10" borderId="6" applyNumberFormat="0" applyAlignment="0" applyProtection="0"/>
    <xf numFmtId="0" fontId="27" fillId="5" borderId="13" applyNumberFormat="0" applyAlignment="0" applyProtection="0"/>
    <xf numFmtId="0" fontId="28" fillId="0" borderId="14" applyNumberFormat="0" applyFill="0" applyAlignment="0" applyProtection="0"/>
    <xf numFmtId="0" fontId="29" fillId="11" borderId="15" applyNumberFormat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" fillId="0" borderId="17" applyNumberFormat="0" applyFill="0" applyAlignment="0" applyProtection="0"/>
    <xf numFmtId="0" fontId="32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32" fillId="28" borderId="0" applyNumberFormat="0" applyBorder="0" applyAlignment="0" applyProtection="0"/>
    <xf numFmtId="0" fontId="32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32" fillId="32" borderId="0" applyNumberFormat="0" applyBorder="0" applyAlignment="0" applyProtection="0"/>
    <xf numFmtId="0" fontId="32" fillId="33" borderId="0" applyNumberFormat="0" applyBorder="0" applyAlignment="0" applyProtection="0"/>
    <xf numFmtId="0" fontId="19" fillId="34" borderId="0" applyNumberFormat="0" applyBorder="0" applyAlignment="0" applyProtection="0"/>
    <xf numFmtId="0" fontId="19" fillId="35" borderId="0" applyNumberFormat="0" applyBorder="0" applyAlignment="0" applyProtection="0"/>
    <xf numFmtId="0" fontId="32" fillId="36" borderId="0" applyNumberFormat="0" applyBorder="0" applyAlignment="0" applyProtection="0"/>
    <xf numFmtId="0" fontId="8" fillId="0" borderId="0"/>
    <xf numFmtId="0" fontId="8" fillId="0" borderId="0"/>
    <xf numFmtId="0" fontId="19" fillId="0" borderId="0"/>
    <xf numFmtId="0" fontId="19" fillId="12" borderId="16" applyNumberFormat="0" applyFont="0" applyAlignment="0" applyProtection="0"/>
    <xf numFmtId="0" fontId="19" fillId="0" borderId="0"/>
    <xf numFmtId="0" fontId="19" fillId="12" borderId="16" applyNumberFormat="0" applyFont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19" fillId="34" borderId="0" applyNumberFormat="0" applyBorder="0" applyAlignment="0" applyProtection="0"/>
    <xf numFmtId="0" fontId="19" fillId="35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19" fillId="34" borderId="0" applyNumberFormat="0" applyBorder="0" applyAlignment="0" applyProtection="0"/>
    <xf numFmtId="0" fontId="19" fillId="35" borderId="0" applyNumberFormat="0" applyBorder="0" applyAlignment="0" applyProtection="0"/>
    <xf numFmtId="0" fontId="19" fillId="0" borderId="0"/>
    <xf numFmtId="0" fontId="19" fillId="12" borderId="16" applyNumberFormat="0" applyFont="0" applyAlignment="0" applyProtection="0"/>
    <xf numFmtId="0" fontId="19" fillId="0" borderId="0"/>
    <xf numFmtId="0" fontId="19" fillId="12" borderId="16" applyNumberFormat="0" applyFont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19" fillId="34" borderId="0" applyNumberFormat="0" applyBorder="0" applyAlignment="0" applyProtection="0"/>
    <xf numFmtId="0" fontId="19" fillId="35" borderId="0" applyNumberFormat="0" applyBorder="0" applyAlignment="0" applyProtection="0"/>
    <xf numFmtId="44" fontId="19" fillId="0" borderId="0" applyFont="0" applyFill="0" applyBorder="0" applyAlignment="0" applyProtection="0"/>
    <xf numFmtId="0" fontId="19" fillId="12" borderId="16" applyNumberFormat="0" applyFont="0" applyAlignment="0" applyProtection="0"/>
  </cellStyleXfs>
  <cellXfs count="145">
    <xf numFmtId="0" fontId="0" fillId="0" borderId="0" xfId="0"/>
    <xf numFmtId="0" fontId="1" fillId="2" borderId="1" xfId="0" applyFont="1" applyFill="1" applyBorder="1" applyAlignment="1">
      <alignment horizontal="center"/>
    </xf>
    <xf numFmtId="14" fontId="0" fillId="0" borderId="0" xfId="0" applyNumberFormat="1"/>
    <xf numFmtId="164" fontId="0" fillId="0" borderId="0" xfId="0" applyNumberFormat="1"/>
    <xf numFmtId="0" fontId="0" fillId="0" borderId="0" xfId="0" applyAlignment="1">
      <alignment horizontal="centerContinuous"/>
    </xf>
    <xf numFmtId="0" fontId="3" fillId="0" borderId="0" xfId="0" applyFont="1" applyAlignment="1">
      <alignment horizontal="centerContinuous"/>
    </xf>
    <xf numFmtId="0" fontId="1" fillId="3" borderId="2" xfId="0" applyFont="1" applyFill="1" applyBorder="1" applyAlignment="1">
      <alignment horizontal="centerContinuous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Continuous"/>
    </xf>
    <xf numFmtId="0" fontId="1" fillId="3" borderId="3" xfId="0" applyFont="1" applyFill="1" applyBorder="1" applyAlignment="1">
      <alignment horizontal="center"/>
    </xf>
    <xf numFmtId="0" fontId="1" fillId="3" borderId="3" xfId="0" applyFont="1" applyFill="1" applyBorder="1"/>
    <xf numFmtId="0" fontId="0" fillId="3" borderId="3" xfId="0" applyFill="1" applyBorder="1"/>
    <xf numFmtId="1" fontId="0" fillId="0" borderId="0" xfId="0" applyNumberFormat="1"/>
    <xf numFmtId="164" fontId="0" fillId="0" borderId="4" xfId="0" applyNumberFormat="1" applyBorder="1"/>
    <xf numFmtId="164" fontId="0" fillId="0" borderId="5" xfId="0" applyNumberFormat="1" applyBorder="1"/>
    <xf numFmtId="0" fontId="2" fillId="0" borderId="0" xfId="0" applyFont="1" applyAlignment="1">
      <alignment wrapText="1"/>
    </xf>
    <xf numFmtId="0" fontId="4" fillId="0" borderId="0" xfId="0" applyFont="1" applyAlignment="1">
      <alignment horizontal="centerContinuous"/>
    </xf>
    <xf numFmtId="0" fontId="5" fillId="0" borderId="0" xfId="0" applyFont="1" applyAlignment="1">
      <alignment horizontal="centerContinuous"/>
    </xf>
    <xf numFmtId="0" fontId="6" fillId="0" borderId="0" xfId="0" applyFont="1"/>
    <xf numFmtId="0" fontId="7" fillId="0" borderId="0" xfId="0" applyFont="1" applyAlignment="1">
      <alignment horizontal="centerContinuous"/>
    </xf>
    <xf numFmtId="0" fontId="0" fillId="0" borderId="0" xfId="0" applyAlignment="1">
      <alignment horizontal="right"/>
    </xf>
    <xf numFmtId="14" fontId="0" fillId="0" borderId="0" xfId="0" applyNumberFormat="1" applyAlignment="1">
      <alignment horizontal="right"/>
    </xf>
    <xf numFmtId="165" fontId="0" fillId="0" borderId="0" xfId="0" applyNumberFormat="1"/>
    <xf numFmtId="4" fontId="0" fillId="0" borderId="0" xfId="0" applyNumberFormat="1"/>
    <xf numFmtId="0" fontId="9" fillId="0" borderId="0" xfId="0" applyFont="1"/>
    <xf numFmtId="0" fontId="9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164" fontId="0" fillId="0" borderId="0" xfId="0" applyNumberFormat="1" applyAlignment="1">
      <alignment horizontal="centerContinuous"/>
    </xf>
    <xf numFmtId="1" fontId="0" fillId="0" borderId="0" xfId="0" applyNumberFormat="1" applyAlignment="1">
      <alignment horizontal="centerContinuous"/>
    </xf>
    <xf numFmtId="164" fontId="0" fillId="0" borderId="7" xfId="0" applyNumberFormat="1" applyBorder="1"/>
    <xf numFmtId="0" fontId="1" fillId="4" borderId="2" xfId="0" applyFont="1" applyFill="1" applyBorder="1" applyAlignment="1">
      <alignment horizontal="center"/>
    </xf>
    <xf numFmtId="164" fontId="1" fillId="0" borderId="0" xfId="0" applyNumberFormat="1" applyFont="1" applyAlignment="1">
      <alignment horizontal="right" indent="1"/>
    </xf>
    <xf numFmtId="0" fontId="11" fillId="0" borderId="0" xfId="0" applyFont="1"/>
    <xf numFmtId="0" fontId="1" fillId="0" borderId="0" xfId="0" applyFont="1"/>
    <xf numFmtId="0" fontId="8" fillId="0" borderId="0" xfId="0" applyFont="1"/>
    <xf numFmtId="0" fontId="2" fillId="0" borderId="0" xfId="0" applyFont="1"/>
    <xf numFmtId="164" fontId="1" fillId="0" borderId="7" xfId="0" applyNumberFormat="1" applyFont="1" applyBorder="1"/>
    <xf numFmtId="0" fontId="0" fillId="0" borderId="0" xfId="0" applyAlignment="1">
      <alignment horizontal="left" indent="2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 indent="2"/>
    </xf>
    <xf numFmtId="0" fontId="12" fillId="0" borderId="0" xfId="0" applyFont="1"/>
    <xf numFmtId="0" fontId="14" fillId="0" borderId="0" xfId="0" applyFont="1"/>
    <xf numFmtId="0" fontId="0" fillId="0" borderId="0" xfId="0" applyAlignment="1">
      <alignment horizontal="left"/>
    </xf>
    <xf numFmtId="0" fontId="13" fillId="0" borderId="0" xfId="0" applyFont="1"/>
    <xf numFmtId="0" fontId="15" fillId="0" borderId="0" xfId="0" applyFont="1"/>
    <xf numFmtId="0" fontId="16" fillId="0" borderId="0" xfId="0" applyFont="1"/>
    <xf numFmtId="0" fontId="2" fillId="0" borderId="0" xfId="0" applyFont="1" applyAlignment="1">
      <alignment horizontal="left" wrapText="1"/>
    </xf>
    <xf numFmtId="0" fontId="1" fillId="3" borderId="8" xfId="0" applyFont="1" applyFill="1" applyBorder="1" applyAlignment="1">
      <alignment horizontal="centerContinuous" vertical="distributed" wrapText="1"/>
    </xf>
    <xf numFmtId="0" fontId="1" fillId="3" borderId="3" xfId="0" applyFont="1" applyFill="1" applyBorder="1" applyAlignment="1">
      <alignment horizontal="center" vertical="distributed" wrapText="1"/>
    </xf>
    <xf numFmtId="0" fontId="0" fillId="3" borderId="8" xfId="0" applyFill="1" applyBorder="1" applyAlignment="1">
      <alignment horizontal="centerContinuous"/>
    </xf>
    <xf numFmtId="0" fontId="1" fillId="7" borderId="0" xfId="0" applyFont="1" applyFill="1" applyAlignment="1">
      <alignment horizontal="center"/>
    </xf>
    <xf numFmtId="0" fontId="1" fillId="7" borderId="0" xfId="0" applyFont="1" applyFill="1"/>
    <xf numFmtId="165" fontId="0" fillId="0" borderId="9" xfId="0" applyNumberFormat="1" applyBorder="1"/>
    <xf numFmtId="14" fontId="0" fillId="0" borderId="0" xfId="0" applyNumberFormat="1" applyAlignment="1">
      <alignment horizontal="right" wrapText="1"/>
    </xf>
    <xf numFmtId="167" fontId="0" fillId="0" borderId="0" xfId="0" applyNumberFormat="1"/>
    <xf numFmtId="44" fontId="0" fillId="0" borderId="0" xfId="89" applyFont="1"/>
    <xf numFmtId="0" fontId="0" fillId="0" borderId="9" xfId="0" applyBorder="1"/>
    <xf numFmtId="164" fontId="0" fillId="0" borderId="9" xfId="0" applyNumberFormat="1" applyBorder="1"/>
    <xf numFmtId="167" fontId="0" fillId="0" borderId="9" xfId="0" applyNumberFormat="1" applyBorder="1"/>
    <xf numFmtId="0" fontId="0" fillId="0" borderId="0" xfId="0" quotePrefix="1"/>
    <xf numFmtId="4" fontId="0" fillId="0" borderId="0" xfId="89" applyNumberFormat="1" applyFont="1"/>
    <xf numFmtId="165" fontId="7" fillId="0" borderId="0" xfId="0" applyNumberFormat="1" applyFont="1" applyAlignment="1">
      <alignment horizontal="centerContinuous"/>
    </xf>
    <xf numFmtId="165" fontId="5" fillId="0" borderId="0" xfId="0" applyNumberFormat="1" applyFont="1" applyAlignment="1">
      <alignment horizontal="centerContinuous"/>
    </xf>
    <xf numFmtId="165" fontId="0" fillId="0" borderId="0" xfId="0" applyNumberFormat="1" applyAlignment="1">
      <alignment horizontal="centerContinuous"/>
    </xf>
    <xf numFmtId="165" fontId="1" fillId="2" borderId="1" xfId="0" applyNumberFormat="1" applyFont="1" applyFill="1" applyBorder="1" applyAlignment="1">
      <alignment horizontal="center"/>
    </xf>
    <xf numFmtId="0" fontId="0" fillId="0" borderId="22" xfId="0" applyBorder="1"/>
    <xf numFmtId="0" fontId="2" fillId="0" borderId="22" xfId="0" applyFont="1" applyBorder="1" applyAlignment="1">
      <alignment wrapText="1"/>
    </xf>
    <xf numFmtId="164" fontId="1" fillId="0" borderId="0" xfId="0" applyNumberFormat="1" applyFont="1"/>
    <xf numFmtId="164" fontId="0" fillId="0" borderId="23" xfId="0" applyNumberFormat="1" applyBorder="1"/>
    <xf numFmtId="14" fontId="0" fillId="0" borderId="21" xfId="0" applyNumberFormat="1" applyBorder="1" applyAlignment="1">
      <alignment horizontal="right"/>
    </xf>
    <xf numFmtId="0" fontId="0" fillId="0" borderId="22" xfId="0" applyBorder="1" applyAlignment="1">
      <alignment wrapText="1"/>
    </xf>
    <xf numFmtId="164" fontId="0" fillId="0" borderId="22" xfId="0" applyNumberFormat="1" applyBorder="1"/>
    <xf numFmtId="14" fontId="0" fillId="0" borderId="21" xfId="0" applyNumberFormat="1" applyBorder="1"/>
    <xf numFmtId="165" fontId="0" fillId="0" borderId="23" xfId="0" applyNumberFormat="1" applyBorder="1"/>
    <xf numFmtId="0" fontId="0" fillId="0" borderId="25" xfId="0" applyBorder="1"/>
    <xf numFmtId="0" fontId="8" fillId="0" borderId="22" xfId="0" applyFont="1" applyBorder="1"/>
    <xf numFmtId="0" fontId="0" fillId="0" borderId="23" xfId="0" applyBorder="1"/>
    <xf numFmtId="14" fontId="0" fillId="0" borderId="24" xfId="0" applyNumberFormat="1" applyBorder="1"/>
    <xf numFmtId="164" fontId="0" fillId="0" borderId="22" xfId="0" applyNumberFormat="1" applyBorder="1" applyAlignment="1">
      <alignment vertical="top"/>
    </xf>
    <xf numFmtId="164" fontId="0" fillId="0" borderId="23" xfId="0" applyNumberFormat="1" applyBorder="1" applyAlignment="1">
      <alignment vertical="top"/>
    </xf>
    <xf numFmtId="164" fontId="0" fillId="2" borderId="22" xfId="0" applyNumberFormat="1" applyFill="1" applyBorder="1" applyAlignment="1">
      <alignment vertical="top"/>
    </xf>
    <xf numFmtId="164" fontId="0" fillId="0" borderId="5" xfId="0" applyNumberFormat="1" applyBorder="1" applyAlignment="1">
      <alignment vertical="top"/>
    </xf>
    <xf numFmtId="0" fontId="0" fillId="0" borderId="21" xfId="0" applyBorder="1"/>
    <xf numFmtId="164" fontId="0" fillId="0" borderId="27" xfId="0" applyNumberFormat="1" applyBorder="1"/>
    <xf numFmtId="164" fontId="0" fillId="0" borderId="28" xfId="0" applyNumberFormat="1" applyBorder="1"/>
    <xf numFmtId="0" fontId="1" fillId="2" borderId="18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/>
    </xf>
    <xf numFmtId="0" fontId="1" fillId="2" borderId="20" xfId="0" applyFont="1" applyFill="1" applyBorder="1" applyAlignment="1">
      <alignment horizontal="center"/>
    </xf>
    <xf numFmtId="0" fontId="1" fillId="2" borderId="29" xfId="0" applyFont="1" applyFill="1" applyBorder="1" applyAlignment="1">
      <alignment horizontal="center"/>
    </xf>
    <xf numFmtId="0" fontId="1" fillId="2" borderId="30" xfId="0" applyFont="1" applyFill="1" applyBorder="1" applyAlignment="1">
      <alignment horizontal="center"/>
    </xf>
    <xf numFmtId="0" fontId="1" fillId="2" borderId="26" xfId="0" applyFont="1" applyFill="1" applyBorder="1" applyAlignment="1">
      <alignment horizontal="center"/>
    </xf>
    <xf numFmtId="14" fontId="0" fillId="0" borderId="0" xfId="0" applyNumberFormat="1" applyFill="1"/>
    <xf numFmtId="0" fontId="0" fillId="0" borderId="0" xfId="0" applyFill="1"/>
    <xf numFmtId="0" fontId="8" fillId="0" borderId="0" xfId="0" applyFont="1" applyFill="1"/>
    <xf numFmtId="164" fontId="0" fillId="0" borderId="0" xfId="0" applyNumberFormat="1" applyFill="1"/>
    <xf numFmtId="164" fontId="0" fillId="0" borderId="0" xfId="0" applyNumberFormat="1" applyFill="1" applyAlignment="1">
      <alignment vertical="top"/>
    </xf>
    <xf numFmtId="164" fontId="0" fillId="0" borderId="32" xfId="0" applyNumberFormat="1" applyBorder="1" applyAlignment="1">
      <alignment vertical="top"/>
    </xf>
    <xf numFmtId="164" fontId="0" fillId="0" borderId="31" xfId="0" applyNumberFormat="1" applyBorder="1" applyAlignment="1">
      <alignment vertical="top"/>
    </xf>
    <xf numFmtId="0" fontId="8" fillId="0" borderId="0" xfId="0" applyFont="1" applyFill="1" applyBorder="1"/>
    <xf numFmtId="0" fontId="2" fillId="0" borderId="22" xfId="0" applyFont="1" applyFill="1" applyBorder="1" applyAlignment="1">
      <alignment wrapText="1"/>
    </xf>
    <xf numFmtId="164" fontId="0" fillId="0" borderId="0" xfId="0" applyNumberFormat="1" applyBorder="1"/>
    <xf numFmtId="14" fontId="0" fillId="0" borderId="0" xfId="0" applyNumberFormat="1" applyBorder="1"/>
    <xf numFmtId="164" fontId="0" fillId="0" borderId="33" xfId="0" applyNumberFormat="1" applyBorder="1"/>
    <xf numFmtId="0" fontId="8" fillId="0" borderId="0" xfId="0" applyFont="1" applyBorder="1" applyAlignment="1">
      <alignment horizontal="center" vertical="center" wrapText="1"/>
    </xf>
    <xf numFmtId="0" fontId="0" fillId="0" borderId="0" xfId="0" applyFont="1"/>
    <xf numFmtId="14" fontId="8" fillId="0" borderId="0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left" vertical="center" wrapText="1"/>
    </xf>
    <xf numFmtId="164" fontId="8" fillId="0" borderId="0" xfId="0" applyNumberFormat="1" applyFont="1" applyBorder="1" applyAlignment="1">
      <alignment horizontal="right" vertical="center" wrapText="1"/>
    </xf>
    <xf numFmtId="164" fontId="0" fillId="0" borderId="22" xfId="0" applyNumberFormat="1" applyFill="1" applyBorder="1" applyAlignment="1">
      <alignment vertical="top"/>
    </xf>
    <xf numFmtId="164" fontId="0" fillId="0" borderId="0" xfId="0" applyNumberFormat="1" applyBorder="1" applyAlignment="1">
      <alignment vertical="top"/>
    </xf>
    <xf numFmtId="0" fontId="0" fillId="3" borderId="0" xfId="0" applyFill="1" applyBorder="1"/>
    <xf numFmtId="164" fontId="8" fillId="0" borderId="0" xfId="0" applyNumberFormat="1" applyFont="1" applyBorder="1" applyAlignment="1">
      <alignment horizontal="center" vertical="center" wrapText="1"/>
    </xf>
    <xf numFmtId="165" fontId="0" fillId="0" borderId="5" xfId="0" applyNumberFormat="1" applyBorder="1"/>
    <xf numFmtId="164" fontId="0" fillId="0" borderId="0" xfId="89" applyNumberFormat="1" applyFont="1"/>
    <xf numFmtId="0" fontId="9" fillId="0" borderId="34" xfId="0" applyFont="1" applyBorder="1"/>
    <xf numFmtId="0" fontId="9" fillId="0" borderId="34" xfId="0" applyFont="1" applyBorder="1" applyAlignment="1">
      <alignment horizontal="centerContinuous"/>
    </xf>
    <xf numFmtId="0" fontId="1" fillId="0" borderId="0" xfId="0" applyFont="1" applyAlignment="1">
      <alignment horizontal="center"/>
    </xf>
    <xf numFmtId="0" fontId="1" fillId="0" borderId="35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164" fontId="0" fillId="0" borderId="37" xfId="0" applyNumberFormat="1" applyBorder="1"/>
    <xf numFmtId="164" fontId="0" fillId="0" borderId="38" xfId="0" applyNumberFormat="1" applyBorder="1"/>
    <xf numFmtId="0" fontId="9" fillId="0" borderId="39" xfId="0" applyFont="1" applyBorder="1"/>
    <xf numFmtId="0" fontId="0" fillId="0" borderId="37" xfId="0" applyBorder="1"/>
    <xf numFmtId="10" fontId="33" fillId="0" borderId="0" xfId="0" applyNumberFormat="1" applyFont="1"/>
    <xf numFmtId="0" fontId="1" fillId="0" borderId="0" xfId="0" applyFont="1" applyFill="1" applyBorder="1" applyAlignment="1">
      <alignment horizontal="center"/>
    </xf>
    <xf numFmtId="0" fontId="9" fillId="0" borderId="39" xfId="0" applyFont="1" applyBorder="1" applyAlignment="1">
      <alignment horizontal="centerContinuous"/>
    </xf>
    <xf numFmtId="0" fontId="1" fillId="0" borderId="37" xfId="0" applyFont="1" applyFill="1" applyBorder="1" applyAlignment="1">
      <alignment horizontal="center"/>
    </xf>
    <xf numFmtId="14" fontId="11" fillId="0" borderId="21" xfId="0" applyNumberFormat="1" applyFont="1" applyBorder="1"/>
    <xf numFmtId="0" fontId="11" fillId="0" borderId="22" xfId="0" applyFont="1" applyBorder="1"/>
    <xf numFmtId="14" fontId="0" fillId="0" borderId="21" xfId="0" applyNumberFormat="1" applyFill="1" applyBorder="1"/>
    <xf numFmtId="164" fontId="0" fillId="0" borderId="22" xfId="0" applyNumberFormat="1" applyFill="1" applyBorder="1"/>
    <xf numFmtId="0" fontId="0" fillId="0" borderId="22" xfId="0" applyFill="1" applyBorder="1"/>
    <xf numFmtId="164" fontId="0" fillId="0" borderId="0" xfId="0" applyNumberFormat="1" applyFill="1" applyBorder="1" applyAlignment="1">
      <alignment vertical="top"/>
    </xf>
    <xf numFmtId="0" fontId="8" fillId="0" borderId="0" xfId="0" applyFont="1" applyBorder="1"/>
    <xf numFmtId="14" fontId="0" fillId="37" borderId="0" xfId="0" applyNumberFormat="1" applyFill="1"/>
    <xf numFmtId="0" fontId="0" fillId="37" borderId="0" xfId="0" applyFill="1" applyBorder="1"/>
    <xf numFmtId="0" fontId="8" fillId="37" borderId="0" xfId="0" applyFont="1" applyFill="1"/>
    <xf numFmtId="164" fontId="0" fillId="37" borderId="0" xfId="0" applyNumberFormat="1" applyFill="1"/>
    <xf numFmtId="0" fontId="0" fillId="37" borderId="0" xfId="0" applyFill="1"/>
    <xf numFmtId="164" fontId="0" fillId="37" borderId="0" xfId="0" applyNumberFormat="1" applyFill="1" applyAlignment="1">
      <alignment vertical="top"/>
    </xf>
    <xf numFmtId="0" fontId="0" fillId="37" borderId="0" xfId="0" quotePrefix="1" applyFill="1"/>
    <xf numFmtId="14" fontId="0" fillId="37" borderId="21" xfId="0" applyNumberFormat="1" applyFill="1" applyBorder="1"/>
    <xf numFmtId="0" fontId="0" fillId="37" borderId="22" xfId="0" applyFill="1" applyBorder="1"/>
    <xf numFmtId="164" fontId="0" fillId="37" borderId="22" xfId="0" applyNumberFormat="1" applyFill="1" applyBorder="1" applyAlignment="1">
      <alignment vertical="top"/>
    </xf>
    <xf numFmtId="164" fontId="0" fillId="37" borderId="23" xfId="0" applyNumberFormat="1" applyFill="1" applyBorder="1" applyAlignment="1">
      <alignment vertical="top"/>
    </xf>
  </cellXfs>
  <cellStyles count="91">
    <cellStyle name="20% - Accent1" xfId="20" builtinId="30" customBuiltin="1"/>
    <cellStyle name="20% - Accent1 2" xfId="49" xr:uid="{00000000-0005-0000-0000-000001000000}"/>
    <cellStyle name="20% - Accent1 2 2" xfId="77" xr:uid="{00000000-0005-0000-0000-000002000000}"/>
    <cellStyle name="20% - Accent1 3" xfId="61" xr:uid="{00000000-0005-0000-0000-000003000000}"/>
    <cellStyle name="20% - Accent2" xfId="24" builtinId="34" customBuiltin="1"/>
    <cellStyle name="20% - Accent2 2" xfId="51" xr:uid="{00000000-0005-0000-0000-000005000000}"/>
    <cellStyle name="20% - Accent2 2 2" xfId="79" xr:uid="{00000000-0005-0000-0000-000006000000}"/>
    <cellStyle name="20% - Accent2 3" xfId="63" xr:uid="{00000000-0005-0000-0000-000007000000}"/>
    <cellStyle name="20% - Accent3" xfId="28" builtinId="38" customBuiltin="1"/>
    <cellStyle name="20% - Accent3 2" xfId="53" xr:uid="{00000000-0005-0000-0000-000009000000}"/>
    <cellStyle name="20% - Accent3 2 2" xfId="81" xr:uid="{00000000-0005-0000-0000-00000A000000}"/>
    <cellStyle name="20% - Accent3 3" xfId="65" xr:uid="{00000000-0005-0000-0000-00000B000000}"/>
    <cellStyle name="20% - Accent4" xfId="32" builtinId="42" customBuiltin="1"/>
    <cellStyle name="20% - Accent4 2" xfId="55" xr:uid="{00000000-0005-0000-0000-00000D000000}"/>
    <cellStyle name="20% - Accent4 2 2" xfId="83" xr:uid="{00000000-0005-0000-0000-00000E000000}"/>
    <cellStyle name="20% - Accent4 3" xfId="67" xr:uid="{00000000-0005-0000-0000-00000F000000}"/>
    <cellStyle name="20% - Accent5" xfId="36" builtinId="46" customBuiltin="1"/>
    <cellStyle name="20% - Accent5 2" xfId="57" xr:uid="{00000000-0005-0000-0000-000011000000}"/>
    <cellStyle name="20% - Accent5 2 2" xfId="85" xr:uid="{00000000-0005-0000-0000-000012000000}"/>
    <cellStyle name="20% - Accent5 3" xfId="69" xr:uid="{00000000-0005-0000-0000-000013000000}"/>
    <cellStyle name="20% - Accent6" xfId="40" builtinId="50" customBuiltin="1"/>
    <cellStyle name="20% - Accent6 2" xfId="59" xr:uid="{00000000-0005-0000-0000-000015000000}"/>
    <cellStyle name="20% - Accent6 2 2" xfId="87" xr:uid="{00000000-0005-0000-0000-000016000000}"/>
    <cellStyle name="20% - Accent6 3" xfId="71" xr:uid="{00000000-0005-0000-0000-000017000000}"/>
    <cellStyle name="40% - Accent1" xfId="21" builtinId="31" customBuiltin="1"/>
    <cellStyle name="40% - Accent1 2" xfId="50" xr:uid="{00000000-0005-0000-0000-000019000000}"/>
    <cellStyle name="40% - Accent1 2 2" xfId="78" xr:uid="{00000000-0005-0000-0000-00001A000000}"/>
    <cellStyle name="40% - Accent1 3" xfId="62" xr:uid="{00000000-0005-0000-0000-00001B000000}"/>
    <cellStyle name="40% - Accent2" xfId="25" builtinId="35" customBuiltin="1"/>
    <cellStyle name="40% - Accent2 2" xfId="52" xr:uid="{00000000-0005-0000-0000-00001D000000}"/>
    <cellStyle name="40% - Accent2 2 2" xfId="80" xr:uid="{00000000-0005-0000-0000-00001E000000}"/>
    <cellStyle name="40% - Accent2 3" xfId="64" xr:uid="{00000000-0005-0000-0000-00001F000000}"/>
    <cellStyle name="40% - Accent3" xfId="29" builtinId="39" customBuiltin="1"/>
    <cellStyle name="40% - Accent3 2" xfId="54" xr:uid="{00000000-0005-0000-0000-000021000000}"/>
    <cellStyle name="40% - Accent3 2 2" xfId="82" xr:uid="{00000000-0005-0000-0000-000022000000}"/>
    <cellStyle name="40% - Accent3 3" xfId="66" xr:uid="{00000000-0005-0000-0000-000023000000}"/>
    <cellStyle name="40% - Accent4" xfId="33" builtinId="43" customBuiltin="1"/>
    <cellStyle name="40% - Accent4 2" xfId="56" xr:uid="{00000000-0005-0000-0000-000025000000}"/>
    <cellStyle name="40% - Accent4 2 2" xfId="84" xr:uid="{00000000-0005-0000-0000-000026000000}"/>
    <cellStyle name="40% - Accent4 3" xfId="68" xr:uid="{00000000-0005-0000-0000-000027000000}"/>
    <cellStyle name="40% - Accent5" xfId="37" builtinId="47" customBuiltin="1"/>
    <cellStyle name="40% - Accent5 2" xfId="58" xr:uid="{00000000-0005-0000-0000-000029000000}"/>
    <cellStyle name="40% - Accent5 2 2" xfId="86" xr:uid="{00000000-0005-0000-0000-00002A000000}"/>
    <cellStyle name="40% - Accent5 3" xfId="70" xr:uid="{00000000-0005-0000-0000-00002B000000}"/>
    <cellStyle name="40% - Accent6" xfId="41" builtinId="51" customBuiltin="1"/>
    <cellStyle name="40% - Accent6 2" xfId="60" xr:uid="{00000000-0005-0000-0000-00002D000000}"/>
    <cellStyle name="40% - Accent6 2 2" xfId="88" xr:uid="{00000000-0005-0000-0000-00002E000000}"/>
    <cellStyle name="40% - Accent6 3" xfId="72" xr:uid="{00000000-0005-0000-0000-00002F000000}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10" builtinId="27" customBuiltin="1"/>
    <cellStyle name="Calculation" xfId="3" builtinId="22" customBuiltin="1"/>
    <cellStyle name="Check Cell" xfId="15" builtinId="23" customBuiltin="1"/>
    <cellStyle name="Comma 2" xfId="2" xr:uid="{00000000-0005-0000-0000-00003F000000}"/>
    <cellStyle name="Comma 3" xfId="1" xr:uid="{00000000-0005-0000-0000-000040000000}"/>
    <cellStyle name="Currency" xfId="89" builtinId="4"/>
    <cellStyle name="Explanatory Text" xfId="17" builtinId="53" customBuiltin="1"/>
    <cellStyle name="Good" xfId="4" builtinId="26" customBuiltin="1"/>
    <cellStyle name="Heading 1" xfId="6" builtinId="16" customBuiltin="1"/>
    <cellStyle name="Heading 2" xfId="7" builtinId="17" customBuiltin="1"/>
    <cellStyle name="Heading 3" xfId="8" builtinId="18" customBuiltin="1"/>
    <cellStyle name="Heading 4" xfId="9" builtinId="19" customBuiltin="1"/>
    <cellStyle name="Input" xfId="12" builtinId="20" customBuiltin="1"/>
    <cellStyle name="Linked Cell" xfId="14" builtinId="24" customBuiltin="1"/>
    <cellStyle name="Neutral" xfId="11" builtinId="28" customBuiltin="1"/>
    <cellStyle name="Normal" xfId="0" builtinId="0"/>
    <cellStyle name="Normal 2" xfId="44" xr:uid="{00000000-0005-0000-0000-00004C000000}"/>
    <cellStyle name="Normal 3" xfId="45" xr:uid="{00000000-0005-0000-0000-00004D000000}"/>
    <cellStyle name="Normal 3 2" xfId="73" xr:uid="{00000000-0005-0000-0000-00004E000000}"/>
    <cellStyle name="Normal 4" xfId="47" xr:uid="{00000000-0005-0000-0000-00004F000000}"/>
    <cellStyle name="Normal 4 2" xfId="75" xr:uid="{00000000-0005-0000-0000-000050000000}"/>
    <cellStyle name="Normal 5" xfId="43" xr:uid="{00000000-0005-0000-0000-000051000000}"/>
    <cellStyle name="Note" xfId="90" builtinId="10" customBuiltin="1"/>
    <cellStyle name="Note 2" xfId="46" xr:uid="{00000000-0005-0000-0000-000053000000}"/>
    <cellStyle name="Note 2 2" xfId="74" xr:uid="{00000000-0005-0000-0000-000054000000}"/>
    <cellStyle name="Note 3" xfId="48" xr:uid="{00000000-0005-0000-0000-000055000000}"/>
    <cellStyle name="Note 3 2" xfId="76" xr:uid="{00000000-0005-0000-0000-000056000000}"/>
    <cellStyle name="Output" xfId="13" builtinId="21" customBuiltin="1"/>
    <cellStyle name="Title" xfId="5" builtinId="15" customBuiltin="1"/>
    <cellStyle name="Total" xfId="18" builtinId="25" customBuiltin="1"/>
    <cellStyle name="Warning Text" xfId="16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0"/>
  <sheetViews>
    <sheetView topLeftCell="A13" workbookViewId="0">
      <selection activeCell="E49" sqref="E49"/>
    </sheetView>
  </sheetViews>
  <sheetFormatPr defaultRowHeight="14.4" x14ac:dyDescent="0.3"/>
  <cols>
    <col min="1" max="1" width="44" customWidth="1"/>
    <col min="2" max="2" width="10.6640625" customWidth="1"/>
    <col min="4" max="4" width="7.88671875" customWidth="1"/>
    <col min="5" max="5" width="11.109375" bestFit="1" customWidth="1"/>
  </cols>
  <sheetData>
    <row r="1" spans="1:7" ht="20.399999999999999" x14ac:dyDescent="0.35">
      <c r="A1" s="16" t="s">
        <v>8</v>
      </c>
      <c r="B1" s="16"/>
      <c r="C1" s="16"/>
      <c r="D1" s="16"/>
      <c r="E1" s="16"/>
      <c r="F1" s="16"/>
      <c r="G1" s="16"/>
    </row>
    <row r="2" spans="1:7" ht="18" x14ac:dyDescent="0.35">
      <c r="A2" s="17" t="s">
        <v>122</v>
      </c>
      <c r="B2" s="17"/>
      <c r="C2" s="17"/>
      <c r="D2" s="17"/>
      <c r="E2" s="17"/>
      <c r="F2" s="17"/>
      <c r="G2" s="17"/>
    </row>
    <row r="4" spans="1:7" ht="18" x14ac:dyDescent="0.35">
      <c r="A4" s="18" t="s">
        <v>9</v>
      </c>
    </row>
    <row r="5" spans="1:7" x14ac:dyDescent="0.3">
      <c r="A5" t="s">
        <v>39</v>
      </c>
      <c r="E5" s="3">
        <f>Suraj!C30</f>
        <v>10010.5</v>
      </c>
    </row>
    <row r="6" spans="1:7" x14ac:dyDescent="0.3">
      <c r="A6" t="s">
        <v>40</v>
      </c>
      <c r="E6" s="3">
        <f>Nimmi!C20</f>
        <v>1897.96</v>
      </c>
    </row>
    <row r="7" spans="1:7" x14ac:dyDescent="0.3">
      <c r="A7" s="66"/>
      <c r="E7" s="3"/>
    </row>
    <row r="8" spans="1:7" x14ac:dyDescent="0.3">
      <c r="A8" t="s">
        <v>41</v>
      </c>
      <c r="E8" s="3">
        <f>Interest!C28</f>
        <v>4.6900000000000004</v>
      </c>
    </row>
    <row r="9" spans="1:7" x14ac:dyDescent="0.3">
      <c r="A9" t="s">
        <v>42</v>
      </c>
      <c r="E9" s="3">
        <f>Property!C45</f>
        <v>19296</v>
      </c>
    </row>
    <row r="10" spans="1:7" x14ac:dyDescent="0.3">
      <c r="A10" s="42"/>
      <c r="E10" s="71"/>
    </row>
    <row r="11" spans="1:7" x14ac:dyDescent="0.3">
      <c r="A11" s="42"/>
      <c r="E11" s="100"/>
    </row>
    <row r="12" spans="1:7" x14ac:dyDescent="0.3">
      <c r="A12" s="40" t="s">
        <v>53</v>
      </c>
      <c r="E12" s="3"/>
    </row>
    <row r="13" spans="1:7" x14ac:dyDescent="0.3">
      <c r="A13" s="37" t="s">
        <v>54</v>
      </c>
      <c r="E13" s="3">
        <f>Shares!I29</f>
        <v>2986.3899999999912</v>
      </c>
    </row>
    <row r="14" spans="1:7" x14ac:dyDescent="0.3">
      <c r="A14" s="37" t="s">
        <v>52</v>
      </c>
      <c r="E14" s="3">
        <f>Shares!H52</f>
        <v>1730.66</v>
      </c>
    </row>
    <row r="15" spans="1:7" x14ac:dyDescent="0.3">
      <c r="A15" s="37" t="s">
        <v>55</v>
      </c>
      <c r="E15" s="3">
        <f>Shares!F52</f>
        <v>560.22</v>
      </c>
    </row>
    <row r="16" spans="1:7" ht="15" thickBot="1" x14ac:dyDescent="0.35">
      <c r="A16" s="33" t="s">
        <v>43</v>
      </c>
      <c r="E16" s="36">
        <f>SUM(E5:E15)</f>
        <v>36486.42</v>
      </c>
    </row>
    <row r="17" spans="1:5" ht="15" thickTop="1" x14ac:dyDescent="0.3">
      <c r="A17" s="33"/>
      <c r="E17" s="3"/>
    </row>
    <row r="18" spans="1:5" ht="18" x14ac:dyDescent="0.35">
      <c r="A18" s="18" t="s">
        <v>10</v>
      </c>
      <c r="E18" s="3"/>
    </row>
    <row r="19" spans="1:5" x14ac:dyDescent="0.3">
      <c r="A19" t="s">
        <v>44</v>
      </c>
      <c r="E19" s="3">
        <f>Bank!E14</f>
        <v>7.1999999999999993</v>
      </c>
    </row>
    <row r="20" spans="1:5" x14ac:dyDescent="0.3">
      <c r="A20" s="42" t="s">
        <v>45</v>
      </c>
      <c r="E20" s="3">
        <f>Fund!D12</f>
        <v>2147</v>
      </c>
    </row>
    <row r="21" spans="1:5" x14ac:dyDescent="0.3">
      <c r="A21" s="15"/>
      <c r="B21" s="22"/>
      <c r="E21" s="23"/>
    </row>
    <row r="22" spans="1:5" x14ac:dyDescent="0.3">
      <c r="A22" s="15"/>
      <c r="E22" s="3"/>
    </row>
    <row r="23" spans="1:5" x14ac:dyDescent="0.3">
      <c r="A23" s="32" t="s">
        <v>51</v>
      </c>
      <c r="E23" s="3"/>
    </row>
    <row r="24" spans="1:5" ht="19.5" customHeight="1" x14ac:dyDescent="0.3">
      <c r="A24" s="38" t="s">
        <v>68</v>
      </c>
      <c r="B24" s="54"/>
      <c r="E24" s="113">
        <f>Property!E10</f>
        <v>0</v>
      </c>
    </row>
    <row r="25" spans="1:5" ht="21" customHeight="1" x14ac:dyDescent="0.3">
      <c r="A25" s="38" t="s">
        <v>75</v>
      </c>
      <c r="B25" s="54"/>
      <c r="E25" s="113">
        <f>Property!D46</f>
        <v>1061.28</v>
      </c>
    </row>
    <row r="26" spans="1:5" ht="18" customHeight="1" x14ac:dyDescent="0.3">
      <c r="A26" s="38" t="s">
        <v>34</v>
      </c>
      <c r="E26" s="3">
        <f>Property!D47</f>
        <v>0</v>
      </c>
    </row>
    <row r="27" spans="1:5" x14ac:dyDescent="0.3">
      <c r="A27" s="37" t="s">
        <v>47</v>
      </c>
      <c r="E27" s="3">
        <f>Property!E24</f>
        <v>15037</v>
      </c>
    </row>
    <row r="28" spans="1:5" x14ac:dyDescent="0.3">
      <c r="A28" s="37" t="s">
        <v>48</v>
      </c>
      <c r="E28" s="3">
        <f>Property!E38</f>
        <v>425.79</v>
      </c>
    </row>
    <row r="29" spans="1:5" x14ac:dyDescent="0.3">
      <c r="A29" s="39" t="s">
        <v>50</v>
      </c>
      <c r="E29" s="3">
        <f>Property!E31</f>
        <v>1549.42</v>
      </c>
    </row>
    <row r="30" spans="1:5" x14ac:dyDescent="0.3">
      <c r="A30" s="38" t="s">
        <v>16</v>
      </c>
      <c r="E30" s="3">
        <f>Property!E42</f>
        <v>873.82</v>
      </c>
    </row>
    <row r="31" spans="1:5" x14ac:dyDescent="0.3">
      <c r="A31" s="38" t="s">
        <v>83</v>
      </c>
      <c r="E31" s="3">
        <f>Property!D51</f>
        <v>345</v>
      </c>
    </row>
    <row r="32" spans="1:5" x14ac:dyDescent="0.3">
      <c r="A32" s="38"/>
      <c r="E32" s="3"/>
    </row>
    <row r="33" spans="1:5" x14ac:dyDescent="0.3">
      <c r="A33" s="40" t="s">
        <v>53</v>
      </c>
      <c r="E33" s="3"/>
    </row>
    <row r="34" spans="1:5" ht="19.5" customHeight="1" x14ac:dyDescent="0.3">
      <c r="A34" s="38" t="s">
        <v>100</v>
      </c>
      <c r="B34" s="54"/>
      <c r="E34" s="113">
        <f>Shares!D29</f>
        <v>54.42</v>
      </c>
    </row>
    <row r="35" spans="1:5" ht="19.5" customHeight="1" x14ac:dyDescent="0.3">
      <c r="A35" s="38"/>
      <c r="B35" s="54"/>
      <c r="E35" s="60"/>
    </row>
    <row r="36" spans="1:5" ht="15" thickBot="1" x14ac:dyDescent="0.35">
      <c r="A36" s="33" t="s">
        <v>46</v>
      </c>
      <c r="E36" s="36">
        <f>SUM(E19:E34)</f>
        <v>21500.93</v>
      </c>
    </row>
    <row r="37" spans="1:5" ht="15" thickTop="1" x14ac:dyDescent="0.3"/>
    <row r="38" spans="1:5" x14ac:dyDescent="0.3">
      <c r="A38" s="41" t="s">
        <v>163</v>
      </c>
      <c r="E38" s="67">
        <f>E16-E36</f>
        <v>14985.489999999998</v>
      </c>
    </row>
    <row r="39" spans="1:5" x14ac:dyDescent="0.3">
      <c r="A39" s="32"/>
      <c r="E39" s="3"/>
    </row>
    <row r="40" spans="1:5" ht="17.399999999999999" x14ac:dyDescent="0.3">
      <c r="A40" s="44" t="s">
        <v>57</v>
      </c>
    </row>
    <row r="41" spans="1:5" ht="15.6" x14ac:dyDescent="0.3">
      <c r="A41" s="45" t="s">
        <v>159</v>
      </c>
    </row>
    <row r="42" spans="1:5" x14ac:dyDescent="0.3">
      <c r="A42" s="37" t="s">
        <v>11</v>
      </c>
      <c r="E42" s="79">
        <f>Ledger!D130</f>
        <v>12599.64</v>
      </c>
    </row>
    <row r="43" spans="1:5" x14ac:dyDescent="0.3">
      <c r="A43" s="37" t="s">
        <v>12</v>
      </c>
      <c r="E43" s="79">
        <f>Ledger!D131</f>
        <v>0.15</v>
      </c>
    </row>
    <row r="44" spans="1:5" x14ac:dyDescent="0.3">
      <c r="A44" s="38" t="s">
        <v>56</v>
      </c>
      <c r="E44" s="79">
        <f>Ledger!D132</f>
        <v>1825.43</v>
      </c>
    </row>
    <row r="45" spans="1:5" x14ac:dyDescent="0.3">
      <c r="A45" s="46" t="s">
        <v>53</v>
      </c>
      <c r="E45" s="3">
        <f>Shares!H31</f>
        <v>33803.409999999974</v>
      </c>
    </row>
    <row r="46" spans="1:5" ht="26.4" x14ac:dyDescent="0.3">
      <c r="A46" s="46" t="s">
        <v>59</v>
      </c>
      <c r="E46" s="3">
        <v>302500</v>
      </c>
    </row>
    <row r="47" spans="1:5" x14ac:dyDescent="0.3">
      <c r="A47" s="43" t="s">
        <v>164</v>
      </c>
      <c r="E47" s="3">
        <f>Ledger!F136</f>
        <v>0</v>
      </c>
    </row>
    <row r="48" spans="1:5" x14ac:dyDescent="0.3">
      <c r="A48" s="43" t="s">
        <v>160</v>
      </c>
      <c r="E48" s="3">
        <f>Bank!C18</f>
        <v>195025.95</v>
      </c>
    </row>
    <row r="49" spans="5:5" ht="15" thickBot="1" x14ac:dyDescent="0.35">
      <c r="E49" s="36">
        <f>SUM(E42:E46)-E47-E48</f>
        <v>155702.68</v>
      </c>
    </row>
    <row r="50" spans="5:5" ht="15" thickTop="1" x14ac:dyDescent="0.3"/>
  </sheetData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C35769-DC30-471F-8BE0-60931EC9CC0C}">
  <dimension ref="A1:D10"/>
  <sheetViews>
    <sheetView workbookViewId="0">
      <selection activeCell="B6" sqref="B6:B7"/>
    </sheetView>
  </sheetViews>
  <sheetFormatPr defaultRowHeight="14.4" x14ac:dyDescent="0.3"/>
  <cols>
    <col min="1" max="1" width="13.6640625" customWidth="1"/>
    <col min="2" max="2" width="36.88671875" customWidth="1"/>
    <col min="3" max="3" width="10.5546875" customWidth="1"/>
    <col min="4" max="4" width="11.5546875" customWidth="1"/>
  </cols>
  <sheetData>
    <row r="1" spans="1:4" ht="21" x14ac:dyDescent="0.5">
      <c r="A1" s="19" t="s">
        <v>8</v>
      </c>
      <c r="B1" s="19"/>
      <c r="C1" s="19"/>
      <c r="D1" s="19"/>
    </row>
    <row r="2" spans="1:4" ht="18" x14ac:dyDescent="0.35">
      <c r="A2" s="17" t="s">
        <v>131</v>
      </c>
      <c r="B2" s="17"/>
      <c r="C2" s="17"/>
      <c r="D2" s="17"/>
    </row>
    <row r="3" spans="1:4" ht="15" thickBot="1" x14ac:dyDescent="0.35">
      <c r="A3" s="4"/>
      <c r="B3" s="4"/>
      <c r="C3" s="4"/>
      <c r="D3" s="4"/>
    </row>
    <row r="4" spans="1:4" ht="15.6" thickTop="1" thickBot="1" x14ac:dyDescent="0.35">
      <c r="A4" s="88" t="s">
        <v>0</v>
      </c>
      <c r="B4" s="89" t="s">
        <v>1</v>
      </c>
      <c r="C4" s="89" t="s">
        <v>2</v>
      </c>
      <c r="D4" s="90" t="s">
        <v>3</v>
      </c>
    </row>
    <row r="5" spans="1:4" x14ac:dyDescent="0.3">
      <c r="A5" s="72">
        <v>44361</v>
      </c>
      <c r="B5" s="66" t="s">
        <v>151</v>
      </c>
      <c r="C5" s="22"/>
      <c r="D5" s="78">
        <v>160.72999999999999</v>
      </c>
    </row>
    <row r="6" spans="1:4" ht="21" customHeight="1" x14ac:dyDescent="0.3">
      <c r="A6" s="72"/>
      <c r="B6" s="66"/>
      <c r="C6" s="78"/>
      <c r="D6" s="78"/>
    </row>
    <row r="7" spans="1:4" ht="21" customHeight="1" x14ac:dyDescent="0.3">
      <c r="A7" s="72"/>
      <c r="B7" s="66"/>
      <c r="C7" s="78"/>
      <c r="D7" s="79"/>
    </row>
    <row r="8" spans="1:4" ht="15" thickBot="1" x14ac:dyDescent="0.35"/>
    <row r="9" spans="1:4" ht="15" thickBot="1" x14ac:dyDescent="0.35">
      <c r="C9" s="112">
        <f>SUM(C5:C8)</f>
        <v>0</v>
      </c>
      <c r="D9" s="112">
        <f>SUM(D5:D8)</f>
        <v>160.72999999999999</v>
      </c>
    </row>
    <row r="10" spans="1:4" ht="15" thickTop="1" x14ac:dyDescent="0.3"/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77"/>
  <sheetViews>
    <sheetView topLeftCell="A34" workbookViewId="0">
      <selection activeCell="G57" sqref="G57"/>
    </sheetView>
  </sheetViews>
  <sheetFormatPr defaultRowHeight="14.4" x14ac:dyDescent="0.3"/>
  <cols>
    <col min="1" max="1" width="11.6640625" customWidth="1"/>
    <col min="2" max="2" width="40.44140625" customWidth="1"/>
    <col min="3" max="3" width="11.5546875" bestFit="1" customWidth="1"/>
    <col min="4" max="4" width="14.5546875" customWidth="1"/>
    <col min="5" max="5" width="11.5546875" bestFit="1" customWidth="1"/>
    <col min="9" max="9" width="10.109375" bestFit="1" customWidth="1"/>
  </cols>
  <sheetData>
    <row r="1" spans="1:9" ht="21" x14ac:dyDescent="0.5">
      <c r="A1" s="19" t="s">
        <v>8</v>
      </c>
      <c r="B1" s="19"/>
      <c r="C1" s="19"/>
      <c r="D1" s="19"/>
    </row>
    <row r="2" spans="1:9" ht="18" x14ac:dyDescent="0.35">
      <c r="A2" s="17" t="s">
        <v>132</v>
      </c>
      <c r="B2" s="17"/>
      <c r="C2" s="17"/>
      <c r="D2" s="17"/>
    </row>
    <row r="3" spans="1:9" ht="15" thickBot="1" x14ac:dyDescent="0.35">
      <c r="A3" s="4" t="s">
        <v>15</v>
      </c>
      <c r="B3" s="4"/>
      <c r="C3" s="4"/>
      <c r="D3" s="4"/>
    </row>
    <row r="4" spans="1:9" ht="16.8" thickTop="1" thickBot="1" x14ac:dyDescent="0.35">
      <c r="A4" s="1" t="s">
        <v>0</v>
      </c>
      <c r="B4" s="1" t="s">
        <v>1</v>
      </c>
      <c r="C4" s="1" t="s">
        <v>2</v>
      </c>
      <c r="D4" s="1" t="s">
        <v>3</v>
      </c>
      <c r="F4" s="24"/>
      <c r="G4" s="25"/>
      <c r="H4" s="24"/>
      <c r="I4" s="24"/>
    </row>
    <row r="5" spans="1:9" ht="16.2" thickTop="1" x14ac:dyDescent="0.3">
      <c r="A5" s="50" t="s">
        <v>49</v>
      </c>
      <c r="B5" s="50"/>
      <c r="C5" s="50"/>
      <c r="D5" s="50"/>
      <c r="F5" s="24"/>
      <c r="G5" s="25"/>
      <c r="H5" s="24"/>
      <c r="I5" s="24"/>
    </row>
    <row r="6" spans="1:9" ht="15.6" x14ac:dyDescent="0.3">
      <c r="A6" s="72"/>
      <c r="B6" s="66"/>
      <c r="C6" s="78"/>
      <c r="D6" s="79"/>
      <c r="H6" s="24"/>
      <c r="I6" s="24"/>
    </row>
    <row r="7" spans="1:9" ht="15.6" x14ac:dyDescent="0.3">
      <c r="A7" s="72"/>
      <c r="B7" s="66"/>
      <c r="C7" s="78"/>
      <c r="D7" s="79"/>
      <c r="F7" s="24"/>
      <c r="G7" s="25"/>
      <c r="H7" s="24"/>
      <c r="I7" s="24"/>
    </row>
    <row r="8" spans="1:9" x14ac:dyDescent="0.3">
      <c r="A8" s="72"/>
      <c r="B8" s="75" t="s">
        <v>99</v>
      </c>
      <c r="C8" s="78"/>
      <c r="D8" s="79"/>
      <c r="I8" s="3"/>
    </row>
    <row r="9" spans="1:9" x14ac:dyDescent="0.3">
      <c r="A9" s="72"/>
      <c r="B9" s="76"/>
      <c r="C9" s="22"/>
      <c r="D9" s="71"/>
      <c r="I9" s="3"/>
    </row>
    <row r="10" spans="1:9" ht="15" thickBot="1" x14ac:dyDescent="0.35">
      <c r="A10" s="72"/>
      <c r="B10" s="76"/>
      <c r="C10" s="22"/>
      <c r="D10" s="71"/>
      <c r="E10" s="52">
        <f>SUM(D6:D10)</f>
        <v>0</v>
      </c>
      <c r="I10" s="3"/>
    </row>
    <row r="11" spans="1:9" x14ac:dyDescent="0.3">
      <c r="A11" s="21"/>
      <c r="C11" s="22"/>
      <c r="D11" s="22"/>
      <c r="E11" s="22"/>
      <c r="I11" s="3"/>
    </row>
    <row r="12" spans="1:9" ht="15.6" x14ac:dyDescent="0.3">
      <c r="A12" s="51" t="s">
        <v>63</v>
      </c>
      <c r="B12" s="50"/>
      <c r="C12" s="50"/>
      <c r="D12" s="50"/>
      <c r="F12" s="24"/>
      <c r="G12" s="25"/>
      <c r="H12" s="24"/>
      <c r="I12" s="24"/>
    </row>
    <row r="13" spans="1:9" x14ac:dyDescent="0.3">
      <c r="A13" s="72">
        <v>44040</v>
      </c>
      <c r="B13" s="66" t="s">
        <v>18</v>
      </c>
      <c r="C13" s="78"/>
      <c r="D13" s="79">
        <v>1367</v>
      </c>
      <c r="I13" s="3"/>
    </row>
    <row r="14" spans="1:9" x14ac:dyDescent="0.3">
      <c r="A14" s="72">
        <v>44071</v>
      </c>
      <c r="B14" s="66" t="s">
        <v>18</v>
      </c>
      <c r="C14" s="80"/>
      <c r="D14" s="79">
        <v>1367</v>
      </c>
      <c r="I14" s="3"/>
    </row>
    <row r="15" spans="1:9" x14ac:dyDescent="0.3">
      <c r="A15" s="72">
        <v>44102</v>
      </c>
      <c r="B15" s="66" t="s">
        <v>18</v>
      </c>
      <c r="C15" s="78"/>
      <c r="D15" s="71">
        <v>1367</v>
      </c>
      <c r="I15" s="3"/>
    </row>
    <row r="16" spans="1:9" x14ac:dyDescent="0.3">
      <c r="A16" s="72">
        <v>44132</v>
      </c>
      <c r="B16" s="66" t="s">
        <v>18</v>
      </c>
      <c r="D16" s="71">
        <v>1367</v>
      </c>
    </row>
    <row r="17" spans="1:9" x14ac:dyDescent="0.3">
      <c r="A17" s="72">
        <v>44165</v>
      </c>
      <c r="B17" s="66" t="s">
        <v>18</v>
      </c>
      <c r="C17" s="3"/>
      <c r="D17" s="79">
        <v>1367</v>
      </c>
    </row>
    <row r="18" spans="1:9" x14ac:dyDescent="0.3">
      <c r="A18" s="72">
        <v>44194</v>
      </c>
      <c r="B18" s="66" t="s">
        <v>18</v>
      </c>
      <c r="C18" s="78"/>
      <c r="D18" s="79">
        <v>1367</v>
      </c>
    </row>
    <row r="19" spans="1:9" x14ac:dyDescent="0.3">
      <c r="A19" s="72">
        <v>44224</v>
      </c>
      <c r="B19" s="66" t="s">
        <v>18</v>
      </c>
      <c r="C19" s="78"/>
      <c r="D19" s="79">
        <v>1367</v>
      </c>
    </row>
    <row r="20" spans="1:9" x14ac:dyDescent="0.3">
      <c r="A20" s="72">
        <v>44256</v>
      </c>
      <c r="B20" s="66" t="s">
        <v>18</v>
      </c>
      <c r="C20" s="78"/>
      <c r="D20" s="79">
        <v>1367</v>
      </c>
    </row>
    <row r="21" spans="1:9" x14ac:dyDescent="0.3">
      <c r="A21" s="72">
        <v>44314</v>
      </c>
      <c r="B21" s="66" t="s">
        <v>18</v>
      </c>
      <c r="C21" s="78"/>
      <c r="D21" s="79">
        <v>1367</v>
      </c>
    </row>
    <row r="22" spans="1:9" x14ac:dyDescent="0.3">
      <c r="A22" s="72">
        <v>44344</v>
      </c>
      <c r="B22" s="66" t="s">
        <v>18</v>
      </c>
      <c r="C22" s="78"/>
      <c r="D22" s="79">
        <v>1367</v>
      </c>
    </row>
    <row r="23" spans="1:9" x14ac:dyDescent="0.3">
      <c r="A23" s="72">
        <v>44375</v>
      </c>
      <c r="B23" s="66" t="s">
        <v>18</v>
      </c>
      <c r="C23" s="78"/>
      <c r="D23" s="79">
        <v>1367</v>
      </c>
    </row>
    <row r="24" spans="1:9" ht="15" thickBot="1" x14ac:dyDescent="0.35">
      <c r="A24" s="72"/>
      <c r="B24" s="66"/>
      <c r="C24" s="78"/>
      <c r="D24" s="79"/>
      <c r="E24" s="52">
        <f>SUM(D13:D24)</f>
        <v>15037</v>
      </c>
    </row>
    <row r="25" spans="1:9" x14ac:dyDescent="0.3">
      <c r="A25" s="21"/>
      <c r="B25" s="15"/>
      <c r="C25" s="22"/>
      <c r="D25" s="22"/>
    </row>
    <row r="26" spans="1:9" ht="15.6" x14ac:dyDescent="0.3">
      <c r="A26" s="51" t="s">
        <v>50</v>
      </c>
      <c r="B26" s="50"/>
      <c r="C26" s="50"/>
      <c r="D26" s="50"/>
      <c r="F26" s="24"/>
      <c r="G26" s="25"/>
      <c r="H26" s="24"/>
      <c r="I26" s="24"/>
    </row>
    <row r="27" spans="1:9" x14ac:dyDescent="0.3">
      <c r="A27" s="72">
        <v>44137</v>
      </c>
      <c r="B27" s="66" t="s">
        <v>20</v>
      </c>
      <c r="C27" s="78"/>
      <c r="D27" s="3">
        <v>388.42</v>
      </c>
    </row>
    <row r="28" spans="1:9" x14ac:dyDescent="0.3">
      <c r="A28" s="69">
        <v>44228</v>
      </c>
      <c r="B28" s="66" t="s">
        <v>20</v>
      </c>
      <c r="C28" s="78"/>
      <c r="D28" s="79">
        <v>774</v>
      </c>
    </row>
    <row r="29" spans="1:9" x14ac:dyDescent="0.3">
      <c r="A29" s="72">
        <v>44347</v>
      </c>
      <c r="B29" s="66" t="s">
        <v>20</v>
      </c>
      <c r="C29" s="78"/>
      <c r="D29" s="79">
        <v>387</v>
      </c>
    </row>
    <row r="30" spans="1:9" x14ac:dyDescent="0.3">
      <c r="A30" s="72"/>
      <c r="B30" s="66"/>
      <c r="C30" s="78"/>
      <c r="D30" s="79"/>
    </row>
    <row r="31" spans="1:9" ht="15" thickBot="1" x14ac:dyDescent="0.35">
      <c r="A31" s="72"/>
      <c r="B31" s="66"/>
      <c r="C31" s="78"/>
      <c r="D31" s="79"/>
      <c r="E31" s="52">
        <f>SUM(D27:D31)</f>
        <v>1549.42</v>
      </c>
    </row>
    <row r="32" spans="1:9" x14ac:dyDescent="0.3">
      <c r="A32" s="21"/>
      <c r="C32" s="22"/>
      <c r="D32" s="22"/>
    </row>
    <row r="33" spans="1:9" ht="15.6" x14ac:dyDescent="0.3">
      <c r="A33" s="51" t="s">
        <v>64</v>
      </c>
      <c r="B33" s="50"/>
      <c r="C33" s="50"/>
      <c r="D33" s="50"/>
      <c r="F33" s="24"/>
      <c r="G33" s="25"/>
      <c r="H33" s="24"/>
      <c r="I33" s="24"/>
    </row>
    <row r="34" spans="1:9" x14ac:dyDescent="0.3">
      <c r="A34" s="72">
        <v>44144</v>
      </c>
      <c r="B34" s="66" t="s">
        <v>19</v>
      </c>
      <c r="C34" s="78"/>
      <c r="D34" s="79">
        <v>141.93</v>
      </c>
    </row>
    <row r="35" spans="1:9" x14ac:dyDescent="0.3">
      <c r="A35" s="72">
        <v>44229</v>
      </c>
      <c r="B35" s="66" t="s">
        <v>19</v>
      </c>
      <c r="C35" s="22"/>
      <c r="D35" s="3">
        <v>141.93</v>
      </c>
    </row>
    <row r="36" spans="1:9" x14ac:dyDescent="0.3">
      <c r="A36" s="72">
        <v>44320</v>
      </c>
      <c r="B36" s="66" t="s">
        <v>19</v>
      </c>
      <c r="C36" s="78"/>
      <c r="D36" s="79">
        <v>141.93</v>
      </c>
    </row>
    <row r="37" spans="1:9" x14ac:dyDescent="0.3">
      <c r="A37" s="72"/>
      <c r="B37" s="66"/>
      <c r="C37" s="78"/>
      <c r="D37" s="79"/>
    </row>
    <row r="38" spans="1:9" ht="15" thickBot="1" x14ac:dyDescent="0.35">
      <c r="A38" s="72"/>
      <c r="B38" s="66"/>
      <c r="D38" s="78"/>
      <c r="E38" s="52">
        <f>SUM(D34:D38)</f>
        <v>425.79</v>
      </c>
    </row>
    <row r="39" spans="1:9" x14ac:dyDescent="0.3">
      <c r="A39" s="21"/>
      <c r="B39" s="34"/>
      <c r="C39" s="22"/>
      <c r="D39" s="22"/>
    </row>
    <row r="40" spans="1:9" ht="15.6" x14ac:dyDescent="0.3">
      <c r="A40" s="51" t="s">
        <v>65</v>
      </c>
      <c r="B40" s="50"/>
      <c r="C40" s="50"/>
      <c r="D40" s="50"/>
      <c r="F40" s="24"/>
      <c r="G40" s="25"/>
      <c r="H40" s="24"/>
      <c r="I40" s="24"/>
    </row>
    <row r="41" spans="1:9" x14ac:dyDescent="0.3">
      <c r="A41" s="72">
        <v>44316</v>
      </c>
      <c r="B41" s="66" t="s">
        <v>76</v>
      </c>
      <c r="C41" s="78"/>
      <c r="D41" s="79">
        <v>873.82</v>
      </c>
    </row>
    <row r="42" spans="1:9" ht="15" thickBot="1" x14ac:dyDescent="0.35">
      <c r="A42" s="21"/>
      <c r="C42" s="22"/>
      <c r="D42" s="22"/>
      <c r="E42" s="57">
        <f>D41</f>
        <v>873.82</v>
      </c>
    </row>
    <row r="43" spans="1:9" x14ac:dyDescent="0.3">
      <c r="D43" s="3"/>
      <c r="G43" s="54"/>
    </row>
    <row r="44" spans="1:9" ht="15.6" x14ac:dyDescent="0.3">
      <c r="A44" s="51" t="s">
        <v>66</v>
      </c>
      <c r="B44" s="50"/>
      <c r="C44" s="50"/>
      <c r="D44" s="50"/>
      <c r="F44" s="24"/>
      <c r="G44" s="25"/>
      <c r="H44" s="24"/>
      <c r="I44" s="24"/>
    </row>
    <row r="45" spans="1:9" ht="15.6" x14ac:dyDescent="0.3">
      <c r="B45" s="15" t="s">
        <v>165</v>
      </c>
      <c r="C45" s="54">
        <v>19296</v>
      </c>
      <c r="F45" s="24"/>
      <c r="G45" s="25"/>
      <c r="H45" s="24"/>
      <c r="I45" s="24"/>
    </row>
    <row r="46" spans="1:9" ht="19.5" customHeight="1" x14ac:dyDescent="0.3">
      <c r="B46" s="15" t="s">
        <v>97</v>
      </c>
      <c r="C46" s="54"/>
      <c r="D46" s="55">
        <v>1061.28</v>
      </c>
      <c r="F46" s="24"/>
      <c r="G46" s="25"/>
      <c r="H46" s="24"/>
      <c r="I46" s="24"/>
    </row>
    <row r="47" spans="1:9" ht="15" thickBot="1" x14ac:dyDescent="0.35">
      <c r="B47" s="15" t="s">
        <v>98</v>
      </c>
      <c r="C47" s="56"/>
      <c r="D47" s="57"/>
      <c r="E47" s="58">
        <f>SUM(C45:C47) - SUM(D45:D47)</f>
        <v>18234.72</v>
      </c>
    </row>
    <row r="48" spans="1:9" x14ac:dyDescent="0.3">
      <c r="B48" s="15"/>
      <c r="D48" s="3"/>
    </row>
    <row r="49" spans="1:9" ht="15.6" x14ac:dyDescent="0.3">
      <c r="B49" s="34"/>
      <c r="F49" s="24"/>
      <c r="G49" s="25"/>
      <c r="H49" s="24"/>
      <c r="I49" s="24"/>
    </row>
    <row r="50" spans="1:9" ht="15.6" x14ac:dyDescent="0.3">
      <c r="A50" s="51" t="s">
        <v>83</v>
      </c>
      <c r="B50" s="50"/>
      <c r="C50" s="50"/>
      <c r="D50" s="50"/>
      <c r="F50" s="24"/>
      <c r="G50" s="25"/>
      <c r="H50" s="24"/>
      <c r="I50" s="24"/>
    </row>
    <row r="51" spans="1:9" ht="15.6" x14ac:dyDescent="0.3">
      <c r="A51" s="72">
        <v>44092</v>
      </c>
      <c r="B51" s="75" t="s">
        <v>82</v>
      </c>
      <c r="C51" s="78"/>
      <c r="D51" s="79">
        <v>345</v>
      </c>
      <c r="F51" s="24"/>
      <c r="G51" s="25"/>
      <c r="H51" s="24"/>
      <c r="I51" s="24"/>
    </row>
    <row r="52" spans="1:9" ht="16.2" thickBot="1" x14ac:dyDescent="0.35">
      <c r="F52" s="24"/>
      <c r="G52" s="25"/>
      <c r="H52" s="24"/>
      <c r="I52" s="24"/>
    </row>
    <row r="53" spans="1:9" ht="15" thickBot="1" x14ac:dyDescent="0.35">
      <c r="C53" s="14">
        <f>SUM(C8:C51)</f>
        <v>19296</v>
      </c>
      <c r="D53" s="14">
        <f>SUM(D8:D51)</f>
        <v>19292.309999999998</v>
      </c>
    </row>
    <row r="54" spans="1:9" ht="15" thickTop="1" x14ac:dyDescent="0.3">
      <c r="B54" s="20" t="s">
        <v>13</v>
      </c>
      <c r="D54" s="3">
        <f>C53-D53</f>
        <v>3.6900000000023283</v>
      </c>
    </row>
    <row r="55" spans="1:9" x14ac:dyDescent="0.3">
      <c r="A55" s="35"/>
    </row>
    <row r="56" spans="1:9" x14ac:dyDescent="0.3">
      <c r="A56" s="35"/>
    </row>
    <row r="57" spans="1:9" ht="18" x14ac:dyDescent="0.35">
      <c r="A57" s="17" t="s">
        <v>133</v>
      </c>
      <c r="B57" s="17"/>
      <c r="C57" s="17"/>
      <c r="D57" s="17"/>
    </row>
    <row r="58" spans="1:9" ht="15" thickBot="1" x14ac:dyDescent="0.35">
      <c r="A58" s="4" t="s">
        <v>15</v>
      </c>
      <c r="B58" s="4"/>
      <c r="C58" s="4"/>
      <c r="D58" s="4"/>
    </row>
    <row r="59" spans="1:9" ht="15.6" thickTop="1" thickBot="1" x14ac:dyDescent="0.35">
      <c r="A59" s="1" t="s">
        <v>0</v>
      </c>
      <c r="B59" s="1" t="s">
        <v>1</v>
      </c>
      <c r="C59" s="1" t="s">
        <v>2</v>
      </c>
      <c r="D59" s="1" t="s">
        <v>3</v>
      </c>
    </row>
    <row r="60" spans="1:9" ht="15" thickTop="1" x14ac:dyDescent="0.3">
      <c r="A60" s="72">
        <v>44022</v>
      </c>
      <c r="B60" s="75" t="s">
        <v>17</v>
      </c>
      <c r="C60" s="78">
        <v>1519.56</v>
      </c>
    </row>
    <row r="61" spans="1:9" x14ac:dyDescent="0.3">
      <c r="A61" s="72">
        <v>44054</v>
      </c>
      <c r="B61" s="75" t="s">
        <v>17</v>
      </c>
      <c r="C61" s="78">
        <v>1519.56</v>
      </c>
    </row>
    <row r="62" spans="1:9" x14ac:dyDescent="0.3">
      <c r="A62" s="72">
        <v>44085</v>
      </c>
      <c r="B62" s="75" t="s">
        <v>17</v>
      </c>
      <c r="C62" s="78">
        <v>1519.56</v>
      </c>
    </row>
    <row r="63" spans="1:9" x14ac:dyDescent="0.3">
      <c r="A63" s="72">
        <v>44116</v>
      </c>
      <c r="B63" s="75" t="s">
        <v>17</v>
      </c>
      <c r="C63" s="78">
        <v>1519.56</v>
      </c>
    </row>
    <row r="64" spans="1:9" x14ac:dyDescent="0.3">
      <c r="A64" s="72">
        <v>44147</v>
      </c>
      <c r="B64" s="75" t="s">
        <v>17</v>
      </c>
      <c r="C64" s="3">
        <v>1519.56</v>
      </c>
    </row>
    <row r="65" spans="1:5" x14ac:dyDescent="0.3">
      <c r="A65" s="72">
        <v>44175</v>
      </c>
      <c r="B65" s="75" t="s">
        <v>17</v>
      </c>
      <c r="C65" s="78">
        <v>1519.56</v>
      </c>
    </row>
    <row r="66" spans="1:5" x14ac:dyDescent="0.3">
      <c r="A66" s="69">
        <v>44207</v>
      </c>
      <c r="B66" s="75" t="s">
        <v>17</v>
      </c>
      <c r="C66" s="78">
        <v>1519.56</v>
      </c>
    </row>
    <row r="67" spans="1:5" x14ac:dyDescent="0.3">
      <c r="A67" s="72">
        <v>44236</v>
      </c>
      <c r="B67" s="75" t="s">
        <v>17</v>
      </c>
      <c r="C67" s="78">
        <v>1519.56</v>
      </c>
    </row>
    <row r="68" spans="1:5" x14ac:dyDescent="0.3">
      <c r="A68" s="72">
        <v>44266</v>
      </c>
      <c r="B68" s="75" t="s">
        <v>17</v>
      </c>
      <c r="C68" s="78">
        <v>1519.56</v>
      </c>
    </row>
    <row r="69" spans="1:5" x14ac:dyDescent="0.3">
      <c r="A69" s="72">
        <v>44292</v>
      </c>
      <c r="B69" s="75" t="s">
        <v>17</v>
      </c>
      <c r="C69" s="78">
        <v>1519.56</v>
      </c>
    </row>
    <row r="70" spans="1:5" x14ac:dyDescent="0.3">
      <c r="A70" s="72">
        <v>44320</v>
      </c>
      <c r="B70" s="75" t="s">
        <v>17</v>
      </c>
      <c r="C70" s="78">
        <v>1519.56</v>
      </c>
    </row>
    <row r="71" spans="1:5" x14ac:dyDescent="0.3">
      <c r="A71" s="72">
        <v>44357</v>
      </c>
      <c r="B71" s="75" t="s">
        <v>17</v>
      </c>
      <c r="C71" s="78">
        <v>1519.56</v>
      </c>
    </row>
    <row r="72" spans="1:5" x14ac:dyDescent="0.3">
      <c r="A72" s="72"/>
      <c r="B72" s="75"/>
      <c r="C72" s="78"/>
    </row>
    <row r="73" spans="1:5" ht="15" thickBot="1" x14ac:dyDescent="0.35">
      <c r="A73" s="72"/>
      <c r="B73" s="75"/>
      <c r="C73" s="78"/>
      <c r="D73" s="56"/>
      <c r="E73" s="52">
        <f>SUM(C60:C73)</f>
        <v>18234.719999999998</v>
      </c>
    </row>
    <row r="74" spans="1:5" x14ac:dyDescent="0.3">
      <c r="A74" s="21"/>
      <c r="B74" s="34"/>
      <c r="C74" s="22"/>
    </row>
    <row r="75" spans="1:5" ht="15" thickBot="1" x14ac:dyDescent="0.35"/>
    <row r="76" spans="1:5" ht="15" thickBot="1" x14ac:dyDescent="0.35">
      <c r="C76" s="14"/>
      <c r="D76" s="14"/>
    </row>
    <row r="77" spans="1:5" ht="15" thickTop="1" x14ac:dyDescent="0.3">
      <c r="B77" s="20"/>
      <c r="D77" s="3"/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20"/>
  <sheetViews>
    <sheetView workbookViewId="0">
      <selection activeCell="E15" sqref="E15"/>
    </sheetView>
  </sheetViews>
  <sheetFormatPr defaultRowHeight="14.4" x14ac:dyDescent="0.3"/>
  <cols>
    <col min="1" max="1" width="11.88671875" customWidth="1"/>
    <col min="2" max="2" width="50.33203125" customWidth="1"/>
    <col min="3" max="3" width="11.5546875" customWidth="1"/>
    <col min="4" max="4" width="12.5546875" customWidth="1"/>
  </cols>
  <sheetData>
    <row r="1" spans="1:5" ht="21" x14ac:dyDescent="0.5">
      <c r="A1" s="19" t="s">
        <v>8</v>
      </c>
      <c r="B1" s="19"/>
      <c r="C1" s="19"/>
      <c r="D1" s="19"/>
    </row>
    <row r="2" spans="1:5" ht="18" x14ac:dyDescent="0.35">
      <c r="A2" s="17" t="s">
        <v>134</v>
      </c>
      <c r="B2" s="17"/>
      <c r="C2" s="17"/>
      <c r="D2" s="17"/>
    </row>
    <row r="3" spans="1:5" ht="15" thickBot="1" x14ac:dyDescent="0.35">
      <c r="A3" s="4"/>
      <c r="B3" s="4"/>
      <c r="C3" s="4"/>
      <c r="D3" s="4"/>
    </row>
    <row r="4" spans="1:5" ht="15.6" thickTop="1" thickBot="1" x14ac:dyDescent="0.35">
      <c r="A4" s="1" t="s">
        <v>0</v>
      </c>
      <c r="B4" s="1" t="s">
        <v>1</v>
      </c>
      <c r="C4" s="1" t="s">
        <v>2</v>
      </c>
      <c r="D4" s="1" t="s">
        <v>3</v>
      </c>
    </row>
    <row r="5" spans="1:5" ht="15" thickTop="1" x14ac:dyDescent="0.3">
      <c r="A5" s="2">
        <v>44043</v>
      </c>
      <c r="B5" t="s">
        <v>141</v>
      </c>
      <c r="D5" s="3">
        <v>1.2</v>
      </c>
    </row>
    <row r="6" spans="1:5" x14ac:dyDescent="0.3">
      <c r="A6" s="72">
        <v>44074</v>
      </c>
      <c r="B6" t="s">
        <v>141</v>
      </c>
      <c r="D6" s="3">
        <v>1.8</v>
      </c>
    </row>
    <row r="7" spans="1:5" x14ac:dyDescent="0.3">
      <c r="A7" s="2">
        <v>44134</v>
      </c>
      <c r="B7" t="s">
        <v>141</v>
      </c>
      <c r="D7" s="3">
        <v>0.6</v>
      </c>
    </row>
    <row r="8" spans="1:5" x14ac:dyDescent="0.3">
      <c r="A8" s="69">
        <v>44165</v>
      </c>
      <c r="B8" t="s">
        <v>141</v>
      </c>
      <c r="D8" s="3">
        <v>0.6</v>
      </c>
    </row>
    <row r="9" spans="1:5" x14ac:dyDescent="0.3">
      <c r="A9" s="69">
        <v>44165</v>
      </c>
      <c r="B9" t="s">
        <v>141</v>
      </c>
      <c r="D9" s="3">
        <v>0.6</v>
      </c>
    </row>
    <row r="10" spans="1:5" x14ac:dyDescent="0.3">
      <c r="A10" s="2">
        <v>44253</v>
      </c>
      <c r="B10" t="s">
        <v>141</v>
      </c>
      <c r="D10" s="3">
        <v>1.2</v>
      </c>
    </row>
    <row r="11" spans="1:5" x14ac:dyDescent="0.3">
      <c r="A11" s="2">
        <v>44253</v>
      </c>
      <c r="B11" t="s">
        <v>141</v>
      </c>
      <c r="D11" s="3">
        <v>0.6</v>
      </c>
    </row>
    <row r="12" spans="1:5" x14ac:dyDescent="0.3">
      <c r="A12" s="2">
        <v>44347</v>
      </c>
      <c r="B12" t="s">
        <v>141</v>
      </c>
      <c r="D12" s="3">
        <v>0.6</v>
      </c>
    </row>
    <row r="13" spans="1:5" ht="15" thickBot="1" x14ac:dyDescent="0.35">
      <c r="A13" s="2"/>
      <c r="D13" s="57"/>
      <c r="E13" s="56"/>
    </row>
    <row r="14" spans="1:5" x14ac:dyDescent="0.3">
      <c r="D14" s="3"/>
      <c r="E14" s="3">
        <f>SUM(D5:D13)</f>
        <v>7.1999999999999993</v>
      </c>
    </row>
    <row r="15" spans="1:5" ht="18.600000000000001" thickBot="1" x14ac:dyDescent="0.4">
      <c r="A15" s="17" t="s">
        <v>92</v>
      </c>
      <c r="B15" s="17"/>
      <c r="C15" s="17"/>
      <c r="D15" s="17"/>
    </row>
    <row r="16" spans="1:5" ht="15.6" thickTop="1" thickBot="1" x14ac:dyDescent="0.35">
      <c r="A16" s="1" t="s">
        <v>0</v>
      </c>
      <c r="B16" s="1" t="s">
        <v>1</v>
      </c>
      <c r="C16" s="1" t="s">
        <v>2</v>
      </c>
      <c r="D16" s="1" t="s">
        <v>3</v>
      </c>
    </row>
    <row r="17" spans="1:4" ht="15" thickTop="1" x14ac:dyDescent="0.3">
      <c r="A17" s="2">
        <v>44013</v>
      </c>
      <c r="B17" t="s">
        <v>93</v>
      </c>
      <c r="C17" s="3"/>
      <c r="D17" s="3">
        <v>199687.64</v>
      </c>
    </row>
    <row r="18" spans="1:4" x14ac:dyDescent="0.3">
      <c r="A18" s="2">
        <v>44377</v>
      </c>
      <c r="B18" t="s">
        <v>94</v>
      </c>
      <c r="C18" s="3">
        <v>195025.95</v>
      </c>
      <c r="D18" s="3"/>
    </row>
    <row r="19" spans="1:4" x14ac:dyDescent="0.3">
      <c r="A19" s="2">
        <v>44012</v>
      </c>
      <c r="B19" t="s">
        <v>95</v>
      </c>
      <c r="C19" s="3"/>
      <c r="D19" s="3">
        <v>11598.31</v>
      </c>
    </row>
    <row r="20" spans="1:4" x14ac:dyDescent="0.3">
      <c r="A20" s="2">
        <v>44012</v>
      </c>
      <c r="B20" t="s">
        <v>96</v>
      </c>
      <c r="C20" s="3"/>
      <c r="D20" s="3">
        <f>48+72+24</f>
        <v>144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1F7DD3-74F4-4515-BD1E-A4FFF623C57C}">
  <dimension ref="A1:K24"/>
  <sheetViews>
    <sheetView tabSelected="1" workbookViewId="0">
      <selection activeCell="F30" sqref="F30"/>
    </sheetView>
  </sheetViews>
  <sheetFormatPr defaultRowHeight="14.4" x14ac:dyDescent="0.3"/>
  <cols>
    <col min="1" max="1" width="15.88671875" customWidth="1"/>
    <col min="2" max="2" width="11.5546875" customWidth="1"/>
    <col min="3" max="3" width="11.44140625" customWidth="1"/>
    <col min="6" max="6" width="19" customWidth="1"/>
    <col min="7" max="8" width="11.109375" bestFit="1" customWidth="1"/>
    <col min="9" max="9" width="14.109375" customWidth="1"/>
    <col min="10" max="10" width="11.109375" bestFit="1" customWidth="1"/>
  </cols>
  <sheetData>
    <row r="1" spans="1:11" ht="20.399999999999999" x14ac:dyDescent="0.35">
      <c r="A1" s="16" t="s">
        <v>8</v>
      </c>
      <c r="B1" s="16"/>
      <c r="C1" s="16"/>
      <c r="D1" s="16"/>
      <c r="E1" s="16"/>
      <c r="F1" s="16"/>
      <c r="G1" s="16"/>
    </row>
    <row r="2" spans="1:11" ht="18" x14ac:dyDescent="0.35">
      <c r="A2" s="17" t="s">
        <v>101</v>
      </c>
      <c r="B2" s="17"/>
      <c r="C2" s="17"/>
      <c r="D2" s="17"/>
      <c r="E2" s="17"/>
      <c r="F2" s="17"/>
      <c r="G2" s="17"/>
    </row>
    <row r="3" spans="1:11" ht="15" thickBot="1" x14ac:dyDescent="0.35"/>
    <row r="4" spans="1:11" s="24" customFormat="1" ht="16.8" thickTop="1" thickBot="1" x14ac:dyDescent="0.35">
      <c r="A4" s="114"/>
      <c r="B4" s="115" t="s">
        <v>102</v>
      </c>
      <c r="C4" s="115"/>
      <c r="D4" s="115" t="s">
        <v>107</v>
      </c>
      <c r="E4" s="115"/>
      <c r="F4" s="121" t="s">
        <v>116</v>
      </c>
      <c r="G4" s="125" t="s">
        <v>120</v>
      </c>
      <c r="H4" s="115"/>
      <c r="I4" s="115"/>
      <c r="J4" s="115"/>
      <c r="K4" s="123"/>
    </row>
    <row r="5" spans="1:11" x14ac:dyDescent="0.3">
      <c r="A5" s="116" t="s">
        <v>104</v>
      </c>
      <c r="B5" s="117" t="s">
        <v>105</v>
      </c>
      <c r="C5" s="118" t="s">
        <v>106</v>
      </c>
      <c r="D5" s="116" t="s">
        <v>105</v>
      </c>
      <c r="E5" s="116" t="s">
        <v>106</v>
      </c>
      <c r="F5" s="122"/>
      <c r="G5" s="126" t="s">
        <v>117</v>
      </c>
      <c r="H5" s="124" t="s">
        <v>118</v>
      </c>
      <c r="I5" s="124" t="s">
        <v>119</v>
      </c>
      <c r="J5" s="124" t="s">
        <v>121</v>
      </c>
    </row>
    <row r="6" spans="1:11" x14ac:dyDescent="0.3">
      <c r="A6" s="40" t="s">
        <v>103</v>
      </c>
      <c r="B6" s="119">
        <v>91992.43</v>
      </c>
      <c r="C6" s="120">
        <v>29282.71</v>
      </c>
      <c r="D6" s="3">
        <v>261</v>
      </c>
      <c r="E6" s="3">
        <v>563.67999999999995</v>
      </c>
      <c r="F6" s="119">
        <f>B6+C6-D6-E6</f>
        <v>120450.45999999999</v>
      </c>
      <c r="G6" s="119">
        <f>F6</f>
        <v>120450.45999999999</v>
      </c>
      <c r="H6" s="3">
        <f>F6</f>
        <v>120450.45999999999</v>
      </c>
      <c r="I6" s="3">
        <f>F6</f>
        <v>120450.45999999999</v>
      </c>
      <c r="J6" s="3">
        <f>F6</f>
        <v>120450.45999999999</v>
      </c>
    </row>
    <row r="7" spans="1:11" x14ac:dyDescent="0.3">
      <c r="A7" t="s">
        <v>108</v>
      </c>
      <c r="B7" s="119">
        <v>12963.77</v>
      </c>
      <c r="C7" s="120">
        <v>2274.1</v>
      </c>
      <c r="D7" s="3">
        <v>315.72000000000003</v>
      </c>
      <c r="E7" s="3">
        <v>650.05999999999995</v>
      </c>
      <c r="F7" s="119">
        <f t="shared" ref="F7:F15" si="0">B7+C7-D7-E7</f>
        <v>14272.090000000002</v>
      </c>
      <c r="G7" s="119">
        <f>G6*1.05+F7</f>
        <v>140745.073</v>
      </c>
      <c r="H7" s="3">
        <f>H6*1.06+F7</f>
        <v>141949.57759999999</v>
      </c>
      <c r="I7" s="3">
        <f>I6*1.07+F7</f>
        <v>143154.0822</v>
      </c>
      <c r="J7" s="3">
        <f>J6*1.1+F7</f>
        <v>146767.59599999999</v>
      </c>
    </row>
    <row r="8" spans="1:11" x14ac:dyDescent="0.3">
      <c r="A8" t="s">
        <v>109</v>
      </c>
      <c r="B8" s="119">
        <v>11420.94</v>
      </c>
      <c r="C8" s="120">
        <v>3946.95</v>
      </c>
      <c r="D8" s="3">
        <v>752.29</v>
      </c>
      <c r="E8" s="3">
        <v>418.24</v>
      </c>
      <c r="F8" s="119">
        <f t="shared" si="0"/>
        <v>14197.359999999999</v>
      </c>
      <c r="G8" s="119">
        <f t="shared" ref="G8:G15" si="1">G7*1.05+F8</f>
        <v>161979.68664999999</v>
      </c>
      <c r="H8" s="3">
        <f t="shared" ref="H8:H14" si="2">H7*1.06+F8</f>
        <v>164663.91225599998</v>
      </c>
      <c r="I8" s="3">
        <f t="shared" ref="I8:I14" si="3">I7*1.07+F8</f>
        <v>167372.227954</v>
      </c>
      <c r="J8" s="3">
        <f t="shared" ref="J8:J14" si="4">J7*1.1+F8</f>
        <v>175641.7156</v>
      </c>
    </row>
    <row r="9" spans="1:11" x14ac:dyDescent="0.3">
      <c r="A9" t="s">
        <v>110</v>
      </c>
      <c r="B9" s="119">
        <v>11636.96</v>
      </c>
      <c r="C9" s="120">
        <v>3926.04</v>
      </c>
      <c r="D9" s="3">
        <v>436.1</v>
      </c>
      <c r="E9" s="3">
        <v>849.88</v>
      </c>
      <c r="F9" s="119">
        <f t="shared" si="0"/>
        <v>14277.02</v>
      </c>
      <c r="G9" s="119">
        <f t="shared" si="1"/>
        <v>184355.69098249997</v>
      </c>
      <c r="H9" s="3">
        <f t="shared" si="2"/>
        <v>188820.76699135997</v>
      </c>
      <c r="I9" s="3">
        <f t="shared" si="3"/>
        <v>193365.30391078</v>
      </c>
      <c r="J9" s="3">
        <f t="shared" si="4"/>
        <v>207482.90716</v>
      </c>
    </row>
    <row r="10" spans="1:11" x14ac:dyDescent="0.3">
      <c r="A10" t="s">
        <v>111</v>
      </c>
      <c r="B10" s="119">
        <v>21620.240000000002</v>
      </c>
      <c r="C10" s="120">
        <v>4406.8999999999996</v>
      </c>
      <c r="D10" s="3">
        <v>442.26</v>
      </c>
      <c r="E10" s="3">
        <v>962.77</v>
      </c>
      <c r="F10" s="119">
        <f t="shared" si="0"/>
        <v>24622.11</v>
      </c>
      <c r="G10" s="119">
        <f t="shared" si="1"/>
        <v>218195.58553162497</v>
      </c>
      <c r="H10" s="3">
        <f t="shared" si="2"/>
        <v>224772.12301084155</v>
      </c>
      <c r="I10" s="3">
        <f t="shared" si="3"/>
        <v>231522.98518453463</v>
      </c>
      <c r="J10" s="3">
        <f t="shared" si="4"/>
        <v>252853.30787600001</v>
      </c>
    </row>
    <row r="11" spans="1:11" x14ac:dyDescent="0.3">
      <c r="A11" t="s">
        <v>112</v>
      </c>
      <c r="B11" s="119">
        <v>12089.22</v>
      </c>
      <c r="C11" s="120">
        <v>2836.25</v>
      </c>
      <c r="D11" s="3">
        <v>532.54</v>
      </c>
      <c r="E11" s="3">
        <v>1096.1500000000001</v>
      </c>
      <c r="F11" s="119">
        <f t="shared" si="0"/>
        <v>13296.78</v>
      </c>
      <c r="G11" s="119">
        <f t="shared" si="1"/>
        <v>242402.14480820621</v>
      </c>
      <c r="H11" s="3">
        <f t="shared" si="2"/>
        <v>251555.23039149205</v>
      </c>
      <c r="I11" s="3">
        <f t="shared" si="3"/>
        <v>261026.37414745206</v>
      </c>
      <c r="J11" s="3">
        <f t="shared" si="4"/>
        <v>291435.41866360005</v>
      </c>
    </row>
    <row r="12" spans="1:11" x14ac:dyDescent="0.3">
      <c r="A12" t="s">
        <v>113</v>
      </c>
      <c r="B12" s="119">
        <v>3188.84</v>
      </c>
      <c r="C12" s="120">
        <v>3985.63</v>
      </c>
      <c r="D12" s="3">
        <v>1355.78</v>
      </c>
      <c r="E12" s="3">
        <v>1243.3699999999999</v>
      </c>
      <c r="F12" s="119">
        <f t="shared" si="0"/>
        <v>4575.3200000000006</v>
      </c>
      <c r="G12" s="119">
        <f t="shared" si="1"/>
        <v>259097.57204861654</v>
      </c>
      <c r="H12" s="3">
        <f t="shared" si="2"/>
        <v>271223.86421498162</v>
      </c>
      <c r="I12" s="3">
        <f t="shared" si="3"/>
        <v>283873.54033777374</v>
      </c>
      <c r="J12" s="3">
        <f t="shared" si="4"/>
        <v>325154.28052996012</v>
      </c>
    </row>
    <row r="13" spans="1:11" x14ac:dyDescent="0.3">
      <c r="A13" t="s">
        <v>114</v>
      </c>
      <c r="B13" s="119">
        <v>8733.2099999999991</v>
      </c>
      <c r="C13" s="120">
        <v>2954.76</v>
      </c>
      <c r="D13" s="3">
        <v>1932.32</v>
      </c>
      <c r="E13" s="3">
        <v>0</v>
      </c>
      <c r="F13" s="119">
        <f t="shared" si="0"/>
        <v>9755.65</v>
      </c>
      <c r="G13" s="119">
        <f t="shared" si="1"/>
        <v>281808.10065104743</v>
      </c>
      <c r="H13" s="3">
        <f t="shared" si="2"/>
        <v>297252.94606788055</v>
      </c>
      <c r="I13" s="3">
        <f t="shared" si="3"/>
        <v>313500.33816141792</v>
      </c>
      <c r="J13" s="3">
        <f t="shared" si="4"/>
        <v>367425.35858295619</v>
      </c>
    </row>
    <row r="14" spans="1:11" x14ac:dyDescent="0.3">
      <c r="A14" t="s">
        <v>115</v>
      </c>
      <c r="B14" s="119">
        <v>6406.72</v>
      </c>
      <c r="C14" s="120">
        <v>2871.33</v>
      </c>
      <c r="D14" s="3">
        <v>0</v>
      </c>
      <c r="E14" s="3">
        <v>0</v>
      </c>
      <c r="F14" s="119">
        <f t="shared" si="0"/>
        <v>9278.0499999999993</v>
      </c>
      <c r="G14" s="119">
        <f t="shared" si="1"/>
        <v>305176.55568359978</v>
      </c>
      <c r="H14" s="3">
        <f t="shared" si="2"/>
        <v>324366.17283195339</v>
      </c>
      <c r="I14" s="3">
        <f t="shared" si="3"/>
        <v>344723.41183271719</v>
      </c>
      <c r="J14" s="3">
        <f t="shared" si="4"/>
        <v>413445.94444125181</v>
      </c>
    </row>
    <row r="15" spans="1:11" x14ac:dyDescent="0.3">
      <c r="A15" t="s">
        <v>123</v>
      </c>
      <c r="B15" s="119">
        <f>Suraj!C30</f>
        <v>10010.5</v>
      </c>
      <c r="C15" s="120">
        <f>Nimmi!C20</f>
        <v>1897.96</v>
      </c>
      <c r="D15" s="3">
        <v>0</v>
      </c>
      <c r="E15" s="3">
        <v>0</v>
      </c>
      <c r="F15" s="119">
        <f t="shared" si="0"/>
        <v>11908.46</v>
      </c>
      <c r="G15" s="119">
        <f t="shared" si="1"/>
        <v>332343.84346777981</v>
      </c>
      <c r="H15" s="3">
        <f t="shared" ref="H15" si="5">H14*1.06+F15</f>
        <v>355736.60320187063</v>
      </c>
      <c r="I15" s="3">
        <f t="shared" ref="I15" si="6">I14*1.07+F15</f>
        <v>380762.51066100743</v>
      </c>
      <c r="J15" s="3">
        <f t="shared" ref="J15" si="7">J14*1.1+F15</f>
        <v>466698.99888537702</v>
      </c>
    </row>
    <row r="16" spans="1:11" x14ac:dyDescent="0.3">
      <c r="B16" s="119"/>
      <c r="C16" s="120"/>
      <c r="D16" s="3"/>
      <c r="E16" s="3"/>
      <c r="F16" s="122"/>
      <c r="G16" s="122"/>
    </row>
    <row r="17" spans="2:7" x14ac:dyDescent="0.3">
      <c r="B17" s="119"/>
      <c r="C17" s="120"/>
      <c r="D17" s="3"/>
      <c r="E17" s="3"/>
      <c r="F17" s="122"/>
      <c r="G17" s="122"/>
    </row>
    <row r="18" spans="2:7" x14ac:dyDescent="0.3">
      <c r="B18" s="119"/>
      <c r="C18" s="120"/>
      <c r="D18" s="3"/>
      <c r="E18" s="3"/>
      <c r="F18" s="122"/>
      <c r="G18" s="122"/>
    </row>
    <row r="19" spans="2:7" x14ac:dyDescent="0.3">
      <c r="B19" s="119"/>
      <c r="C19" s="120"/>
      <c r="D19" s="3"/>
      <c r="E19" s="3"/>
      <c r="F19" s="122"/>
      <c r="G19" s="122"/>
    </row>
    <row r="20" spans="2:7" x14ac:dyDescent="0.3">
      <c r="B20" s="119"/>
      <c r="C20" s="120"/>
      <c r="D20" s="3"/>
      <c r="E20" s="3"/>
      <c r="F20" s="122"/>
      <c r="G20" s="122"/>
    </row>
    <row r="21" spans="2:7" x14ac:dyDescent="0.3">
      <c r="B21" s="3"/>
      <c r="C21" s="3"/>
      <c r="D21" s="3"/>
      <c r="E21" s="3"/>
    </row>
    <row r="22" spans="2:7" x14ac:dyDescent="0.3">
      <c r="B22" s="3"/>
      <c r="C22" s="3"/>
      <c r="D22" s="3"/>
      <c r="E22" s="3"/>
    </row>
    <row r="23" spans="2:7" x14ac:dyDescent="0.3">
      <c r="B23" s="3"/>
      <c r="C23" s="3"/>
      <c r="D23" s="3"/>
      <c r="E23" s="3"/>
    </row>
    <row r="24" spans="2:7" x14ac:dyDescent="0.3">
      <c r="B24" s="3"/>
      <c r="C24" s="3"/>
      <c r="D24" s="3"/>
      <c r="E24" s="3"/>
    </row>
  </sheetData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36"/>
  <sheetViews>
    <sheetView workbookViewId="0">
      <pane ySplit="1" topLeftCell="A2" activePane="bottomLeft" state="frozen"/>
      <selection pane="bottomLeft" activeCell="F23" sqref="F23"/>
    </sheetView>
  </sheetViews>
  <sheetFormatPr defaultRowHeight="14.4" x14ac:dyDescent="0.3"/>
  <cols>
    <col min="1" max="1" width="12.44140625" customWidth="1"/>
    <col min="2" max="2" width="46.109375" customWidth="1"/>
    <col min="3" max="3" width="14.5546875" style="22" customWidth="1"/>
    <col min="4" max="4" width="12.109375" style="22" customWidth="1"/>
    <col min="5" max="5" width="23.109375" customWidth="1"/>
    <col min="6" max="8" width="11.109375" bestFit="1" customWidth="1"/>
    <col min="11" max="11" width="10" customWidth="1"/>
    <col min="12" max="12" width="10.44140625" customWidth="1"/>
  </cols>
  <sheetData>
    <row r="1" spans="1:4" ht="21" x14ac:dyDescent="0.5">
      <c r="A1" s="19" t="s">
        <v>8</v>
      </c>
      <c r="B1" s="19"/>
      <c r="C1" s="61"/>
      <c r="D1" s="61"/>
    </row>
    <row r="2" spans="1:4" ht="18" x14ac:dyDescent="0.35">
      <c r="A2" s="17" t="s">
        <v>124</v>
      </c>
      <c r="B2" s="17"/>
      <c r="C2" s="62"/>
      <c r="D2" s="62"/>
    </row>
    <row r="3" spans="1:4" ht="15" thickBot="1" x14ac:dyDescent="0.35">
      <c r="A3" s="4"/>
      <c r="B3" s="4"/>
      <c r="C3" s="63"/>
      <c r="D3" s="63"/>
    </row>
    <row r="4" spans="1:4" ht="15.6" thickTop="1" thickBot="1" x14ac:dyDescent="0.35">
      <c r="A4" s="1" t="s">
        <v>0</v>
      </c>
      <c r="B4" s="1" t="s">
        <v>1</v>
      </c>
      <c r="C4" s="64" t="s">
        <v>2</v>
      </c>
      <c r="D4" s="64" t="s">
        <v>3</v>
      </c>
    </row>
    <row r="5" spans="1:4" ht="15" thickTop="1" x14ac:dyDescent="0.3">
      <c r="A5" s="77">
        <v>44013</v>
      </c>
      <c r="B5" s="74" t="s">
        <v>28</v>
      </c>
      <c r="C5" s="79">
        <v>5331.62</v>
      </c>
    </row>
    <row r="6" spans="1:4" x14ac:dyDescent="0.3">
      <c r="A6" s="72">
        <v>44013</v>
      </c>
      <c r="B6" s="65" t="s">
        <v>29</v>
      </c>
      <c r="C6" s="79">
        <v>2170.15</v>
      </c>
      <c r="D6" s="79"/>
    </row>
    <row r="7" spans="1:4" x14ac:dyDescent="0.3">
      <c r="A7" s="72">
        <v>44013</v>
      </c>
      <c r="B7" s="66" t="s">
        <v>67</v>
      </c>
      <c r="C7" s="79">
        <v>13190.28</v>
      </c>
      <c r="D7" s="79"/>
    </row>
    <row r="8" spans="1:4" x14ac:dyDescent="0.3">
      <c r="A8" s="72">
        <v>44015</v>
      </c>
      <c r="B8" s="65" t="s">
        <v>79</v>
      </c>
      <c r="C8" s="79">
        <v>120</v>
      </c>
      <c r="D8" s="79"/>
    </row>
    <row r="9" spans="1:4" x14ac:dyDescent="0.3">
      <c r="A9" s="72">
        <v>44022</v>
      </c>
      <c r="B9" s="75" t="s">
        <v>17</v>
      </c>
      <c r="C9" s="78">
        <v>1519.56</v>
      </c>
      <c r="D9" s="79"/>
    </row>
    <row r="10" spans="1:4" x14ac:dyDescent="0.3">
      <c r="A10" s="72">
        <v>44029</v>
      </c>
      <c r="B10" s="65" t="s">
        <v>144</v>
      </c>
      <c r="C10" s="108">
        <v>400.42</v>
      </c>
      <c r="D10" s="79"/>
    </row>
    <row r="11" spans="1:4" x14ac:dyDescent="0.3">
      <c r="A11" s="72">
        <v>44034</v>
      </c>
      <c r="B11" s="131" t="s">
        <v>145</v>
      </c>
      <c r="C11" s="108">
        <v>244.87</v>
      </c>
      <c r="D11" s="79"/>
    </row>
    <row r="12" spans="1:4" x14ac:dyDescent="0.3">
      <c r="A12" s="72">
        <v>44040</v>
      </c>
      <c r="B12" s="66" t="s">
        <v>18</v>
      </c>
      <c r="D12" s="71">
        <v>1367</v>
      </c>
    </row>
    <row r="13" spans="1:4" x14ac:dyDescent="0.3">
      <c r="A13" s="72">
        <v>44043</v>
      </c>
      <c r="B13" s="75" t="s">
        <v>142</v>
      </c>
      <c r="C13" s="22">
        <v>0.23</v>
      </c>
      <c r="D13" s="68"/>
    </row>
    <row r="14" spans="1:4" x14ac:dyDescent="0.3">
      <c r="A14" s="72">
        <v>44043</v>
      </c>
      <c r="B14" s="75" t="s">
        <v>143</v>
      </c>
      <c r="D14" s="68">
        <v>1.2</v>
      </c>
    </row>
    <row r="15" spans="1:4" x14ac:dyDescent="0.3">
      <c r="A15" s="72">
        <v>44043</v>
      </c>
      <c r="B15" s="75" t="s">
        <v>21</v>
      </c>
      <c r="C15" s="78">
        <v>0.08</v>
      </c>
      <c r="D15" s="79"/>
    </row>
    <row r="16" spans="1:4" x14ac:dyDescent="0.3">
      <c r="A16" s="72">
        <v>44054</v>
      </c>
      <c r="B16" s="75" t="s">
        <v>17</v>
      </c>
      <c r="C16" s="78">
        <v>1519.56</v>
      </c>
      <c r="D16" s="79"/>
    </row>
    <row r="17" spans="1:4" x14ac:dyDescent="0.3">
      <c r="A17" s="72">
        <v>44054</v>
      </c>
      <c r="B17" s="65" t="s">
        <v>144</v>
      </c>
      <c r="C17" s="108">
        <v>400.42</v>
      </c>
      <c r="D17" s="79"/>
    </row>
    <row r="18" spans="1:4" x14ac:dyDescent="0.3">
      <c r="A18" s="72">
        <v>44060</v>
      </c>
      <c r="B18" s="75" t="s">
        <v>87</v>
      </c>
      <c r="C18" s="78"/>
      <c r="D18" s="79">
        <v>54</v>
      </c>
    </row>
    <row r="19" spans="1:4" x14ac:dyDescent="0.3">
      <c r="A19" s="72">
        <v>44071</v>
      </c>
      <c r="B19" s="65" t="s">
        <v>144</v>
      </c>
      <c r="C19" s="78">
        <v>400.42</v>
      </c>
      <c r="D19" s="68"/>
    </row>
    <row r="20" spans="1:4" x14ac:dyDescent="0.3">
      <c r="A20" s="72">
        <v>44071</v>
      </c>
      <c r="B20" s="66" t="s">
        <v>18</v>
      </c>
      <c r="C20" s="78"/>
      <c r="D20" s="71">
        <v>1367</v>
      </c>
    </row>
    <row r="21" spans="1:4" x14ac:dyDescent="0.3">
      <c r="A21" s="72">
        <v>44074</v>
      </c>
      <c r="B21" s="66" t="s">
        <v>14</v>
      </c>
      <c r="C21" s="108">
        <v>0.44</v>
      </c>
      <c r="D21" s="79"/>
    </row>
    <row r="22" spans="1:4" x14ac:dyDescent="0.3">
      <c r="A22" s="72">
        <v>44074</v>
      </c>
      <c r="B22" s="75" t="s">
        <v>143</v>
      </c>
      <c r="C22" s="108"/>
      <c r="D22" s="79">
        <v>1.8</v>
      </c>
    </row>
    <row r="23" spans="1:4" x14ac:dyDescent="0.3">
      <c r="A23" s="72">
        <v>44074</v>
      </c>
      <c r="B23" s="75" t="s">
        <v>21</v>
      </c>
      <c r="C23" s="78">
        <v>0.04</v>
      </c>
      <c r="D23" s="79"/>
    </row>
    <row r="24" spans="1:4" x14ac:dyDescent="0.3">
      <c r="A24" s="72">
        <v>44082</v>
      </c>
      <c r="B24" s="65" t="s">
        <v>144</v>
      </c>
      <c r="C24" s="78">
        <v>400.42</v>
      </c>
      <c r="D24" s="79"/>
    </row>
    <row r="25" spans="1:4" x14ac:dyDescent="0.3">
      <c r="A25" s="72">
        <v>44085</v>
      </c>
      <c r="B25" s="75" t="s">
        <v>17</v>
      </c>
      <c r="C25" s="78">
        <v>1519.56</v>
      </c>
      <c r="D25" s="79"/>
    </row>
    <row r="26" spans="1:4" x14ac:dyDescent="0.3">
      <c r="A26" s="72">
        <v>44092</v>
      </c>
      <c r="B26" s="65" t="s">
        <v>144</v>
      </c>
      <c r="C26" s="78">
        <v>400.42</v>
      </c>
      <c r="D26" s="79"/>
    </row>
    <row r="27" spans="1:4" x14ac:dyDescent="0.3">
      <c r="A27" s="72">
        <v>44092</v>
      </c>
      <c r="B27" s="65" t="s">
        <v>83</v>
      </c>
      <c r="C27" s="78"/>
      <c r="D27" s="79">
        <v>345</v>
      </c>
    </row>
    <row r="28" spans="1:4" x14ac:dyDescent="0.3">
      <c r="A28" s="72">
        <v>44095</v>
      </c>
      <c r="B28" s="131" t="s">
        <v>145</v>
      </c>
      <c r="C28" s="78">
        <v>228.85</v>
      </c>
      <c r="D28" s="79"/>
    </row>
    <row r="29" spans="1:4" x14ac:dyDescent="0.3">
      <c r="A29" s="72">
        <v>44102</v>
      </c>
      <c r="B29" s="66" t="s">
        <v>88</v>
      </c>
      <c r="C29" s="78">
        <v>144.99</v>
      </c>
      <c r="D29" s="79"/>
    </row>
    <row r="30" spans="1:4" x14ac:dyDescent="0.3">
      <c r="A30" s="2">
        <v>44098</v>
      </c>
      <c r="B30" s="66" t="s">
        <v>74</v>
      </c>
      <c r="C30" s="78">
        <v>160</v>
      </c>
      <c r="D30" s="71"/>
    </row>
    <row r="31" spans="1:4" x14ac:dyDescent="0.3">
      <c r="A31" s="72">
        <v>44102</v>
      </c>
      <c r="B31" s="99" t="s">
        <v>135</v>
      </c>
      <c r="C31" s="78">
        <v>73.5</v>
      </c>
      <c r="D31" s="68"/>
    </row>
    <row r="32" spans="1:4" x14ac:dyDescent="0.3">
      <c r="A32" s="72">
        <v>44102</v>
      </c>
      <c r="B32" s="66" t="s">
        <v>18</v>
      </c>
      <c r="C32" s="78"/>
      <c r="D32" s="71">
        <v>1367</v>
      </c>
    </row>
    <row r="33" spans="1:4" x14ac:dyDescent="0.3">
      <c r="A33" s="72">
        <v>44469</v>
      </c>
      <c r="B33" s="66" t="s">
        <v>137</v>
      </c>
      <c r="C33" s="78">
        <v>62.5</v>
      </c>
      <c r="D33" s="79"/>
    </row>
    <row r="34" spans="1:4" x14ac:dyDescent="0.3">
      <c r="A34" s="72">
        <v>44104</v>
      </c>
      <c r="B34" s="66" t="s">
        <v>138</v>
      </c>
      <c r="C34" s="78">
        <v>117.6</v>
      </c>
      <c r="D34" s="79"/>
    </row>
    <row r="35" spans="1:4" x14ac:dyDescent="0.3">
      <c r="A35" s="72">
        <v>44104</v>
      </c>
      <c r="B35" s="75" t="s">
        <v>142</v>
      </c>
      <c r="C35" s="78">
        <v>0.27</v>
      </c>
      <c r="D35" s="79"/>
    </row>
    <row r="36" spans="1:4" x14ac:dyDescent="0.3">
      <c r="A36" s="72">
        <v>44116</v>
      </c>
      <c r="B36" s="75" t="s">
        <v>17</v>
      </c>
      <c r="C36" s="78">
        <v>1519.56</v>
      </c>
      <c r="D36" s="79"/>
    </row>
    <row r="37" spans="1:4" x14ac:dyDescent="0.3">
      <c r="A37" s="72">
        <v>44124</v>
      </c>
      <c r="B37" s="66" t="s">
        <v>146</v>
      </c>
      <c r="C37" s="78">
        <v>400.2</v>
      </c>
      <c r="D37" s="68"/>
    </row>
    <row r="38" spans="1:4" x14ac:dyDescent="0.3">
      <c r="A38" s="72">
        <v>44125</v>
      </c>
      <c r="B38" s="66" t="s">
        <v>147</v>
      </c>
      <c r="C38" s="78">
        <v>183.08</v>
      </c>
      <c r="D38" s="68"/>
    </row>
    <row r="39" spans="1:4" x14ac:dyDescent="0.3">
      <c r="A39" s="72">
        <v>44125</v>
      </c>
      <c r="B39" s="66" t="s">
        <v>80</v>
      </c>
      <c r="C39" s="78"/>
      <c r="D39" s="68">
        <v>110</v>
      </c>
    </row>
    <row r="40" spans="1:4" x14ac:dyDescent="0.3">
      <c r="A40" s="72">
        <v>44125</v>
      </c>
      <c r="B40" s="66" t="s">
        <v>19</v>
      </c>
      <c r="D40" s="78">
        <v>220.95</v>
      </c>
    </row>
    <row r="41" spans="1:4" x14ac:dyDescent="0.3">
      <c r="A41" s="72">
        <v>44127</v>
      </c>
      <c r="B41" s="66" t="s">
        <v>146</v>
      </c>
      <c r="C41" s="22">
        <v>400.42</v>
      </c>
      <c r="D41" s="109"/>
    </row>
    <row r="42" spans="1:4" x14ac:dyDescent="0.3">
      <c r="A42" s="72">
        <v>44132</v>
      </c>
      <c r="B42" s="66" t="s">
        <v>18</v>
      </c>
      <c r="D42" s="3">
        <v>1367</v>
      </c>
    </row>
    <row r="43" spans="1:4" x14ac:dyDescent="0.3">
      <c r="A43" s="72">
        <v>44134</v>
      </c>
      <c r="B43" s="75" t="s">
        <v>142</v>
      </c>
      <c r="C43" s="22">
        <v>0.31</v>
      </c>
      <c r="D43" s="3"/>
    </row>
    <row r="44" spans="1:4" x14ac:dyDescent="0.3">
      <c r="A44" s="72">
        <v>44134</v>
      </c>
      <c r="B44" s="75" t="s">
        <v>21</v>
      </c>
      <c r="C44" s="22">
        <v>0.01</v>
      </c>
      <c r="D44" s="3"/>
    </row>
    <row r="45" spans="1:4" x14ac:dyDescent="0.3">
      <c r="A45" s="72">
        <v>44134</v>
      </c>
      <c r="B45" s="75" t="s">
        <v>143</v>
      </c>
      <c r="D45" s="3">
        <v>0.6</v>
      </c>
    </row>
    <row r="46" spans="1:4" x14ac:dyDescent="0.3">
      <c r="A46" s="72">
        <v>44137</v>
      </c>
      <c r="B46" s="66" t="s">
        <v>20</v>
      </c>
      <c r="D46" s="3">
        <v>388.42</v>
      </c>
    </row>
    <row r="47" spans="1:4" x14ac:dyDescent="0.3">
      <c r="A47" s="72">
        <v>44138</v>
      </c>
      <c r="B47" s="75" t="s">
        <v>146</v>
      </c>
      <c r="C47" s="3">
        <v>400.42</v>
      </c>
      <c r="D47" s="79"/>
    </row>
    <row r="48" spans="1:4" x14ac:dyDescent="0.3">
      <c r="A48" s="72">
        <v>44144</v>
      </c>
      <c r="B48" s="66" t="s">
        <v>19</v>
      </c>
      <c r="C48" s="3"/>
      <c r="D48" s="79">
        <v>141.93</v>
      </c>
    </row>
    <row r="49" spans="1:13" x14ac:dyDescent="0.3">
      <c r="A49" s="72">
        <v>44147</v>
      </c>
      <c r="B49" s="75" t="s">
        <v>17</v>
      </c>
      <c r="C49" s="3">
        <v>1519.56</v>
      </c>
      <c r="D49" s="79"/>
    </row>
    <row r="50" spans="1:13" x14ac:dyDescent="0.3">
      <c r="A50" s="72">
        <v>44152</v>
      </c>
      <c r="B50" s="65" t="s">
        <v>146</v>
      </c>
      <c r="C50" s="78">
        <v>400.42</v>
      </c>
      <c r="D50" s="68"/>
      <c r="G50" s="2"/>
      <c r="I50" s="3"/>
      <c r="J50" s="12"/>
      <c r="L50" s="3"/>
      <c r="M50" s="3"/>
    </row>
    <row r="51" spans="1:13" x14ac:dyDescent="0.3">
      <c r="A51" s="72">
        <v>44159</v>
      </c>
      <c r="B51" s="66" t="s">
        <v>80</v>
      </c>
      <c r="C51" s="78"/>
      <c r="D51" s="79">
        <v>1710</v>
      </c>
      <c r="G51" s="2"/>
      <c r="I51" s="3"/>
      <c r="J51" s="12"/>
      <c r="L51" s="3"/>
      <c r="M51" s="3"/>
    </row>
    <row r="52" spans="1:13" x14ac:dyDescent="0.3">
      <c r="A52" s="72">
        <v>44162</v>
      </c>
      <c r="B52" s="66" t="s">
        <v>147</v>
      </c>
      <c r="C52" s="109">
        <v>183.08</v>
      </c>
      <c r="D52" s="79"/>
      <c r="G52" s="2"/>
      <c r="I52" s="3"/>
      <c r="J52" s="12"/>
      <c r="L52" s="3"/>
      <c r="M52" s="3"/>
    </row>
    <row r="53" spans="1:13" x14ac:dyDescent="0.3">
      <c r="A53" s="72">
        <v>44165</v>
      </c>
      <c r="B53" s="66" t="s">
        <v>18</v>
      </c>
      <c r="C53" s="3"/>
      <c r="D53" s="79">
        <v>1367</v>
      </c>
      <c r="G53" s="2"/>
      <c r="I53" s="3"/>
      <c r="J53" s="12"/>
      <c r="K53" s="3"/>
    </row>
    <row r="54" spans="1:13" x14ac:dyDescent="0.3">
      <c r="A54" s="72">
        <v>44165</v>
      </c>
      <c r="B54" s="66" t="s">
        <v>14</v>
      </c>
      <c r="C54" s="78">
        <v>0.32</v>
      </c>
      <c r="D54" s="79"/>
      <c r="G54" s="2"/>
      <c r="I54" s="3"/>
      <c r="J54" s="12"/>
      <c r="K54" s="3"/>
    </row>
    <row r="55" spans="1:13" x14ac:dyDescent="0.3">
      <c r="A55" s="72">
        <v>44165</v>
      </c>
      <c r="B55" s="75" t="s">
        <v>21</v>
      </c>
      <c r="C55" s="78">
        <v>0.09</v>
      </c>
      <c r="D55" s="79"/>
      <c r="G55" s="2"/>
      <c r="I55" s="3"/>
      <c r="J55" s="12"/>
      <c r="K55" s="3"/>
    </row>
    <row r="56" spans="1:13" x14ac:dyDescent="0.3">
      <c r="A56" s="69">
        <v>44165</v>
      </c>
      <c r="B56" s="75" t="s">
        <v>143</v>
      </c>
      <c r="C56" s="78"/>
      <c r="D56" s="79">
        <v>0.6</v>
      </c>
      <c r="G56" s="2"/>
      <c r="I56" s="3"/>
      <c r="J56" s="12"/>
      <c r="K56" s="3"/>
    </row>
    <row r="57" spans="1:13" x14ac:dyDescent="0.3">
      <c r="A57" s="69">
        <v>44165</v>
      </c>
      <c r="B57" s="75" t="s">
        <v>143</v>
      </c>
      <c r="C57" s="78"/>
      <c r="D57" s="79">
        <v>0.6</v>
      </c>
      <c r="G57" s="2"/>
      <c r="I57" s="3"/>
      <c r="J57" s="12"/>
      <c r="K57" s="3"/>
    </row>
    <row r="58" spans="1:13" x14ac:dyDescent="0.3">
      <c r="A58" s="69">
        <v>44167</v>
      </c>
      <c r="B58" s="66" t="s">
        <v>146</v>
      </c>
      <c r="C58" s="78">
        <v>400.42</v>
      </c>
      <c r="D58" s="79"/>
      <c r="G58" s="2"/>
      <c r="I58" s="3"/>
      <c r="J58" s="12"/>
      <c r="K58" s="3"/>
    </row>
    <row r="59" spans="1:13" x14ac:dyDescent="0.3">
      <c r="A59" s="69">
        <v>44175</v>
      </c>
      <c r="B59" s="75" t="s">
        <v>17</v>
      </c>
      <c r="C59" s="78">
        <v>1519.56</v>
      </c>
      <c r="D59" s="79"/>
      <c r="G59" s="2"/>
      <c r="I59" s="3"/>
      <c r="J59" s="12"/>
      <c r="K59" s="3"/>
    </row>
    <row r="60" spans="1:13" x14ac:dyDescent="0.3">
      <c r="A60" s="72">
        <v>44175</v>
      </c>
      <c r="B60" s="66" t="s">
        <v>81</v>
      </c>
      <c r="C60" s="78">
        <v>120</v>
      </c>
      <c r="D60" s="79"/>
      <c r="G60" s="2"/>
      <c r="I60" s="3"/>
      <c r="J60" s="12"/>
      <c r="K60" s="3"/>
    </row>
    <row r="61" spans="1:13" x14ac:dyDescent="0.3">
      <c r="A61" s="72">
        <v>44181</v>
      </c>
      <c r="B61" s="66" t="s">
        <v>146</v>
      </c>
      <c r="C61" s="78">
        <v>400.42</v>
      </c>
      <c r="D61" s="79"/>
      <c r="G61" s="2"/>
      <c r="I61" s="3"/>
      <c r="J61" s="12"/>
      <c r="K61" s="3"/>
    </row>
    <row r="62" spans="1:13" x14ac:dyDescent="0.3">
      <c r="A62" s="72">
        <v>44181</v>
      </c>
      <c r="B62" s="66" t="s">
        <v>70</v>
      </c>
      <c r="C62" s="78">
        <v>87.5</v>
      </c>
      <c r="D62" s="79"/>
      <c r="G62" s="2"/>
      <c r="I62" s="3"/>
      <c r="J62" s="12"/>
      <c r="K62" s="3"/>
    </row>
    <row r="63" spans="1:13" x14ac:dyDescent="0.3">
      <c r="A63" s="72">
        <v>44183</v>
      </c>
      <c r="B63" s="66" t="s">
        <v>140</v>
      </c>
      <c r="C63" s="78">
        <v>93</v>
      </c>
      <c r="D63" s="79"/>
      <c r="G63" s="2"/>
      <c r="I63" s="3"/>
      <c r="J63" s="12"/>
      <c r="K63" s="3"/>
    </row>
    <row r="64" spans="1:13" x14ac:dyDescent="0.3">
      <c r="A64" s="2">
        <v>44187</v>
      </c>
      <c r="B64" s="99" t="s">
        <v>147</v>
      </c>
      <c r="C64" s="78">
        <v>229.47</v>
      </c>
      <c r="D64" s="79"/>
      <c r="G64" s="2"/>
      <c r="I64" s="3"/>
      <c r="J64" s="12"/>
      <c r="K64" s="3"/>
    </row>
    <row r="65" spans="1:11" x14ac:dyDescent="0.3">
      <c r="A65" s="72">
        <v>44194</v>
      </c>
      <c r="B65" s="66" t="s">
        <v>18</v>
      </c>
      <c r="C65" s="78"/>
      <c r="D65" s="79">
        <v>1367</v>
      </c>
      <c r="G65" s="2"/>
      <c r="I65" s="3"/>
      <c r="J65" s="12"/>
      <c r="K65" s="3"/>
    </row>
    <row r="66" spans="1:11" x14ac:dyDescent="0.3">
      <c r="A66" s="72">
        <v>44196</v>
      </c>
      <c r="B66" s="66" t="s">
        <v>14</v>
      </c>
      <c r="C66" s="78">
        <v>0.33</v>
      </c>
      <c r="D66" s="79"/>
      <c r="G66" s="2"/>
      <c r="I66" s="3"/>
      <c r="J66" s="12"/>
      <c r="K66" s="3"/>
    </row>
    <row r="67" spans="1:11" x14ac:dyDescent="0.3">
      <c r="A67" s="72">
        <v>44196</v>
      </c>
      <c r="B67" s="75" t="s">
        <v>21</v>
      </c>
      <c r="C67" s="78">
        <v>0.16</v>
      </c>
      <c r="D67" s="79"/>
      <c r="G67" s="2"/>
      <c r="I67" s="3"/>
      <c r="J67" s="12"/>
      <c r="K67" s="3"/>
    </row>
    <row r="68" spans="1:11" x14ac:dyDescent="0.3">
      <c r="A68" s="72">
        <v>44202</v>
      </c>
      <c r="B68" s="66" t="s">
        <v>146</v>
      </c>
      <c r="C68" s="78">
        <v>400.42</v>
      </c>
      <c r="D68" s="79"/>
      <c r="G68" s="2"/>
      <c r="I68" s="3"/>
      <c r="J68" s="12"/>
      <c r="K68" s="3"/>
    </row>
    <row r="69" spans="1:11" x14ac:dyDescent="0.3">
      <c r="A69" s="72">
        <v>44207</v>
      </c>
      <c r="B69" s="75" t="s">
        <v>17</v>
      </c>
      <c r="C69" s="78">
        <v>1519.56</v>
      </c>
      <c r="D69" s="79"/>
      <c r="G69" s="2"/>
      <c r="I69" s="3"/>
      <c r="J69" s="12"/>
      <c r="K69" s="3"/>
    </row>
    <row r="70" spans="1:11" x14ac:dyDescent="0.3">
      <c r="A70" s="72">
        <v>44214</v>
      </c>
      <c r="B70" s="75" t="s">
        <v>147</v>
      </c>
      <c r="C70" s="78">
        <v>190.03</v>
      </c>
      <c r="D70" s="79"/>
      <c r="G70" s="2"/>
      <c r="I70" s="3"/>
      <c r="J70" s="12"/>
      <c r="K70" s="3"/>
    </row>
    <row r="71" spans="1:11" x14ac:dyDescent="0.3">
      <c r="A71" s="72">
        <v>44215</v>
      </c>
      <c r="B71" s="66" t="s">
        <v>146</v>
      </c>
      <c r="C71" s="78">
        <v>400.42</v>
      </c>
      <c r="D71" s="79"/>
      <c r="G71" s="2"/>
      <c r="I71" s="3"/>
      <c r="J71" s="12"/>
      <c r="K71" s="3"/>
    </row>
    <row r="72" spans="1:11" x14ac:dyDescent="0.3">
      <c r="A72" s="72">
        <v>44224</v>
      </c>
      <c r="B72" s="66" t="s">
        <v>18</v>
      </c>
      <c r="C72" s="78"/>
      <c r="D72" s="79">
        <v>1367</v>
      </c>
      <c r="G72" s="2"/>
      <c r="I72" s="3"/>
      <c r="J72" s="12"/>
      <c r="K72" s="3"/>
    </row>
    <row r="73" spans="1:11" x14ac:dyDescent="0.3">
      <c r="A73" s="72">
        <v>44225</v>
      </c>
      <c r="B73" s="66" t="s">
        <v>14</v>
      </c>
      <c r="C73" s="78">
        <v>0.34</v>
      </c>
      <c r="D73" s="79"/>
      <c r="G73" s="2"/>
      <c r="I73" s="3"/>
      <c r="J73" s="12"/>
      <c r="K73" s="3"/>
    </row>
    <row r="74" spans="1:11" x14ac:dyDescent="0.3">
      <c r="A74" s="72">
        <v>44225</v>
      </c>
      <c r="B74" s="75" t="s">
        <v>21</v>
      </c>
      <c r="C74" s="78">
        <v>0.03</v>
      </c>
      <c r="D74" s="79"/>
      <c r="G74" s="2"/>
      <c r="I74" s="3"/>
      <c r="J74" s="12"/>
      <c r="K74" s="3"/>
    </row>
    <row r="75" spans="1:11" x14ac:dyDescent="0.3">
      <c r="A75" s="72">
        <v>44228</v>
      </c>
      <c r="B75" s="66" t="s">
        <v>20</v>
      </c>
      <c r="C75" s="78"/>
      <c r="D75" s="79">
        <v>774</v>
      </c>
      <c r="G75" s="2"/>
      <c r="I75" s="3"/>
      <c r="J75" s="12"/>
      <c r="K75" s="3"/>
    </row>
    <row r="76" spans="1:11" x14ac:dyDescent="0.3">
      <c r="A76" s="72">
        <v>44229</v>
      </c>
      <c r="B76" s="75" t="s">
        <v>146</v>
      </c>
      <c r="C76" s="78">
        <v>400.42</v>
      </c>
      <c r="D76" s="79"/>
      <c r="G76" s="2"/>
      <c r="I76" s="3"/>
      <c r="J76" s="12"/>
      <c r="K76" s="3"/>
    </row>
    <row r="77" spans="1:11" x14ac:dyDescent="0.3">
      <c r="A77" s="72">
        <v>44229</v>
      </c>
      <c r="B77" s="66" t="s">
        <v>19</v>
      </c>
      <c r="C77" s="78"/>
      <c r="D77" s="79">
        <v>141.93</v>
      </c>
      <c r="G77" s="2"/>
      <c r="I77" s="3"/>
      <c r="J77" s="12"/>
      <c r="K77" s="3"/>
    </row>
    <row r="78" spans="1:11" x14ac:dyDescent="0.3">
      <c r="A78" s="72">
        <v>44232</v>
      </c>
      <c r="B78" s="66" t="s">
        <v>147</v>
      </c>
      <c r="C78" s="78">
        <v>192.99</v>
      </c>
      <c r="D78" s="79"/>
      <c r="G78" s="2"/>
      <c r="I78" s="3"/>
      <c r="J78" s="12"/>
      <c r="K78" s="3"/>
    </row>
    <row r="79" spans="1:11" x14ac:dyDescent="0.3">
      <c r="A79" s="72">
        <v>44236</v>
      </c>
      <c r="B79" s="75" t="s">
        <v>17</v>
      </c>
      <c r="C79" s="78">
        <v>1519.56</v>
      </c>
      <c r="D79" s="79"/>
      <c r="G79" s="2"/>
      <c r="I79" s="3"/>
      <c r="J79" s="12"/>
      <c r="K79" s="3"/>
    </row>
    <row r="80" spans="1:11" x14ac:dyDescent="0.3">
      <c r="A80" s="72">
        <v>44236</v>
      </c>
      <c r="B80" s="99" t="s">
        <v>146</v>
      </c>
      <c r="C80" s="78">
        <v>400.42</v>
      </c>
      <c r="D80" s="79"/>
      <c r="G80" s="2"/>
      <c r="I80" s="3"/>
      <c r="J80" s="12"/>
      <c r="K80" s="3"/>
    </row>
    <row r="81" spans="1:11" x14ac:dyDescent="0.3">
      <c r="A81" s="72">
        <v>44250</v>
      </c>
      <c r="B81" s="99" t="s">
        <v>146</v>
      </c>
      <c r="C81" s="78">
        <v>400.42</v>
      </c>
      <c r="D81" s="79"/>
      <c r="G81" s="2"/>
      <c r="I81" s="3"/>
      <c r="J81" s="12"/>
      <c r="K81" s="3"/>
    </row>
    <row r="82" spans="1:11" x14ac:dyDescent="0.3">
      <c r="A82" s="72">
        <v>44252</v>
      </c>
      <c r="B82" s="66" t="s">
        <v>148</v>
      </c>
      <c r="C82" s="78">
        <v>419.95</v>
      </c>
      <c r="D82" s="79"/>
      <c r="G82" s="2"/>
      <c r="I82" s="3"/>
      <c r="J82" s="12"/>
      <c r="K82" s="3"/>
    </row>
    <row r="83" spans="1:11" x14ac:dyDescent="0.3">
      <c r="A83" s="72">
        <v>44253</v>
      </c>
      <c r="B83" s="66" t="s">
        <v>14</v>
      </c>
      <c r="C83" s="78">
        <v>0.35</v>
      </c>
      <c r="D83" s="79"/>
      <c r="G83" s="2"/>
      <c r="I83" s="3"/>
      <c r="J83" s="12"/>
      <c r="K83" s="3"/>
    </row>
    <row r="84" spans="1:11" x14ac:dyDescent="0.3">
      <c r="A84" s="72">
        <v>44253</v>
      </c>
      <c r="B84" s="75" t="s">
        <v>143</v>
      </c>
      <c r="C84" s="78"/>
      <c r="D84" s="79">
        <v>1.2</v>
      </c>
      <c r="G84" s="2"/>
      <c r="I84" s="3"/>
      <c r="J84" s="12"/>
      <c r="K84" s="3"/>
    </row>
    <row r="85" spans="1:11" x14ac:dyDescent="0.3">
      <c r="A85" s="72">
        <v>44253</v>
      </c>
      <c r="B85" s="75" t="s">
        <v>143</v>
      </c>
      <c r="C85" s="78"/>
      <c r="D85" s="79">
        <v>0.6</v>
      </c>
      <c r="G85" s="2"/>
      <c r="I85" s="3"/>
      <c r="J85" s="12"/>
      <c r="K85" s="3"/>
    </row>
    <row r="86" spans="1:11" x14ac:dyDescent="0.3">
      <c r="A86" s="72">
        <v>44253</v>
      </c>
      <c r="B86" s="75" t="s">
        <v>21</v>
      </c>
      <c r="C86" s="78">
        <v>0.06</v>
      </c>
      <c r="D86" s="79"/>
      <c r="G86" s="2"/>
      <c r="I86" s="3"/>
      <c r="J86" s="12"/>
      <c r="K86" s="3"/>
    </row>
    <row r="87" spans="1:11" x14ac:dyDescent="0.3">
      <c r="A87" s="72">
        <v>44256</v>
      </c>
      <c r="B87" s="66" t="s">
        <v>18</v>
      </c>
      <c r="C87" s="78"/>
      <c r="D87" s="79">
        <v>1367</v>
      </c>
      <c r="G87" s="2"/>
      <c r="I87" s="3"/>
      <c r="J87" s="12"/>
      <c r="K87" s="3"/>
    </row>
    <row r="88" spans="1:11" x14ac:dyDescent="0.3">
      <c r="A88" s="72">
        <v>44264</v>
      </c>
      <c r="B88" s="66" t="s">
        <v>146</v>
      </c>
      <c r="C88" s="78">
        <v>400.42</v>
      </c>
      <c r="D88" s="79"/>
      <c r="G88" s="2"/>
      <c r="I88" s="3"/>
      <c r="J88" s="12"/>
      <c r="K88" s="3"/>
    </row>
    <row r="89" spans="1:11" x14ac:dyDescent="0.3">
      <c r="A89" s="72">
        <v>44266</v>
      </c>
      <c r="B89" s="75" t="s">
        <v>17</v>
      </c>
      <c r="C89" s="78">
        <v>1519.56</v>
      </c>
      <c r="D89" s="79"/>
      <c r="G89" s="2"/>
      <c r="I89" s="3"/>
      <c r="J89" s="12"/>
      <c r="K89" s="3"/>
    </row>
    <row r="90" spans="1:11" x14ac:dyDescent="0.3">
      <c r="A90" s="72">
        <v>44272</v>
      </c>
      <c r="B90" s="75" t="s">
        <v>152</v>
      </c>
      <c r="C90" s="78">
        <v>97</v>
      </c>
      <c r="D90" s="79"/>
      <c r="G90" s="2"/>
      <c r="I90" s="3"/>
      <c r="J90" s="12"/>
      <c r="K90" s="3"/>
    </row>
    <row r="91" spans="1:11" x14ac:dyDescent="0.3">
      <c r="A91" s="72">
        <v>44273</v>
      </c>
      <c r="B91" s="66" t="s">
        <v>149</v>
      </c>
      <c r="C91" s="78"/>
      <c r="D91" s="79">
        <v>273</v>
      </c>
      <c r="G91" s="2"/>
      <c r="I91" s="3"/>
      <c r="J91" s="12"/>
      <c r="K91" s="3"/>
    </row>
    <row r="92" spans="1:11" x14ac:dyDescent="0.3">
      <c r="A92" s="72">
        <v>44278</v>
      </c>
      <c r="B92" s="66" t="s">
        <v>146</v>
      </c>
      <c r="C92" s="78">
        <v>400.42</v>
      </c>
      <c r="D92" s="109"/>
      <c r="G92" s="2"/>
      <c r="I92" s="3"/>
      <c r="J92" s="12"/>
      <c r="K92" s="3"/>
    </row>
    <row r="93" spans="1:11" x14ac:dyDescent="0.3">
      <c r="A93" s="72">
        <v>44280</v>
      </c>
      <c r="B93" s="66" t="s">
        <v>155</v>
      </c>
      <c r="C93" s="79">
        <v>67.569999999999993</v>
      </c>
      <c r="D93" s="109"/>
      <c r="G93" s="2"/>
      <c r="I93" s="3"/>
      <c r="J93" s="12"/>
      <c r="K93" s="3"/>
    </row>
    <row r="94" spans="1:11" x14ac:dyDescent="0.3">
      <c r="A94" s="72">
        <v>44281</v>
      </c>
      <c r="B94" s="66" t="s">
        <v>135</v>
      </c>
      <c r="C94" s="79">
        <v>35</v>
      </c>
      <c r="D94" s="109"/>
      <c r="G94" s="2"/>
      <c r="I94" s="3"/>
      <c r="J94" s="12"/>
      <c r="K94" s="3"/>
    </row>
    <row r="95" spans="1:11" x14ac:dyDescent="0.3">
      <c r="A95" s="72">
        <v>44281</v>
      </c>
      <c r="B95" s="66" t="s">
        <v>156</v>
      </c>
      <c r="C95" s="79">
        <v>160</v>
      </c>
      <c r="D95" s="109"/>
      <c r="G95" s="2"/>
      <c r="I95" s="3"/>
      <c r="J95" s="12"/>
      <c r="K95" s="3"/>
    </row>
    <row r="96" spans="1:11" x14ac:dyDescent="0.3">
      <c r="A96" s="72">
        <v>44281</v>
      </c>
      <c r="B96" s="66" t="s">
        <v>158</v>
      </c>
      <c r="C96" s="79">
        <v>218</v>
      </c>
      <c r="D96" s="109"/>
      <c r="G96" s="2"/>
      <c r="I96" s="3"/>
      <c r="J96" s="12"/>
      <c r="K96" s="3"/>
    </row>
    <row r="97" spans="1:11" x14ac:dyDescent="0.3">
      <c r="A97" s="72">
        <v>44284</v>
      </c>
      <c r="B97" s="66" t="s">
        <v>147</v>
      </c>
      <c r="C97" s="79">
        <v>189.84</v>
      </c>
      <c r="D97" s="109"/>
      <c r="G97" s="2"/>
      <c r="I97" s="3"/>
      <c r="J97" s="12"/>
      <c r="K97" s="3"/>
    </row>
    <row r="98" spans="1:11" x14ac:dyDescent="0.3">
      <c r="A98" s="72">
        <v>44284</v>
      </c>
      <c r="B98" s="66" t="s">
        <v>18</v>
      </c>
      <c r="C98" s="78"/>
      <c r="D98" s="79">
        <v>1367</v>
      </c>
      <c r="G98" s="2"/>
      <c r="I98" s="3"/>
      <c r="J98" s="12"/>
      <c r="K98" s="3"/>
    </row>
    <row r="99" spans="1:11" x14ac:dyDescent="0.3">
      <c r="A99" s="72">
        <v>44286</v>
      </c>
      <c r="B99" s="75" t="s">
        <v>21</v>
      </c>
      <c r="C99" s="78">
        <v>0.04</v>
      </c>
      <c r="D99" s="79"/>
      <c r="G99" s="2"/>
      <c r="I99" s="3"/>
      <c r="J99" s="12"/>
      <c r="K99" s="3"/>
    </row>
    <row r="100" spans="1:11" x14ac:dyDescent="0.3">
      <c r="A100" s="72">
        <v>44286</v>
      </c>
      <c r="B100" s="66" t="s">
        <v>14</v>
      </c>
      <c r="C100" s="22">
        <v>0.49</v>
      </c>
      <c r="D100" s="79"/>
      <c r="G100" s="2"/>
      <c r="I100" s="3"/>
      <c r="J100" s="12"/>
      <c r="K100" s="3"/>
    </row>
    <row r="101" spans="1:11" ht="15" customHeight="1" x14ac:dyDescent="0.3">
      <c r="A101" s="72">
        <v>44292</v>
      </c>
      <c r="B101" s="75" t="s">
        <v>17</v>
      </c>
      <c r="C101" s="78">
        <v>1519.56</v>
      </c>
      <c r="D101" s="79"/>
      <c r="G101" s="2"/>
      <c r="I101" s="3"/>
      <c r="J101" s="12"/>
      <c r="K101" s="3"/>
    </row>
    <row r="102" spans="1:11" ht="15" customHeight="1" x14ac:dyDescent="0.3">
      <c r="A102" s="72">
        <v>44294</v>
      </c>
      <c r="B102" s="75" t="s">
        <v>146</v>
      </c>
      <c r="C102" s="78">
        <v>400.42</v>
      </c>
      <c r="D102" s="79"/>
      <c r="G102" s="2"/>
      <c r="I102" s="3"/>
      <c r="J102" s="12"/>
      <c r="K102" s="3"/>
    </row>
    <row r="103" spans="1:11" x14ac:dyDescent="0.3">
      <c r="A103" s="72">
        <v>44300</v>
      </c>
      <c r="B103" s="66" t="s">
        <v>147</v>
      </c>
      <c r="C103" s="78">
        <v>238.34</v>
      </c>
      <c r="D103" s="79"/>
      <c r="G103" s="2"/>
      <c r="I103" s="3"/>
      <c r="J103" s="12"/>
      <c r="K103" s="3"/>
    </row>
    <row r="104" spans="1:11" x14ac:dyDescent="0.3">
      <c r="A104" s="72">
        <v>44306</v>
      </c>
      <c r="B104" s="75" t="s">
        <v>146</v>
      </c>
      <c r="C104" s="78">
        <v>400.42</v>
      </c>
      <c r="D104" s="79"/>
      <c r="G104" s="2"/>
      <c r="I104" s="3"/>
      <c r="J104" s="12"/>
      <c r="K104" s="3"/>
    </row>
    <row r="105" spans="1:11" x14ac:dyDescent="0.3">
      <c r="A105" s="72">
        <v>44314</v>
      </c>
      <c r="B105" s="66" t="s">
        <v>18</v>
      </c>
      <c r="C105" s="78"/>
      <c r="D105" s="79">
        <v>1367</v>
      </c>
      <c r="G105" s="2"/>
      <c r="I105" s="3"/>
      <c r="J105" s="12"/>
      <c r="K105" s="3"/>
    </row>
    <row r="106" spans="1:11" x14ac:dyDescent="0.3">
      <c r="A106" s="72">
        <v>44316</v>
      </c>
      <c r="B106" s="66" t="s">
        <v>76</v>
      </c>
      <c r="C106" s="78"/>
      <c r="D106" s="79">
        <v>873.82</v>
      </c>
      <c r="G106" s="2"/>
      <c r="I106" s="3"/>
      <c r="J106" s="12"/>
      <c r="K106" s="3"/>
    </row>
    <row r="107" spans="1:11" x14ac:dyDescent="0.3">
      <c r="A107" s="72">
        <v>44316</v>
      </c>
      <c r="B107" s="75" t="s">
        <v>21</v>
      </c>
      <c r="C107" s="78">
        <v>0.03</v>
      </c>
      <c r="D107" s="79"/>
      <c r="E107" s="100"/>
      <c r="F107" s="100"/>
      <c r="G107" s="2"/>
      <c r="I107" s="3"/>
      <c r="J107" s="12"/>
      <c r="K107" s="3"/>
    </row>
    <row r="108" spans="1:11" x14ac:dyDescent="0.3">
      <c r="A108" s="72">
        <v>44316</v>
      </c>
      <c r="B108" s="66" t="s">
        <v>14</v>
      </c>
      <c r="C108" s="78">
        <v>0.49</v>
      </c>
      <c r="D108" s="79"/>
      <c r="E108" s="100"/>
      <c r="F108" s="100"/>
      <c r="G108" s="2"/>
      <c r="I108" s="3"/>
      <c r="J108" s="12"/>
      <c r="K108" s="3"/>
    </row>
    <row r="109" spans="1:11" x14ac:dyDescent="0.3">
      <c r="A109" s="72">
        <v>44320</v>
      </c>
      <c r="B109" s="75" t="s">
        <v>17</v>
      </c>
      <c r="C109" s="78">
        <v>1519.56</v>
      </c>
      <c r="D109" s="79"/>
      <c r="F109" s="3"/>
      <c r="G109" s="2"/>
      <c r="I109" s="3"/>
      <c r="J109" s="12"/>
      <c r="K109" s="3"/>
    </row>
    <row r="110" spans="1:11" x14ac:dyDescent="0.3">
      <c r="A110" s="72">
        <v>44320</v>
      </c>
      <c r="B110" s="66" t="s">
        <v>19</v>
      </c>
      <c r="C110" s="78"/>
      <c r="D110" s="79">
        <v>141.93</v>
      </c>
      <c r="F110" s="3"/>
      <c r="G110" s="2"/>
      <c r="I110" s="3"/>
      <c r="J110" s="12"/>
      <c r="K110" s="3"/>
    </row>
    <row r="111" spans="1:11" x14ac:dyDescent="0.3">
      <c r="A111" s="72">
        <v>44323</v>
      </c>
      <c r="B111" s="75" t="s">
        <v>146</v>
      </c>
      <c r="C111" s="78">
        <v>400.42</v>
      </c>
      <c r="D111" s="79"/>
      <c r="F111" s="3"/>
      <c r="G111" s="2"/>
      <c r="I111" s="3"/>
      <c r="J111" s="12"/>
      <c r="K111" s="3"/>
    </row>
    <row r="112" spans="1:11" x14ac:dyDescent="0.3">
      <c r="A112" s="72">
        <v>44330</v>
      </c>
      <c r="B112" s="75" t="s">
        <v>146</v>
      </c>
      <c r="C112" s="78">
        <v>400.42</v>
      </c>
      <c r="D112" s="79"/>
      <c r="F112" s="3"/>
      <c r="G112" s="2"/>
      <c r="I112" s="3"/>
      <c r="J112" s="12"/>
      <c r="K112" s="3"/>
    </row>
    <row r="113" spans="1:13" x14ac:dyDescent="0.3">
      <c r="A113" s="72">
        <v>44341</v>
      </c>
      <c r="B113" s="66" t="s">
        <v>147</v>
      </c>
      <c r="C113" s="78">
        <v>195.38</v>
      </c>
      <c r="D113" s="79"/>
      <c r="G113" s="2"/>
      <c r="I113" s="3"/>
      <c r="J113" s="12"/>
      <c r="K113" s="3"/>
    </row>
    <row r="114" spans="1:13" x14ac:dyDescent="0.3">
      <c r="A114" s="72">
        <v>44344</v>
      </c>
      <c r="B114" s="66" t="s">
        <v>18</v>
      </c>
      <c r="C114" s="78"/>
      <c r="D114" s="79">
        <v>1367</v>
      </c>
      <c r="G114" s="2"/>
      <c r="I114" s="3"/>
      <c r="J114" s="12"/>
      <c r="K114" s="3"/>
    </row>
    <row r="115" spans="1:13" x14ac:dyDescent="0.3">
      <c r="A115" s="72">
        <v>44347</v>
      </c>
      <c r="B115" s="66" t="s">
        <v>20</v>
      </c>
      <c r="C115" s="78"/>
      <c r="D115" s="79">
        <v>387</v>
      </c>
      <c r="G115" s="2"/>
      <c r="I115" s="3"/>
      <c r="J115" s="12"/>
      <c r="K115" s="3"/>
    </row>
    <row r="116" spans="1:13" x14ac:dyDescent="0.3">
      <c r="A116" s="72">
        <v>44347</v>
      </c>
      <c r="B116" s="66" t="s">
        <v>14</v>
      </c>
      <c r="C116" s="78">
        <v>0.52</v>
      </c>
      <c r="D116" s="79"/>
      <c r="G116" s="2"/>
      <c r="I116" s="3"/>
      <c r="J116" s="12"/>
      <c r="K116" s="3"/>
    </row>
    <row r="117" spans="1:13" x14ac:dyDescent="0.3">
      <c r="A117" s="72">
        <v>44347</v>
      </c>
      <c r="B117" s="75" t="s">
        <v>143</v>
      </c>
      <c r="C117" s="78"/>
      <c r="D117" s="79">
        <v>0.6</v>
      </c>
      <c r="G117" s="2"/>
      <c r="I117" s="3"/>
      <c r="J117" s="12"/>
      <c r="K117" s="3"/>
    </row>
    <row r="118" spans="1:13" x14ac:dyDescent="0.3">
      <c r="A118" s="72">
        <v>44347</v>
      </c>
      <c r="B118" s="75" t="s">
        <v>21</v>
      </c>
      <c r="C118" s="78">
        <v>0.05</v>
      </c>
      <c r="D118" s="79"/>
      <c r="I118" s="3"/>
      <c r="J118" s="12"/>
      <c r="L118" s="3"/>
      <c r="M118" s="3"/>
    </row>
    <row r="119" spans="1:13" x14ac:dyDescent="0.3">
      <c r="A119" s="72">
        <v>44351</v>
      </c>
      <c r="B119" s="75" t="s">
        <v>146</v>
      </c>
      <c r="C119" s="78">
        <v>400.42</v>
      </c>
      <c r="D119" s="79"/>
      <c r="I119" s="3"/>
      <c r="J119" s="12"/>
      <c r="L119" s="3"/>
      <c r="M119" s="3"/>
    </row>
    <row r="120" spans="1:13" x14ac:dyDescent="0.3">
      <c r="A120" s="72">
        <v>44357</v>
      </c>
      <c r="B120" s="75" t="s">
        <v>17</v>
      </c>
      <c r="C120" s="78">
        <v>1519.56</v>
      </c>
      <c r="D120" s="79"/>
      <c r="I120" s="3"/>
      <c r="J120" s="12"/>
      <c r="L120" s="3"/>
      <c r="M120" s="3"/>
    </row>
    <row r="121" spans="1:13" x14ac:dyDescent="0.3">
      <c r="A121" s="72">
        <v>44358</v>
      </c>
      <c r="B121" s="75" t="s">
        <v>146</v>
      </c>
      <c r="C121" s="78">
        <v>400.42</v>
      </c>
      <c r="D121" s="79"/>
      <c r="I121" s="3"/>
      <c r="J121" s="12"/>
      <c r="L121" s="3"/>
      <c r="M121" s="3"/>
    </row>
    <row r="122" spans="1:13" x14ac:dyDescent="0.3">
      <c r="A122" s="72">
        <v>44361</v>
      </c>
      <c r="B122" s="75" t="s">
        <v>150</v>
      </c>
      <c r="C122" s="78"/>
      <c r="D122" s="79">
        <v>160.72999999999999</v>
      </c>
      <c r="I122" s="3"/>
      <c r="J122" s="12"/>
      <c r="L122" s="3"/>
      <c r="M122" s="3"/>
    </row>
    <row r="123" spans="1:13" x14ac:dyDescent="0.3">
      <c r="A123" s="72">
        <v>44363</v>
      </c>
      <c r="B123" s="75" t="s">
        <v>147</v>
      </c>
      <c r="C123" s="78">
        <v>241.96</v>
      </c>
      <c r="D123" s="79"/>
      <c r="I123" s="3"/>
      <c r="J123" s="12"/>
      <c r="L123" s="3"/>
      <c r="M123" s="3"/>
    </row>
    <row r="124" spans="1:13" x14ac:dyDescent="0.3">
      <c r="A124" s="72">
        <v>44372</v>
      </c>
      <c r="B124" s="75" t="s">
        <v>146</v>
      </c>
      <c r="C124" s="78">
        <v>400.42</v>
      </c>
      <c r="D124" s="79"/>
      <c r="I124" s="3"/>
      <c r="J124" s="12"/>
      <c r="L124" s="3"/>
      <c r="M124" s="3"/>
    </row>
    <row r="125" spans="1:13" x14ac:dyDescent="0.3">
      <c r="A125" s="72">
        <v>44372</v>
      </c>
      <c r="B125" s="75" t="s">
        <v>140</v>
      </c>
      <c r="C125" s="78">
        <v>174</v>
      </c>
      <c r="D125" s="79"/>
      <c r="I125" s="3"/>
      <c r="J125" s="12"/>
      <c r="L125" s="3"/>
      <c r="M125" s="3"/>
    </row>
    <row r="126" spans="1:13" x14ac:dyDescent="0.3">
      <c r="A126" s="72">
        <v>44375</v>
      </c>
      <c r="B126" s="66" t="s">
        <v>18</v>
      </c>
      <c r="C126" s="78"/>
      <c r="D126" s="79">
        <v>1367</v>
      </c>
      <c r="I126" s="3"/>
      <c r="J126" s="12"/>
      <c r="L126" s="3"/>
      <c r="M126" s="3"/>
    </row>
    <row r="127" spans="1:13" x14ac:dyDescent="0.3">
      <c r="A127" s="72">
        <v>37071</v>
      </c>
      <c r="B127" s="75" t="s">
        <v>87</v>
      </c>
      <c r="C127" s="78"/>
      <c r="D127" s="79">
        <v>55</v>
      </c>
      <c r="I127" s="3"/>
      <c r="J127" s="12"/>
      <c r="L127" s="3"/>
      <c r="M127" s="3"/>
    </row>
    <row r="128" spans="1:13" x14ac:dyDescent="0.3">
      <c r="A128" s="72">
        <v>44377</v>
      </c>
      <c r="B128" s="66" t="s">
        <v>14</v>
      </c>
      <c r="C128" s="78">
        <v>0.52</v>
      </c>
      <c r="D128" s="79"/>
      <c r="I128" s="3"/>
      <c r="J128" s="12"/>
      <c r="L128" s="3"/>
      <c r="M128" s="3"/>
    </row>
    <row r="129" spans="1:13" x14ac:dyDescent="0.3">
      <c r="A129" s="72">
        <v>44377</v>
      </c>
      <c r="B129" s="75" t="s">
        <v>21</v>
      </c>
      <c r="C129" s="109">
        <v>0.01</v>
      </c>
      <c r="D129" s="79"/>
      <c r="I129" s="3"/>
      <c r="J129" s="12"/>
      <c r="L129" s="3"/>
      <c r="M129" s="3"/>
    </row>
    <row r="130" spans="1:13" x14ac:dyDescent="0.3">
      <c r="A130" s="72">
        <v>44377</v>
      </c>
      <c r="B130" s="66" t="s">
        <v>32</v>
      </c>
      <c r="D130" s="78">
        <v>12599.64</v>
      </c>
      <c r="G130" s="2"/>
      <c r="I130" s="3"/>
      <c r="J130" s="12"/>
      <c r="K130" s="3"/>
      <c r="L130" s="3"/>
      <c r="M130" s="3"/>
    </row>
    <row r="131" spans="1:13" x14ac:dyDescent="0.3">
      <c r="A131" s="72">
        <v>44377</v>
      </c>
      <c r="B131" s="66" t="s">
        <v>31</v>
      </c>
      <c r="C131" s="78"/>
      <c r="D131" s="22">
        <v>0.15</v>
      </c>
      <c r="G131" s="2"/>
      <c r="I131" s="3"/>
      <c r="J131" s="12"/>
      <c r="K131" s="3"/>
      <c r="L131" s="3"/>
      <c r="M131" s="3"/>
    </row>
    <row r="132" spans="1:13" ht="15" thickBot="1" x14ac:dyDescent="0.35">
      <c r="A132" s="72">
        <v>44377</v>
      </c>
      <c r="B132" s="66" t="s">
        <v>30</v>
      </c>
      <c r="C132" s="78"/>
      <c r="D132" s="79">
        <v>1825.43</v>
      </c>
      <c r="G132" s="2"/>
      <c r="I132" s="3"/>
      <c r="J132" s="12"/>
      <c r="K132" s="3"/>
      <c r="L132" s="3"/>
      <c r="M132" s="3"/>
    </row>
    <row r="133" spans="1:13" ht="15" thickBot="1" x14ac:dyDescent="0.35">
      <c r="C133" s="81">
        <f>SUM(C5:C132)</f>
        <v>53410.759999999922</v>
      </c>
      <c r="D133" s="81">
        <f>SUM(D5:D132)</f>
        <v>36614.130000000005</v>
      </c>
      <c r="F133" s="3"/>
      <c r="G133" s="3"/>
      <c r="H133" s="3"/>
    </row>
    <row r="134" spans="1:13" ht="15" thickTop="1" x14ac:dyDescent="0.3"/>
    <row r="135" spans="1:13" x14ac:dyDescent="0.3">
      <c r="A135" s="127" t="s">
        <v>33</v>
      </c>
      <c r="B135" s="128"/>
      <c r="C135" s="78"/>
      <c r="D135" s="79"/>
      <c r="E135" s="3"/>
      <c r="H135" s="3"/>
    </row>
    <row r="136" spans="1:13" x14ac:dyDescent="0.3">
      <c r="A136" s="69"/>
      <c r="B136" s="70"/>
      <c r="C136" s="78"/>
      <c r="D136" s="3"/>
      <c r="F136" s="3"/>
    </row>
  </sheetData>
  <mergeCells count="1">
    <mergeCell ref="A135:B135"/>
  </mergeCells>
  <pageMargins left="0.70866141732283472" right="0.70866141732283472" top="0.74803149606299213" bottom="0.74803149606299213" header="0.31496062992125984" footer="0.31496062992125984"/>
  <pageSetup paperSize="9" orientation="portrait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73"/>
  <sheetViews>
    <sheetView workbookViewId="0">
      <pane ySplit="5" topLeftCell="A27" activePane="bottomLeft" state="frozen"/>
      <selection pane="bottomLeft" activeCell="E33" sqref="E33"/>
    </sheetView>
  </sheetViews>
  <sheetFormatPr defaultRowHeight="14.4" x14ac:dyDescent="0.3"/>
  <cols>
    <col min="1" max="1" width="12.88671875" customWidth="1"/>
    <col min="2" max="2" width="11.109375" customWidth="1"/>
    <col min="3" max="4" width="10.33203125" customWidth="1"/>
    <col min="5" max="5" width="10.109375" bestFit="1" customWidth="1"/>
    <col min="6" max="6" width="11.5546875" customWidth="1"/>
    <col min="7" max="7" width="11.33203125" customWidth="1"/>
    <col min="8" max="8" width="14" customWidth="1"/>
    <col min="9" max="9" width="12.6640625" customWidth="1"/>
    <col min="10" max="10" width="11.33203125" customWidth="1"/>
    <col min="11" max="12" width="10.109375" bestFit="1" customWidth="1"/>
    <col min="14" max="14" width="10.109375" bestFit="1" customWidth="1"/>
    <col min="16" max="16" width="9.6640625" bestFit="1" customWidth="1"/>
  </cols>
  <sheetData>
    <row r="1" spans="1:11" ht="21" x14ac:dyDescent="0.4">
      <c r="A1" s="5" t="s">
        <v>8</v>
      </c>
      <c r="B1" s="5"/>
      <c r="C1" s="5"/>
      <c r="D1" s="5"/>
      <c r="E1" s="5"/>
      <c r="F1" s="5"/>
      <c r="G1" s="5"/>
      <c r="H1" s="4"/>
    </row>
    <row r="2" spans="1:11" ht="21" x14ac:dyDescent="0.4">
      <c r="A2" s="17" t="s">
        <v>125</v>
      </c>
      <c r="B2" s="5"/>
      <c r="C2" s="5"/>
      <c r="D2" s="5"/>
      <c r="E2" s="5"/>
      <c r="F2" s="5"/>
      <c r="G2" s="5"/>
      <c r="H2" s="4"/>
    </row>
    <row r="3" spans="1:11" ht="21.6" thickBot="1" x14ac:dyDescent="0.45">
      <c r="A3" s="5"/>
      <c r="B3" s="5"/>
      <c r="C3" s="5"/>
      <c r="D3" s="5"/>
      <c r="E3" s="5"/>
      <c r="F3" s="5"/>
      <c r="G3" s="5"/>
    </row>
    <row r="4" spans="1:11" ht="21" customHeight="1" thickTop="1" x14ac:dyDescent="0.3">
      <c r="A4" s="6" t="s">
        <v>0</v>
      </c>
      <c r="B4" s="6" t="s">
        <v>4</v>
      </c>
      <c r="C4" s="6"/>
      <c r="D4" s="6" t="s">
        <v>37</v>
      </c>
      <c r="E4" s="47" t="s">
        <v>60</v>
      </c>
      <c r="F4" s="49"/>
      <c r="G4" s="7" t="s">
        <v>2</v>
      </c>
      <c r="H4" s="7" t="s">
        <v>3</v>
      </c>
      <c r="I4" s="6" t="s">
        <v>7</v>
      </c>
      <c r="J4" s="6"/>
      <c r="K4" s="30" t="s">
        <v>35</v>
      </c>
    </row>
    <row r="5" spans="1:11" ht="17.25" customHeight="1" thickBot="1" x14ac:dyDescent="0.35">
      <c r="A5" s="8"/>
      <c r="B5" s="9" t="s">
        <v>5</v>
      </c>
      <c r="C5" s="9" t="s">
        <v>6</v>
      </c>
      <c r="D5" s="9"/>
      <c r="E5" s="48" t="s">
        <v>61</v>
      </c>
      <c r="F5" s="9" t="s">
        <v>62</v>
      </c>
      <c r="G5" s="10"/>
      <c r="H5" s="10"/>
      <c r="I5" s="11" t="s">
        <v>36</v>
      </c>
      <c r="J5" s="110" t="s">
        <v>91</v>
      </c>
    </row>
    <row r="6" spans="1:11" ht="15" thickTop="1" x14ac:dyDescent="0.3">
      <c r="A6" s="2">
        <v>42131</v>
      </c>
      <c r="B6" t="s">
        <v>71</v>
      </c>
      <c r="D6" s="3"/>
      <c r="E6">
        <v>250</v>
      </c>
      <c r="F6" s="3">
        <v>33.24</v>
      </c>
      <c r="G6" s="3"/>
      <c r="H6" s="3">
        <v>8334.9500000000007</v>
      </c>
      <c r="I6" s="3"/>
      <c r="J6" s="3"/>
      <c r="K6" s="59"/>
    </row>
    <row r="7" spans="1:11" x14ac:dyDescent="0.3">
      <c r="A7" s="2">
        <v>42677</v>
      </c>
      <c r="B7" t="s">
        <v>73</v>
      </c>
      <c r="D7" s="3">
        <v>18.14</v>
      </c>
      <c r="E7">
        <v>2000</v>
      </c>
      <c r="F7" s="3">
        <v>4.9400000000000004</v>
      </c>
      <c r="G7" s="3"/>
      <c r="H7" s="3">
        <v>9899.9500000000007</v>
      </c>
      <c r="I7" s="3"/>
      <c r="J7" s="3"/>
      <c r="K7" s="59"/>
    </row>
    <row r="8" spans="1:11" x14ac:dyDescent="0.3">
      <c r="A8" s="141">
        <v>43075</v>
      </c>
      <c r="B8" s="142" t="s">
        <v>78</v>
      </c>
      <c r="C8" s="143"/>
      <c r="D8" s="138"/>
      <c r="E8" s="138">
        <v>400</v>
      </c>
      <c r="F8" s="137">
        <v>29.46</v>
      </c>
      <c r="G8" s="139"/>
      <c r="H8" s="144">
        <v>11813.95</v>
      </c>
      <c r="I8" s="137"/>
      <c r="J8" s="137"/>
      <c r="K8" s="140"/>
    </row>
    <row r="9" spans="1:11" x14ac:dyDescent="0.3">
      <c r="A9" s="72">
        <v>43139</v>
      </c>
      <c r="B9" s="75" t="s">
        <v>77</v>
      </c>
      <c r="C9" s="78"/>
      <c r="D9" s="3"/>
      <c r="E9">
        <v>300</v>
      </c>
      <c r="F9" s="3">
        <v>30.5</v>
      </c>
      <c r="G9" s="3"/>
      <c r="H9" s="79">
        <v>9174.9500000000007</v>
      </c>
      <c r="I9" s="3"/>
      <c r="J9" s="3"/>
      <c r="K9" s="59"/>
    </row>
    <row r="10" spans="1:11" x14ac:dyDescent="0.3">
      <c r="A10" s="91">
        <v>43790</v>
      </c>
      <c r="B10" s="92" t="s">
        <v>85</v>
      </c>
      <c r="C10" s="93"/>
      <c r="D10" s="94">
        <v>18.14</v>
      </c>
      <c r="E10" s="92">
        <v>18000</v>
      </c>
      <c r="F10" s="94">
        <v>0.52</v>
      </c>
      <c r="G10" s="95"/>
      <c r="H10" s="94">
        <v>9379.9500000000007</v>
      </c>
      <c r="I10" s="94"/>
      <c r="J10" s="94"/>
      <c r="K10" s="59"/>
    </row>
    <row r="11" spans="1:11" x14ac:dyDescent="0.3">
      <c r="A11" s="134">
        <v>43984</v>
      </c>
      <c r="B11" s="138" t="s">
        <v>78</v>
      </c>
      <c r="C11" s="136"/>
      <c r="D11" s="137"/>
      <c r="E11" s="138">
        <v>176</v>
      </c>
      <c r="F11" s="137">
        <v>14.15</v>
      </c>
      <c r="G11" s="139"/>
      <c r="H11" s="137">
        <f>F11*176</f>
        <v>2490.4</v>
      </c>
      <c r="I11" s="137"/>
      <c r="J11" s="137"/>
      <c r="K11" s="140"/>
    </row>
    <row r="12" spans="1:11" x14ac:dyDescent="0.3">
      <c r="A12" s="134">
        <v>43997</v>
      </c>
      <c r="B12" s="138" t="s">
        <v>84</v>
      </c>
      <c r="C12" s="136"/>
      <c r="D12" s="137">
        <v>18.14</v>
      </c>
      <c r="E12" s="138">
        <v>400</v>
      </c>
      <c r="F12" s="137">
        <v>23.27</v>
      </c>
      <c r="G12" s="139"/>
      <c r="H12" s="137">
        <v>9327.9500000000007</v>
      </c>
      <c r="I12" s="137"/>
      <c r="J12" s="137"/>
      <c r="K12" s="140"/>
    </row>
    <row r="13" spans="1:11" x14ac:dyDescent="0.3">
      <c r="A13" s="134">
        <v>44061</v>
      </c>
      <c r="B13" s="135" t="s">
        <v>139</v>
      </c>
      <c r="C13" s="136"/>
      <c r="D13" s="137"/>
      <c r="E13" s="138">
        <v>120</v>
      </c>
      <c r="F13" s="137"/>
      <c r="G13" s="139"/>
      <c r="H13" s="137">
        <v>8498.15</v>
      </c>
      <c r="I13" s="137"/>
      <c r="J13" s="137"/>
      <c r="K13" s="140"/>
    </row>
    <row r="14" spans="1:11" x14ac:dyDescent="0.3">
      <c r="A14" s="134">
        <v>44062</v>
      </c>
      <c r="B14" s="135" t="s">
        <v>161</v>
      </c>
      <c r="C14" s="136"/>
      <c r="D14" s="137"/>
      <c r="E14" s="138">
        <v>500</v>
      </c>
      <c r="F14" s="137"/>
      <c r="G14" s="139"/>
      <c r="H14" s="137">
        <v>9149.9500000000007</v>
      </c>
      <c r="I14" s="137"/>
      <c r="J14" s="137"/>
      <c r="K14" s="140"/>
    </row>
    <row r="15" spans="1:11" ht="16.2" customHeight="1" x14ac:dyDescent="0.3">
      <c r="A15" s="134">
        <v>44064</v>
      </c>
      <c r="B15" s="138"/>
      <c r="C15" s="136" t="s">
        <v>161</v>
      </c>
      <c r="D15" s="137"/>
      <c r="E15" s="138">
        <v>500</v>
      </c>
      <c r="F15" s="137"/>
      <c r="G15" s="139">
        <v>9375.0499999999993</v>
      </c>
      <c r="H15" s="137"/>
      <c r="I15" s="137">
        <f>G15-H14</f>
        <v>225.09999999999854</v>
      </c>
      <c r="J15" s="137"/>
      <c r="K15" s="140"/>
    </row>
    <row r="16" spans="1:11" ht="16.2" customHeight="1" x14ac:dyDescent="0.3">
      <c r="A16" s="134">
        <v>44145</v>
      </c>
      <c r="B16" s="138" t="s">
        <v>139</v>
      </c>
      <c r="C16" s="136"/>
      <c r="D16" s="137"/>
      <c r="E16" s="138">
        <v>120</v>
      </c>
      <c r="F16" s="137"/>
      <c r="G16" s="139">
        <v>8620.0499999999993</v>
      </c>
      <c r="H16" s="137"/>
      <c r="I16" s="137">
        <f>G16-H13</f>
        <v>121.89999999999964</v>
      </c>
      <c r="J16" s="137"/>
      <c r="K16" s="140"/>
    </row>
    <row r="17" spans="1:11" ht="16.2" customHeight="1" x14ac:dyDescent="0.3">
      <c r="A17" s="134">
        <v>44145</v>
      </c>
      <c r="B17" s="138"/>
      <c r="C17" s="136" t="s">
        <v>78</v>
      </c>
      <c r="D17" s="137"/>
      <c r="E17" s="138">
        <v>176</v>
      </c>
      <c r="F17" s="137"/>
      <c r="G17" s="139">
        <v>3700.69</v>
      </c>
      <c r="H17" s="137"/>
      <c r="I17" s="137">
        <f>G17-H11</f>
        <v>1210.29</v>
      </c>
      <c r="J17" s="137"/>
      <c r="K17" s="140"/>
    </row>
    <row r="18" spans="1:11" ht="16.2" customHeight="1" x14ac:dyDescent="0.3">
      <c r="A18" s="134">
        <v>44152</v>
      </c>
      <c r="B18" s="138"/>
      <c r="C18" s="136" t="s">
        <v>78</v>
      </c>
      <c r="D18" s="137"/>
      <c r="E18" s="138">
        <v>400</v>
      </c>
      <c r="F18" s="137"/>
      <c r="G18" s="139">
        <f>4858.03+3817.02</f>
        <v>8675.0499999999993</v>
      </c>
      <c r="H18" s="137"/>
      <c r="I18" s="137">
        <f>G18-H8</f>
        <v>-3138.9000000000015</v>
      </c>
      <c r="J18" s="137"/>
      <c r="K18" s="140"/>
    </row>
    <row r="19" spans="1:11" ht="16.2" customHeight="1" x14ac:dyDescent="0.3">
      <c r="A19" s="134">
        <v>44188</v>
      </c>
      <c r="B19" s="138" t="s">
        <v>154</v>
      </c>
      <c r="C19" s="136"/>
      <c r="D19" s="137"/>
      <c r="E19" s="138">
        <v>350</v>
      </c>
      <c r="F19" s="137"/>
      <c r="G19" s="139"/>
      <c r="H19" s="137">
        <v>9243.9500000000007</v>
      </c>
      <c r="I19" s="137"/>
      <c r="J19" s="137"/>
      <c r="K19" s="140"/>
    </row>
    <row r="20" spans="1:11" ht="16.2" customHeight="1" x14ac:dyDescent="0.3">
      <c r="A20" s="134">
        <v>44210</v>
      </c>
      <c r="B20" s="138"/>
      <c r="C20" s="136" t="s">
        <v>84</v>
      </c>
      <c r="D20" s="137"/>
      <c r="E20" s="138">
        <v>400</v>
      </c>
      <c r="F20" s="137"/>
      <c r="G20" s="137">
        <v>10716.05</v>
      </c>
      <c r="H20" s="138"/>
      <c r="I20" s="137">
        <f>G20-H12</f>
        <v>1388.0999999999985</v>
      </c>
      <c r="J20" s="137"/>
      <c r="K20" s="140"/>
    </row>
    <row r="21" spans="1:11" ht="16.2" customHeight="1" x14ac:dyDescent="0.3">
      <c r="A21" s="134">
        <v>44238</v>
      </c>
      <c r="B21" s="138" t="s">
        <v>153</v>
      </c>
      <c r="C21" s="136"/>
      <c r="D21" s="137"/>
      <c r="E21" s="138">
        <v>900</v>
      </c>
      <c r="F21" s="137"/>
      <c r="G21" s="138"/>
      <c r="H21" s="139">
        <f>8787.35+2006.6</f>
        <v>10793.95</v>
      </c>
      <c r="I21" s="137"/>
      <c r="J21" s="137"/>
      <c r="K21" s="140"/>
    </row>
    <row r="22" spans="1:11" ht="16.2" customHeight="1" x14ac:dyDescent="0.3">
      <c r="A22" s="134">
        <v>44258</v>
      </c>
      <c r="B22" s="138"/>
      <c r="C22" s="138" t="s">
        <v>153</v>
      </c>
      <c r="D22" s="137"/>
      <c r="E22" s="138">
        <v>900</v>
      </c>
      <c r="F22" s="137"/>
      <c r="G22" s="139">
        <f>10042.78+2293.27</f>
        <v>12336.050000000001</v>
      </c>
      <c r="H22" s="137"/>
      <c r="I22" s="137">
        <f>G22-H21</f>
        <v>1542.1000000000004</v>
      </c>
      <c r="J22" s="137"/>
      <c r="K22" s="140"/>
    </row>
    <row r="23" spans="1:11" ht="16.2" customHeight="1" x14ac:dyDescent="0.3">
      <c r="A23" s="134">
        <v>44263</v>
      </c>
      <c r="B23" s="138" t="s">
        <v>162</v>
      </c>
      <c r="C23" s="136"/>
      <c r="D23" s="137"/>
      <c r="E23" s="138">
        <v>2000</v>
      </c>
      <c r="F23" s="137"/>
      <c r="G23" s="138"/>
      <c r="H23" s="139">
        <v>12059.95</v>
      </c>
      <c r="I23" s="137"/>
      <c r="J23" s="137"/>
      <c r="K23" s="140"/>
    </row>
    <row r="24" spans="1:11" ht="16.2" customHeight="1" x14ac:dyDescent="0.3">
      <c r="A24" s="134">
        <v>44265</v>
      </c>
      <c r="B24" s="138"/>
      <c r="C24" s="138" t="s">
        <v>162</v>
      </c>
      <c r="D24" s="137"/>
      <c r="E24" s="138">
        <v>2000</v>
      </c>
      <c r="F24" s="137"/>
      <c r="G24" s="139">
        <v>12480.05</v>
      </c>
      <c r="H24" s="137"/>
      <c r="I24" s="137">
        <f>G24-H23</f>
        <v>420.09999999999854</v>
      </c>
      <c r="J24" s="137"/>
      <c r="K24" s="140"/>
    </row>
    <row r="25" spans="1:11" ht="16.2" customHeight="1" x14ac:dyDescent="0.3">
      <c r="A25" s="134">
        <v>44266</v>
      </c>
      <c r="B25" s="138" t="s">
        <v>162</v>
      </c>
      <c r="C25" s="136"/>
      <c r="D25" s="137"/>
      <c r="E25" s="138">
        <v>2000</v>
      </c>
      <c r="F25" s="137"/>
      <c r="G25" s="138"/>
      <c r="H25" s="139">
        <v>11839.95</v>
      </c>
      <c r="I25" s="137"/>
      <c r="J25" s="137"/>
      <c r="K25" s="140"/>
    </row>
    <row r="26" spans="1:11" ht="16.2" customHeight="1" x14ac:dyDescent="0.3">
      <c r="A26" s="134">
        <v>44267</v>
      </c>
      <c r="B26" s="138"/>
      <c r="C26" s="138" t="s">
        <v>162</v>
      </c>
      <c r="D26" s="137"/>
      <c r="E26" s="138">
        <v>2000</v>
      </c>
      <c r="F26" s="137"/>
      <c r="G26" s="139">
        <v>12460.05</v>
      </c>
      <c r="H26" s="137"/>
      <c r="I26" s="137">
        <f>G26-H25</f>
        <v>620.09999999999854</v>
      </c>
      <c r="J26" s="137"/>
      <c r="K26" s="140"/>
    </row>
    <row r="27" spans="1:11" ht="16.2" customHeight="1" x14ac:dyDescent="0.3">
      <c r="A27" s="134">
        <v>44307</v>
      </c>
      <c r="B27" s="138"/>
      <c r="C27" s="136" t="s">
        <v>154</v>
      </c>
      <c r="D27" s="137"/>
      <c r="E27" s="138">
        <v>350</v>
      </c>
      <c r="F27" s="137"/>
      <c r="G27" s="139">
        <v>9841.5499999999993</v>
      </c>
      <c r="H27" s="137"/>
      <c r="I27" s="137">
        <f>G27-H19</f>
        <v>597.59999999999854</v>
      </c>
      <c r="J27" s="137"/>
      <c r="K27" s="140"/>
    </row>
    <row r="28" spans="1:11" x14ac:dyDescent="0.3">
      <c r="A28" s="91"/>
      <c r="B28" s="92"/>
      <c r="C28" s="93"/>
      <c r="D28" s="94"/>
      <c r="E28" s="92"/>
      <c r="F28" s="94"/>
      <c r="G28" s="94"/>
      <c r="H28" s="95"/>
      <c r="I28" s="3"/>
      <c r="J28" s="3"/>
      <c r="K28" s="59"/>
    </row>
    <row r="29" spans="1:11" ht="15" thickBot="1" x14ac:dyDescent="0.35">
      <c r="A29" s="2"/>
      <c r="C29" s="31" t="s">
        <v>38</v>
      </c>
      <c r="D29" s="29">
        <f>SUM(D6:D28)</f>
        <v>54.42</v>
      </c>
      <c r="E29" s="12"/>
      <c r="G29" s="3">
        <f>SUM(G6:G28)</f>
        <v>88204.590000000011</v>
      </c>
      <c r="H29" s="3">
        <f>SUM(H6:H28)</f>
        <v>122007.99999999999</v>
      </c>
      <c r="I29" s="29">
        <f>SUM(I6:I28)</f>
        <v>2986.3899999999912</v>
      </c>
      <c r="J29" s="29">
        <f>SUM(J6:J28)</f>
        <v>0</v>
      </c>
    </row>
    <row r="30" spans="1:11" ht="15" thickTop="1" x14ac:dyDescent="0.3">
      <c r="A30" s="2"/>
      <c r="C30" s="3"/>
      <c r="D30" s="3"/>
      <c r="E30" s="12"/>
      <c r="F30" s="3"/>
      <c r="G30" s="3"/>
      <c r="H30" s="3"/>
    </row>
    <row r="31" spans="1:11" x14ac:dyDescent="0.3">
      <c r="A31" s="2">
        <v>44012</v>
      </c>
      <c r="B31" t="s">
        <v>58</v>
      </c>
      <c r="C31" s="3"/>
      <c r="D31" s="3"/>
      <c r="E31" s="3"/>
      <c r="F31" s="3"/>
      <c r="G31" s="3"/>
      <c r="H31" s="67">
        <f>H29-G29</f>
        <v>33803.409999999974</v>
      </c>
    </row>
    <row r="32" spans="1:11" x14ac:dyDescent="0.3">
      <c r="A32" s="2"/>
      <c r="C32" s="3"/>
      <c r="D32" s="3"/>
      <c r="E32" s="12"/>
      <c r="F32" s="3"/>
      <c r="G32" s="3"/>
      <c r="H32" s="3"/>
    </row>
    <row r="33" spans="1:8" ht="21" x14ac:dyDescent="0.4">
      <c r="A33" s="5" t="s">
        <v>8</v>
      </c>
      <c r="B33" s="4"/>
      <c r="C33" s="27"/>
      <c r="D33" s="27"/>
      <c r="E33" s="28"/>
      <c r="F33" s="27"/>
      <c r="G33" s="27"/>
      <c r="H33" s="4"/>
    </row>
    <row r="34" spans="1:8" ht="18.600000000000001" thickBot="1" x14ac:dyDescent="0.4">
      <c r="A34" s="17" t="s">
        <v>126</v>
      </c>
      <c r="B34" s="4"/>
      <c r="C34" s="27"/>
      <c r="D34" s="27"/>
      <c r="E34" s="28"/>
      <c r="F34" s="27"/>
      <c r="G34" s="27"/>
      <c r="H34" s="4"/>
    </row>
    <row r="35" spans="1:8" ht="27.6" thickTop="1" thickBot="1" x14ac:dyDescent="0.35">
      <c r="A35" s="26" t="s">
        <v>0</v>
      </c>
      <c r="B35" s="26" t="s">
        <v>22</v>
      </c>
      <c r="C35" s="26" t="s">
        <v>23</v>
      </c>
      <c r="D35" s="26"/>
      <c r="E35" s="26" t="s">
        <v>24</v>
      </c>
      <c r="F35" s="26" t="s">
        <v>25</v>
      </c>
      <c r="G35" s="26" t="s">
        <v>26</v>
      </c>
      <c r="H35" s="26" t="s">
        <v>27</v>
      </c>
    </row>
    <row r="36" spans="1:8" s="104" customFormat="1" ht="15" thickTop="1" x14ac:dyDescent="0.3">
      <c r="A36" s="105">
        <v>44015</v>
      </c>
      <c r="B36" s="106" t="s">
        <v>78</v>
      </c>
      <c r="C36" s="103"/>
      <c r="D36" s="103"/>
      <c r="E36" s="111">
        <v>120</v>
      </c>
      <c r="F36" s="111">
        <v>51.43</v>
      </c>
      <c r="G36" s="111"/>
      <c r="H36" s="107">
        <v>120</v>
      </c>
    </row>
    <row r="37" spans="1:8" s="104" customFormat="1" x14ac:dyDescent="0.3">
      <c r="A37" s="72">
        <v>44092</v>
      </c>
      <c r="B37" s="106" t="s">
        <v>72</v>
      </c>
      <c r="C37" s="103"/>
      <c r="D37" s="103"/>
      <c r="E37" s="111">
        <v>144.99</v>
      </c>
      <c r="F37" s="3">
        <v>62.14</v>
      </c>
      <c r="G37" s="111"/>
      <c r="H37" s="107">
        <v>144.99</v>
      </c>
    </row>
    <row r="38" spans="1:8" s="104" customFormat="1" x14ac:dyDescent="0.3">
      <c r="A38" s="72">
        <v>44098</v>
      </c>
      <c r="B38" s="106" t="s">
        <v>73</v>
      </c>
      <c r="C38" s="103"/>
      <c r="D38" s="103"/>
      <c r="E38" s="111">
        <v>160</v>
      </c>
      <c r="F38" s="111">
        <v>68.569999999999993</v>
      </c>
      <c r="G38" s="111"/>
      <c r="H38" s="107">
        <v>160</v>
      </c>
    </row>
    <row r="39" spans="1:8" x14ac:dyDescent="0.3">
      <c r="A39" s="72">
        <v>44102</v>
      </c>
      <c r="B39" t="s">
        <v>136</v>
      </c>
      <c r="C39" s="3">
        <v>137.5</v>
      </c>
      <c r="D39" s="3"/>
      <c r="F39" s="3"/>
      <c r="G39" s="3">
        <f>C39-H39</f>
        <v>64</v>
      </c>
      <c r="H39" s="3">
        <v>73.5</v>
      </c>
    </row>
    <row r="40" spans="1:8" x14ac:dyDescent="0.3">
      <c r="A40" s="72">
        <v>44104</v>
      </c>
      <c r="B40" t="s">
        <v>71</v>
      </c>
      <c r="C40" s="3"/>
      <c r="D40" s="3"/>
      <c r="E40" s="3">
        <v>62.5</v>
      </c>
      <c r="F40" s="3">
        <v>26.79</v>
      </c>
      <c r="G40" s="3"/>
      <c r="H40" s="71">
        <v>62.5</v>
      </c>
    </row>
    <row r="41" spans="1:8" s="92" customFormat="1" x14ac:dyDescent="0.3">
      <c r="A41" s="129">
        <v>44104</v>
      </c>
      <c r="B41" s="92" t="s">
        <v>139</v>
      </c>
      <c r="C41" s="94"/>
      <c r="D41" s="94"/>
      <c r="E41" s="94">
        <v>117.6</v>
      </c>
      <c r="F41" s="94">
        <v>50.4</v>
      </c>
      <c r="G41" s="94"/>
      <c r="H41" s="130">
        <v>117.6</v>
      </c>
    </row>
    <row r="42" spans="1:8" x14ac:dyDescent="0.3">
      <c r="A42" s="72">
        <v>44175</v>
      </c>
      <c r="B42" t="s">
        <v>78</v>
      </c>
      <c r="C42" s="3"/>
      <c r="D42" s="3"/>
      <c r="E42" s="3">
        <v>120</v>
      </c>
      <c r="F42" s="3">
        <v>51.43</v>
      </c>
      <c r="G42" s="3"/>
      <c r="H42" s="3">
        <v>120</v>
      </c>
    </row>
    <row r="43" spans="1:8" x14ac:dyDescent="0.3">
      <c r="A43" s="72">
        <v>44181</v>
      </c>
      <c r="B43" t="s">
        <v>71</v>
      </c>
      <c r="E43" s="3">
        <v>87.5</v>
      </c>
      <c r="F43" s="3">
        <v>37.5</v>
      </c>
      <c r="G43" s="3"/>
      <c r="H43" s="3">
        <v>87.5</v>
      </c>
    </row>
    <row r="44" spans="1:8" x14ac:dyDescent="0.3">
      <c r="A44" s="2">
        <v>44183</v>
      </c>
      <c r="B44" s="75" t="s">
        <v>77</v>
      </c>
      <c r="E44" s="3">
        <v>93</v>
      </c>
      <c r="F44" s="3">
        <v>39.86</v>
      </c>
      <c r="G44" s="3"/>
      <c r="H44" s="78">
        <v>93</v>
      </c>
    </row>
    <row r="45" spans="1:8" x14ac:dyDescent="0.3">
      <c r="A45" s="72">
        <v>44272</v>
      </c>
      <c r="B45" s="75" t="s">
        <v>153</v>
      </c>
      <c r="C45" s="3">
        <v>135</v>
      </c>
      <c r="E45" s="3"/>
      <c r="F45" s="3"/>
      <c r="G45" s="3">
        <f>C45-H45</f>
        <v>38</v>
      </c>
      <c r="H45" s="78">
        <v>97</v>
      </c>
    </row>
    <row r="46" spans="1:8" x14ac:dyDescent="0.3">
      <c r="A46" s="101">
        <v>44280</v>
      </c>
      <c r="B46" s="133" t="s">
        <v>154</v>
      </c>
      <c r="C46" s="3"/>
      <c r="E46" s="3">
        <v>67.569999999999993</v>
      </c>
      <c r="F46" s="3">
        <v>28.96</v>
      </c>
      <c r="G46" s="3"/>
      <c r="H46" s="109">
        <v>67.569999999999993</v>
      </c>
    </row>
    <row r="47" spans="1:8" x14ac:dyDescent="0.3">
      <c r="A47" s="72">
        <v>44281</v>
      </c>
      <c r="B47" s="133" t="s">
        <v>136</v>
      </c>
      <c r="C47" s="3">
        <v>65</v>
      </c>
      <c r="E47" s="3"/>
      <c r="F47" s="3"/>
      <c r="G47" s="3">
        <f>C47-H47</f>
        <v>30</v>
      </c>
      <c r="H47" s="109">
        <v>35</v>
      </c>
    </row>
    <row r="48" spans="1:8" x14ac:dyDescent="0.3">
      <c r="A48" s="72">
        <v>44281</v>
      </c>
      <c r="B48" s="98" t="s">
        <v>73</v>
      </c>
      <c r="C48" s="3"/>
      <c r="D48" s="3"/>
      <c r="E48" s="3">
        <v>160</v>
      </c>
      <c r="F48" s="3">
        <v>68.569999999999993</v>
      </c>
      <c r="G48" s="3"/>
      <c r="H48" s="3">
        <v>160</v>
      </c>
    </row>
    <row r="49" spans="1:12" x14ac:dyDescent="0.3">
      <c r="A49" s="72">
        <v>44281</v>
      </c>
      <c r="B49" s="98" t="s">
        <v>157</v>
      </c>
      <c r="C49" s="3">
        <v>410</v>
      </c>
      <c r="D49" s="3"/>
      <c r="E49" s="3"/>
      <c r="F49" s="3"/>
      <c r="G49" s="3">
        <v>192</v>
      </c>
      <c r="H49" s="3">
        <v>218</v>
      </c>
    </row>
    <row r="50" spans="1:12" x14ac:dyDescent="0.3">
      <c r="A50" s="72">
        <v>44372</v>
      </c>
      <c r="B50" s="98" t="s">
        <v>77</v>
      </c>
      <c r="C50" s="3"/>
      <c r="D50" s="3"/>
      <c r="E50" s="3">
        <v>174</v>
      </c>
      <c r="F50" s="3">
        <v>74.569999999999993</v>
      </c>
      <c r="G50" s="3"/>
      <c r="H50" s="3">
        <v>174</v>
      </c>
    </row>
    <row r="51" spans="1:12" ht="15" thickBot="1" x14ac:dyDescent="0.35">
      <c r="C51" s="3"/>
      <c r="D51" s="3"/>
      <c r="E51" s="3"/>
      <c r="F51" s="3"/>
      <c r="G51" s="3"/>
      <c r="H51" s="3"/>
    </row>
    <row r="52" spans="1:12" ht="15" thickBot="1" x14ac:dyDescent="0.35">
      <c r="A52" s="2"/>
      <c r="C52" s="14">
        <f>SUM(C36:C51)</f>
        <v>747.5</v>
      </c>
      <c r="D52" s="14">
        <f t="shared" ref="D52:H52" si="0">SUM(D36:D51)</f>
        <v>0</v>
      </c>
      <c r="E52" s="14">
        <f t="shared" si="0"/>
        <v>1307.1600000000001</v>
      </c>
      <c r="F52" s="14">
        <f t="shared" si="0"/>
        <v>560.22</v>
      </c>
      <c r="G52" s="14">
        <f t="shared" si="0"/>
        <v>324</v>
      </c>
      <c r="H52" s="14">
        <f t="shared" si="0"/>
        <v>1730.66</v>
      </c>
    </row>
    <row r="53" spans="1:12" ht="15" thickTop="1" x14ac:dyDescent="0.3">
      <c r="A53" s="2"/>
      <c r="C53" s="3"/>
      <c r="D53" s="3"/>
      <c r="E53" s="12"/>
      <c r="F53" s="3"/>
      <c r="G53" s="3"/>
    </row>
    <row r="54" spans="1:12" x14ac:dyDescent="0.3">
      <c r="F54" s="3"/>
      <c r="G54" s="3"/>
    </row>
    <row r="55" spans="1:12" x14ac:dyDescent="0.3">
      <c r="A55" s="2"/>
      <c r="C55" s="3"/>
      <c r="D55" s="3"/>
      <c r="E55" s="12"/>
      <c r="F55" s="3"/>
      <c r="G55" s="3"/>
    </row>
    <row r="56" spans="1:12" x14ac:dyDescent="0.3">
      <c r="A56" s="2"/>
      <c r="C56" s="3"/>
      <c r="D56" s="3"/>
      <c r="E56" s="12"/>
      <c r="F56" s="3"/>
      <c r="G56" s="3"/>
    </row>
    <row r="57" spans="1:12" x14ac:dyDescent="0.3">
      <c r="A57" s="2"/>
      <c r="C57" s="3"/>
      <c r="D57" s="3"/>
      <c r="E57" s="12"/>
      <c r="F57" s="3"/>
      <c r="G57" s="3"/>
      <c r="H57" s="3"/>
      <c r="K57" s="3"/>
    </row>
    <row r="58" spans="1:12" ht="15" thickBot="1" x14ac:dyDescent="0.35">
      <c r="C58" s="3"/>
      <c r="D58" s="3"/>
      <c r="E58" s="12"/>
      <c r="F58" s="3"/>
      <c r="G58" s="3"/>
      <c r="L58" s="3"/>
    </row>
    <row r="59" spans="1:12" ht="15" thickBot="1" x14ac:dyDescent="0.35">
      <c r="C59" s="3"/>
      <c r="D59" s="3"/>
      <c r="E59" s="12"/>
      <c r="F59" s="13"/>
      <c r="G59" s="13"/>
      <c r="H59" s="13"/>
    </row>
    <row r="60" spans="1:12" x14ac:dyDescent="0.3">
      <c r="C60" s="3"/>
      <c r="D60" s="3"/>
      <c r="E60" s="12"/>
      <c r="F60" s="3"/>
      <c r="G60" s="3"/>
      <c r="H60" s="3"/>
    </row>
    <row r="61" spans="1:12" x14ac:dyDescent="0.3">
      <c r="C61" s="3"/>
      <c r="D61" s="3"/>
      <c r="E61" s="12"/>
      <c r="F61" s="3"/>
      <c r="G61" s="3"/>
    </row>
    <row r="62" spans="1:12" x14ac:dyDescent="0.3">
      <c r="C62" s="3"/>
      <c r="D62" s="3"/>
      <c r="E62" s="12"/>
      <c r="F62" s="3"/>
      <c r="G62" s="3"/>
    </row>
    <row r="63" spans="1:12" x14ac:dyDescent="0.3">
      <c r="C63" s="3"/>
      <c r="D63" s="3"/>
      <c r="E63" s="12"/>
      <c r="F63" s="3"/>
      <c r="G63" s="3"/>
    </row>
    <row r="64" spans="1:12" x14ac:dyDescent="0.3">
      <c r="C64" s="3"/>
      <c r="D64" s="3"/>
      <c r="E64" s="12"/>
      <c r="F64" s="3"/>
      <c r="G64" s="3"/>
    </row>
    <row r="65" spans="3:7" x14ac:dyDescent="0.3">
      <c r="C65" s="3"/>
      <c r="D65" s="3"/>
      <c r="E65" s="12"/>
      <c r="F65" s="3"/>
      <c r="G65" s="3"/>
    </row>
    <row r="66" spans="3:7" x14ac:dyDescent="0.3">
      <c r="C66" s="3"/>
      <c r="D66" s="3"/>
      <c r="E66" s="12"/>
      <c r="F66" s="3"/>
      <c r="G66" s="3"/>
    </row>
    <row r="67" spans="3:7" x14ac:dyDescent="0.3">
      <c r="C67" s="3"/>
      <c r="D67" s="3"/>
      <c r="E67" s="12"/>
      <c r="F67" s="3"/>
      <c r="G67" s="3"/>
    </row>
    <row r="68" spans="3:7" x14ac:dyDescent="0.3">
      <c r="C68" s="3"/>
      <c r="D68" s="3"/>
      <c r="E68" s="12"/>
      <c r="F68" s="3"/>
      <c r="G68" s="3"/>
    </row>
    <row r="69" spans="3:7" x14ac:dyDescent="0.3">
      <c r="C69" s="3"/>
      <c r="D69" s="3"/>
      <c r="E69" s="12"/>
      <c r="F69" s="3"/>
      <c r="G69" s="3"/>
    </row>
    <row r="70" spans="3:7" x14ac:dyDescent="0.3">
      <c r="C70" s="3"/>
      <c r="D70" s="3"/>
      <c r="E70" s="12"/>
      <c r="F70" s="3"/>
      <c r="G70" s="3"/>
    </row>
    <row r="71" spans="3:7" x14ac:dyDescent="0.3">
      <c r="C71" s="3"/>
      <c r="D71" s="3"/>
      <c r="E71" s="12"/>
      <c r="F71" s="3"/>
      <c r="G71" s="3"/>
    </row>
    <row r="72" spans="3:7" x14ac:dyDescent="0.3">
      <c r="C72" s="3"/>
      <c r="D72" s="3"/>
      <c r="E72" s="12"/>
      <c r="F72" s="3"/>
      <c r="G72" s="3"/>
    </row>
    <row r="73" spans="3:7" x14ac:dyDescent="0.3">
      <c r="C73" s="3"/>
      <c r="D73" s="3"/>
      <c r="E73" s="3"/>
      <c r="F73" s="3"/>
      <c r="G73" s="3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38"/>
  <sheetViews>
    <sheetView workbookViewId="0">
      <pane ySplit="1" topLeftCell="A2" activePane="bottomLeft" state="frozen"/>
      <selection pane="bottomLeft" activeCell="A35" sqref="A35:C35"/>
    </sheetView>
  </sheetViews>
  <sheetFormatPr defaultRowHeight="14.4" x14ac:dyDescent="0.3"/>
  <cols>
    <col min="1" max="1" width="12.109375" customWidth="1"/>
    <col min="2" max="2" width="43.6640625" customWidth="1"/>
    <col min="3" max="3" width="12.6640625" customWidth="1"/>
    <col min="4" max="4" width="12.109375" customWidth="1"/>
    <col min="6" max="8" width="11.109375" bestFit="1" customWidth="1"/>
    <col min="11" max="11" width="10" customWidth="1"/>
    <col min="12" max="12" width="10.44140625" customWidth="1"/>
  </cols>
  <sheetData>
    <row r="1" spans="1:13" ht="21" x14ac:dyDescent="0.5">
      <c r="A1" s="19" t="s">
        <v>8</v>
      </c>
      <c r="B1" s="19"/>
      <c r="C1" s="19"/>
      <c r="D1" s="19"/>
    </row>
    <row r="2" spans="1:13" ht="18" x14ac:dyDescent="0.35">
      <c r="A2" s="17" t="s">
        <v>127</v>
      </c>
      <c r="B2" s="17"/>
      <c r="C2" s="17"/>
      <c r="D2" s="17"/>
    </row>
    <row r="3" spans="1:13" ht="15" thickBot="1" x14ac:dyDescent="0.35">
      <c r="A3" s="4"/>
      <c r="B3" s="4"/>
      <c r="C3" s="4"/>
      <c r="D3" s="4"/>
    </row>
    <row r="4" spans="1:13" ht="15.6" thickTop="1" thickBot="1" x14ac:dyDescent="0.35">
      <c r="A4" s="1" t="s">
        <v>0</v>
      </c>
      <c r="B4" s="1" t="s">
        <v>1</v>
      </c>
      <c r="C4" s="1" t="s">
        <v>2</v>
      </c>
      <c r="D4" s="1" t="s">
        <v>3</v>
      </c>
    </row>
    <row r="5" spans="1:13" ht="15" thickTop="1" x14ac:dyDescent="0.3">
      <c r="A5" s="72">
        <v>44029</v>
      </c>
      <c r="B5" s="66" t="s">
        <v>89</v>
      </c>
      <c r="C5" s="78">
        <v>400.42</v>
      </c>
    </row>
    <row r="6" spans="1:13" x14ac:dyDescent="0.3">
      <c r="A6" s="72">
        <v>44054</v>
      </c>
      <c r="B6" s="66" t="s">
        <v>89</v>
      </c>
      <c r="C6" s="78">
        <v>400.42</v>
      </c>
      <c r="D6" s="79"/>
      <c r="G6" s="2"/>
      <c r="I6" s="3"/>
      <c r="J6" s="12"/>
      <c r="K6" s="3"/>
    </row>
    <row r="7" spans="1:13" x14ac:dyDescent="0.3">
      <c r="A7" s="72">
        <v>44071</v>
      </c>
      <c r="B7" s="66" t="s">
        <v>89</v>
      </c>
      <c r="C7" s="78">
        <v>400.42</v>
      </c>
      <c r="D7" s="71"/>
      <c r="G7" s="2"/>
      <c r="I7" s="3"/>
      <c r="J7" s="12"/>
      <c r="K7" s="3"/>
    </row>
    <row r="8" spans="1:13" x14ac:dyDescent="0.3">
      <c r="A8" s="72">
        <v>44085</v>
      </c>
      <c r="B8" s="66" t="s">
        <v>89</v>
      </c>
      <c r="C8" s="78">
        <v>400.42</v>
      </c>
      <c r="D8" s="79"/>
      <c r="G8" s="2"/>
      <c r="I8" s="3"/>
      <c r="J8" s="12"/>
      <c r="K8" s="3"/>
    </row>
    <row r="9" spans="1:13" x14ac:dyDescent="0.3">
      <c r="A9" s="72">
        <v>44092</v>
      </c>
      <c r="B9" s="66" t="s">
        <v>89</v>
      </c>
      <c r="C9" s="78">
        <v>400.42</v>
      </c>
      <c r="D9" s="71"/>
      <c r="G9" s="2"/>
      <c r="I9" s="3"/>
      <c r="J9" s="12"/>
      <c r="K9" s="3"/>
    </row>
    <row r="10" spans="1:13" x14ac:dyDescent="0.3">
      <c r="A10" s="72">
        <v>44124</v>
      </c>
      <c r="B10" s="66" t="s">
        <v>89</v>
      </c>
      <c r="C10" s="78">
        <v>400.42</v>
      </c>
      <c r="D10" s="79"/>
      <c r="I10" s="3"/>
      <c r="J10" s="12"/>
      <c r="K10" s="3"/>
    </row>
    <row r="11" spans="1:13" x14ac:dyDescent="0.3">
      <c r="A11" s="72">
        <v>44127</v>
      </c>
      <c r="B11" s="66" t="s">
        <v>89</v>
      </c>
      <c r="C11" s="78">
        <v>400.42</v>
      </c>
      <c r="D11" s="71"/>
      <c r="G11" s="2"/>
      <c r="I11" s="3"/>
      <c r="J11" s="12"/>
      <c r="K11" s="3"/>
    </row>
    <row r="12" spans="1:13" x14ac:dyDescent="0.3">
      <c r="A12" s="72">
        <v>44138</v>
      </c>
      <c r="B12" s="66" t="s">
        <v>89</v>
      </c>
      <c r="C12" s="78">
        <v>400.42</v>
      </c>
      <c r="D12" s="79"/>
      <c r="I12" s="3"/>
      <c r="J12" s="12"/>
      <c r="L12" s="3"/>
      <c r="M12" s="3"/>
    </row>
    <row r="13" spans="1:13" x14ac:dyDescent="0.3">
      <c r="A13" s="72">
        <v>44152</v>
      </c>
      <c r="B13" s="66" t="s">
        <v>89</v>
      </c>
      <c r="C13" s="78">
        <v>400.42</v>
      </c>
      <c r="D13" s="71"/>
      <c r="I13" s="3"/>
      <c r="J13" s="12"/>
      <c r="L13" s="3"/>
      <c r="M13" s="3"/>
    </row>
    <row r="14" spans="1:13" x14ac:dyDescent="0.3">
      <c r="A14" s="69">
        <v>44167</v>
      </c>
      <c r="B14" s="66" t="s">
        <v>89</v>
      </c>
      <c r="C14" s="78">
        <v>400.42</v>
      </c>
      <c r="D14" s="79"/>
      <c r="J14" s="12"/>
      <c r="L14" s="3"/>
      <c r="M14" s="3"/>
    </row>
    <row r="15" spans="1:13" x14ac:dyDescent="0.3">
      <c r="A15" s="72">
        <v>44181</v>
      </c>
      <c r="B15" s="66" t="s">
        <v>89</v>
      </c>
      <c r="C15" s="78">
        <v>400.42</v>
      </c>
      <c r="D15" s="71"/>
      <c r="J15" s="12"/>
      <c r="L15" s="3"/>
      <c r="M15" s="3"/>
    </row>
    <row r="16" spans="1:13" x14ac:dyDescent="0.3">
      <c r="A16" s="72">
        <v>44202</v>
      </c>
      <c r="B16" s="66" t="s">
        <v>89</v>
      </c>
      <c r="C16" s="78">
        <v>400.42</v>
      </c>
      <c r="D16" s="71"/>
      <c r="J16" s="12"/>
      <c r="L16" s="3"/>
      <c r="M16" s="3"/>
    </row>
    <row r="17" spans="1:13" x14ac:dyDescent="0.3">
      <c r="A17" s="72">
        <v>44215</v>
      </c>
      <c r="B17" s="66" t="s">
        <v>89</v>
      </c>
      <c r="C17" s="78">
        <v>400.42</v>
      </c>
      <c r="D17" s="71"/>
      <c r="J17" s="12"/>
      <c r="L17" s="3"/>
      <c r="M17" s="3"/>
    </row>
    <row r="18" spans="1:13" x14ac:dyDescent="0.3">
      <c r="A18" s="72">
        <v>44229</v>
      </c>
      <c r="B18" s="66" t="s">
        <v>89</v>
      </c>
      <c r="C18" s="78">
        <v>400.42</v>
      </c>
      <c r="D18" s="79"/>
      <c r="I18" s="3"/>
      <c r="J18" s="12"/>
      <c r="L18" s="3"/>
      <c r="M18" s="3"/>
    </row>
    <row r="19" spans="1:13" x14ac:dyDescent="0.3">
      <c r="A19" s="72">
        <v>44236</v>
      </c>
      <c r="B19" s="66" t="s">
        <v>89</v>
      </c>
      <c r="C19" s="78">
        <v>400.42</v>
      </c>
      <c r="D19" s="79"/>
      <c r="I19" s="3"/>
      <c r="J19" s="12"/>
      <c r="L19" s="3"/>
      <c r="M19" s="3"/>
    </row>
    <row r="20" spans="1:13" x14ac:dyDescent="0.3">
      <c r="A20" s="72">
        <v>44250</v>
      </c>
      <c r="B20" s="66" t="s">
        <v>89</v>
      </c>
      <c r="C20" s="78">
        <v>400.42</v>
      </c>
      <c r="D20" s="79"/>
      <c r="I20" s="3"/>
      <c r="J20" s="12"/>
      <c r="L20" s="3"/>
      <c r="M20" s="3"/>
    </row>
    <row r="21" spans="1:13" x14ac:dyDescent="0.3">
      <c r="A21" s="72">
        <v>44264</v>
      </c>
      <c r="B21" s="66" t="s">
        <v>89</v>
      </c>
      <c r="C21" s="78">
        <v>400.42</v>
      </c>
      <c r="D21" s="79"/>
      <c r="I21" s="3"/>
      <c r="J21" s="12"/>
      <c r="L21" s="3"/>
      <c r="M21" s="3"/>
    </row>
    <row r="22" spans="1:13" x14ac:dyDescent="0.3">
      <c r="A22" s="72">
        <v>44278</v>
      </c>
      <c r="B22" s="66" t="s">
        <v>89</v>
      </c>
      <c r="C22" s="78">
        <v>400.42</v>
      </c>
      <c r="D22" s="79"/>
      <c r="I22" s="3"/>
      <c r="J22" s="12"/>
      <c r="L22" s="3"/>
      <c r="M22" s="3"/>
    </row>
    <row r="23" spans="1:13" x14ac:dyDescent="0.3">
      <c r="A23" s="72">
        <v>44294</v>
      </c>
      <c r="B23" s="66" t="s">
        <v>89</v>
      </c>
      <c r="C23" s="78">
        <v>400.42</v>
      </c>
      <c r="D23" s="79"/>
      <c r="I23" s="3"/>
      <c r="J23" s="12"/>
      <c r="L23" s="3"/>
      <c r="M23" s="3"/>
    </row>
    <row r="24" spans="1:13" x14ac:dyDescent="0.3">
      <c r="A24" s="72">
        <v>44306</v>
      </c>
      <c r="B24" s="66" t="s">
        <v>89</v>
      </c>
      <c r="C24" s="78">
        <v>400.42</v>
      </c>
      <c r="D24" s="79"/>
      <c r="I24" s="3"/>
      <c r="J24" s="12"/>
      <c r="L24" s="3"/>
      <c r="M24" s="3"/>
    </row>
    <row r="25" spans="1:13" x14ac:dyDescent="0.3">
      <c r="A25" s="72">
        <v>44323</v>
      </c>
      <c r="B25" s="66" t="s">
        <v>89</v>
      </c>
      <c r="C25" s="78">
        <v>400.42</v>
      </c>
      <c r="D25" s="79"/>
      <c r="I25" s="3"/>
      <c r="J25" s="12"/>
      <c r="L25" s="3"/>
      <c r="M25" s="3"/>
    </row>
    <row r="26" spans="1:13" x14ac:dyDescent="0.3">
      <c r="A26" s="72">
        <v>44330</v>
      </c>
      <c r="B26" s="66" t="s">
        <v>89</v>
      </c>
      <c r="C26" s="78">
        <v>400.42</v>
      </c>
      <c r="D26" s="79"/>
      <c r="I26" s="3"/>
      <c r="J26" s="12"/>
      <c r="L26" s="3"/>
      <c r="M26" s="3"/>
    </row>
    <row r="27" spans="1:13" x14ac:dyDescent="0.3">
      <c r="A27" s="72">
        <v>44351</v>
      </c>
      <c r="B27" s="66" t="s">
        <v>89</v>
      </c>
      <c r="C27" s="78">
        <v>400.42</v>
      </c>
      <c r="D27" s="79"/>
      <c r="I27" s="3"/>
      <c r="J27" s="12"/>
      <c r="L27" s="3"/>
      <c r="M27" s="3"/>
    </row>
    <row r="28" spans="1:13" x14ac:dyDescent="0.3">
      <c r="A28" s="72">
        <v>44358</v>
      </c>
      <c r="B28" s="66" t="s">
        <v>89</v>
      </c>
      <c r="C28" s="78">
        <v>400.42</v>
      </c>
      <c r="D28" s="79"/>
      <c r="I28" s="3"/>
      <c r="J28" s="12"/>
      <c r="L28" s="3"/>
      <c r="M28" s="3"/>
    </row>
    <row r="29" spans="1:13" ht="15" thickBot="1" x14ac:dyDescent="0.35">
      <c r="A29" s="72">
        <v>44372</v>
      </c>
      <c r="B29" s="66" t="s">
        <v>89</v>
      </c>
      <c r="C29" s="78">
        <v>400.42</v>
      </c>
      <c r="D29" s="68"/>
      <c r="I29" s="3"/>
      <c r="J29" s="12"/>
      <c r="L29" s="3"/>
      <c r="M29" s="3"/>
    </row>
    <row r="30" spans="1:13" ht="15" thickBot="1" x14ac:dyDescent="0.35">
      <c r="B30" s="65"/>
      <c r="C30" s="83">
        <f>SUM(C5:C29)</f>
        <v>10010.5</v>
      </c>
      <c r="D30" s="84">
        <f>SUM(D5:D29)</f>
        <v>0</v>
      </c>
    </row>
    <row r="31" spans="1:13" ht="15" thickTop="1" x14ac:dyDescent="0.3">
      <c r="B31" t="s">
        <v>13</v>
      </c>
      <c r="C31" s="3"/>
      <c r="D31" s="3">
        <f>C30-D30</f>
        <v>10010.5</v>
      </c>
      <c r="F31" s="3"/>
      <c r="G31" s="3"/>
      <c r="H31" s="3"/>
    </row>
    <row r="32" spans="1:13" x14ac:dyDescent="0.3">
      <c r="C32" s="3"/>
      <c r="D32" s="3"/>
    </row>
    <row r="33" spans="1:13" x14ac:dyDescent="0.3">
      <c r="C33" s="3"/>
      <c r="D33" s="3"/>
    </row>
    <row r="34" spans="1:13" x14ac:dyDescent="0.3">
      <c r="C34" s="3"/>
      <c r="D34" s="3"/>
      <c r="G34" s="3"/>
    </row>
    <row r="35" spans="1:13" x14ac:dyDescent="0.3">
      <c r="A35" s="72"/>
      <c r="B35" s="99"/>
      <c r="C35" s="78"/>
      <c r="D35" s="71"/>
      <c r="G35" s="2"/>
      <c r="I35" s="3"/>
      <c r="J35" s="12"/>
      <c r="L35" s="3"/>
      <c r="M35" s="3"/>
    </row>
    <row r="36" spans="1:13" x14ac:dyDescent="0.3">
      <c r="C36" s="3"/>
      <c r="D36" s="3"/>
    </row>
    <row r="38" spans="1:13" x14ac:dyDescent="0.3">
      <c r="A38" s="66"/>
      <c r="B38" s="78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26"/>
  <sheetViews>
    <sheetView workbookViewId="0">
      <pane ySplit="1" topLeftCell="A2" activePane="bottomLeft" state="frozen"/>
      <selection pane="bottomLeft" activeCell="B17" sqref="B17:B18"/>
    </sheetView>
  </sheetViews>
  <sheetFormatPr defaultRowHeight="14.4" x14ac:dyDescent="0.3"/>
  <cols>
    <col min="1" max="1" width="13.6640625" customWidth="1"/>
    <col min="2" max="2" width="41" customWidth="1"/>
    <col min="3" max="3" width="12.6640625" customWidth="1"/>
    <col min="4" max="4" width="12.109375" customWidth="1"/>
    <col min="6" max="8" width="11.109375" bestFit="1" customWidth="1"/>
    <col min="11" max="11" width="10" customWidth="1"/>
    <col min="12" max="12" width="10.44140625" customWidth="1"/>
  </cols>
  <sheetData>
    <row r="1" spans="1:13" ht="21" x14ac:dyDescent="0.5">
      <c r="A1" s="19" t="s">
        <v>8</v>
      </c>
      <c r="B1" s="19"/>
      <c r="C1" s="19"/>
      <c r="D1" s="19"/>
    </row>
    <row r="2" spans="1:13" ht="18" x14ac:dyDescent="0.35">
      <c r="A2" s="17" t="s">
        <v>128</v>
      </c>
      <c r="B2" s="17"/>
      <c r="C2" s="17"/>
      <c r="D2" s="17"/>
    </row>
    <row r="3" spans="1:13" ht="15" thickBot="1" x14ac:dyDescent="0.35">
      <c r="A3" s="4"/>
      <c r="B3" s="4"/>
      <c r="C3" s="4"/>
      <c r="D3" s="4"/>
    </row>
    <row r="4" spans="1:13" ht="15.6" thickTop="1" thickBot="1" x14ac:dyDescent="0.35">
      <c r="A4" s="85" t="s">
        <v>0</v>
      </c>
      <c r="B4" s="86" t="s">
        <v>1</v>
      </c>
      <c r="C4" s="86" t="s">
        <v>2</v>
      </c>
      <c r="D4" s="87" t="s">
        <v>3</v>
      </c>
    </row>
    <row r="5" spans="1:13" ht="15" thickTop="1" x14ac:dyDescent="0.3">
      <c r="A5" s="72">
        <v>44034</v>
      </c>
      <c r="B5" s="66" t="s">
        <v>69</v>
      </c>
      <c r="C5">
        <v>244.87</v>
      </c>
      <c r="D5" s="68"/>
    </row>
    <row r="6" spans="1:13" x14ac:dyDescent="0.3">
      <c r="A6" s="72">
        <v>44095</v>
      </c>
      <c r="B6" s="66" t="s">
        <v>69</v>
      </c>
      <c r="C6" s="3">
        <v>228.85</v>
      </c>
      <c r="D6" s="68"/>
      <c r="L6" s="3"/>
      <c r="M6" s="3"/>
    </row>
    <row r="7" spans="1:13" x14ac:dyDescent="0.3">
      <c r="A7" s="2">
        <v>44132</v>
      </c>
      <c r="B7" s="66" t="s">
        <v>69</v>
      </c>
      <c r="C7" s="78">
        <v>183.08</v>
      </c>
      <c r="D7" s="68"/>
      <c r="K7" s="3"/>
    </row>
    <row r="8" spans="1:13" x14ac:dyDescent="0.3">
      <c r="A8" s="2">
        <v>44162</v>
      </c>
      <c r="B8" s="66" t="s">
        <v>69</v>
      </c>
      <c r="C8">
        <v>183.08</v>
      </c>
      <c r="D8" s="73"/>
      <c r="G8" s="53"/>
      <c r="I8" s="22"/>
      <c r="J8" s="22"/>
      <c r="K8" s="3"/>
    </row>
    <row r="9" spans="1:13" x14ac:dyDescent="0.3">
      <c r="A9" s="72">
        <v>44187</v>
      </c>
      <c r="B9" s="66" t="s">
        <v>69</v>
      </c>
      <c r="C9" s="78">
        <v>229.47</v>
      </c>
      <c r="D9" s="73"/>
      <c r="G9" s="53"/>
      <c r="I9" s="22"/>
      <c r="J9" s="22"/>
      <c r="K9" s="3"/>
    </row>
    <row r="10" spans="1:13" x14ac:dyDescent="0.3">
      <c r="A10" s="72">
        <v>44214</v>
      </c>
      <c r="B10" s="66" t="s">
        <v>69</v>
      </c>
      <c r="C10" s="78">
        <v>190.03</v>
      </c>
      <c r="D10" s="68"/>
      <c r="L10" s="3"/>
      <c r="M10" s="3"/>
    </row>
    <row r="11" spans="1:13" x14ac:dyDescent="0.3">
      <c r="A11" s="72">
        <v>44232</v>
      </c>
      <c r="B11" s="66" t="s">
        <v>69</v>
      </c>
      <c r="C11" s="3">
        <v>192.99</v>
      </c>
      <c r="D11" s="79"/>
      <c r="J11" s="12"/>
      <c r="L11" s="3"/>
      <c r="M11" s="3"/>
    </row>
    <row r="12" spans="1:13" x14ac:dyDescent="0.3">
      <c r="A12" s="72">
        <v>44252</v>
      </c>
      <c r="B12" s="66" t="s">
        <v>90</v>
      </c>
      <c r="C12" s="78">
        <v>419.95</v>
      </c>
      <c r="D12" s="68"/>
      <c r="J12" s="12"/>
      <c r="L12" s="3"/>
      <c r="M12" s="3"/>
    </row>
    <row r="13" spans="1:13" x14ac:dyDescent="0.3">
      <c r="A13" s="72">
        <v>44284</v>
      </c>
      <c r="B13" s="66" t="s">
        <v>69</v>
      </c>
      <c r="C13" s="78">
        <v>189.84</v>
      </c>
      <c r="D13" s="73"/>
      <c r="L13" s="3"/>
      <c r="M13" s="3"/>
    </row>
    <row r="14" spans="1:13" x14ac:dyDescent="0.3">
      <c r="A14" s="72">
        <v>44300</v>
      </c>
      <c r="B14" s="66" t="s">
        <v>69</v>
      </c>
      <c r="C14" s="78">
        <v>238.34</v>
      </c>
      <c r="D14" s="73"/>
      <c r="L14" s="3"/>
      <c r="M14" s="3"/>
    </row>
    <row r="15" spans="1:13" x14ac:dyDescent="0.3">
      <c r="A15" s="72">
        <v>44341</v>
      </c>
      <c r="B15" s="66" t="s">
        <v>69</v>
      </c>
      <c r="C15" s="78">
        <v>195.38</v>
      </c>
      <c r="D15" s="68"/>
      <c r="K15" s="3"/>
      <c r="M15" s="3"/>
    </row>
    <row r="16" spans="1:13" x14ac:dyDescent="0.3">
      <c r="A16" s="72">
        <v>44363</v>
      </c>
      <c r="B16" s="66" t="s">
        <v>69</v>
      </c>
      <c r="C16" s="78">
        <v>241.96</v>
      </c>
      <c r="D16" s="68"/>
      <c r="K16" s="3"/>
      <c r="M16" s="3"/>
    </row>
    <row r="17" spans="1:13" x14ac:dyDescent="0.3">
      <c r="A17" s="72"/>
      <c r="B17" s="66"/>
      <c r="C17" s="78"/>
      <c r="D17" s="68"/>
      <c r="K17" s="3"/>
      <c r="M17" s="3"/>
    </row>
    <row r="18" spans="1:13" x14ac:dyDescent="0.3">
      <c r="A18" s="72"/>
      <c r="B18" s="66"/>
      <c r="C18" s="78"/>
      <c r="D18" s="68"/>
      <c r="K18" s="3"/>
      <c r="M18" s="3"/>
    </row>
    <row r="19" spans="1:13" ht="15" thickBot="1" x14ac:dyDescent="0.35">
      <c r="D19" s="68"/>
    </row>
    <row r="20" spans="1:13" ht="15" thickBot="1" x14ac:dyDescent="0.35">
      <c r="C20" s="14">
        <f>SUM(C9:C16)</f>
        <v>1897.96</v>
      </c>
      <c r="D20" s="14">
        <f>SUM(D5:D19)</f>
        <v>0</v>
      </c>
    </row>
    <row r="21" spans="1:13" ht="15" thickTop="1" x14ac:dyDescent="0.3">
      <c r="B21" t="s">
        <v>13</v>
      </c>
      <c r="C21" s="3"/>
      <c r="D21" s="3">
        <f>C20-D20</f>
        <v>1897.96</v>
      </c>
      <c r="F21" s="3"/>
      <c r="G21" s="3"/>
      <c r="H21" s="3"/>
    </row>
    <row r="22" spans="1:13" x14ac:dyDescent="0.3">
      <c r="C22" s="3"/>
      <c r="D22" s="3"/>
    </row>
    <row r="23" spans="1:13" x14ac:dyDescent="0.3">
      <c r="C23" s="3"/>
      <c r="D23" s="3"/>
    </row>
    <row r="24" spans="1:13" x14ac:dyDescent="0.3">
      <c r="C24" s="3"/>
      <c r="D24" s="3"/>
      <c r="G24" s="3"/>
    </row>
    <row r="25" spans="1:13" x14ac:dyDescent="0.3">
      <c r="C25" s="3"/>
      <c r="D25" s="3"/>
      <c r="H25" s="3"/>
    </row>
    <row r="26" spans="1:13" x14ac:dyDescent="0.3">
      <c r="C26" s="3"/>
      <c r="D26" s="3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17"/>
  <sheetViews>
    <sheetView workbookViewId="0">
      <pane ySplit="1" topLeftCell="A2" activePane="bottomLeft" state="frozen"/>
      <selection pane="bottomLeft" activeCell="C30" sqref="C30"/>
    </sheetView>
  </sheetViews>
  <sheetFormatPr defaultRowHeight="14.4" x14ac:dyDescent="0.3"/>
  <cols>
    <col min="1" max="1" width="12.88671875" customWidth="1"/>
    <col min="2" max="2" width="49" customWidth="1"/>
    <col min="3" max="3" width="9.5546875" customWidth="1"/>
    <col min="4" max="4" width="10" customWidth="1"/>
    <col min="6" max="8" width="11.109375" bestFit="1" customWidth="1"/>
    <col min="11" max="11" width="10" customWidth="1"/>
    <col min="12" max="12" width="10.44140625" customWidth="1"/>
  </cols>
  <sheetData>
    <row r="1" spans="1:13" ht="21" x14ac:dyDescent="0.5">
      <c r="A1" s="19" t="s">
        <v>8</v>
      </c>
      <c r="B1" s="19"/>
      <c r="C1" s="19"/>
      <c r="D1" s="19"/>
    </row>
    <row r="2" spans="1:13" ht="18" x14ac:dyDescent="0.35">
      <c r="A2" s="17" t="s">
        <v>86</v>
      </c>
      <c r="B2" s="17"/>
      <c r="C2" s="17"/>
      <c r="D2" s="17"/>
    </row>
    <row r="3" spans="1:13" ht="15" thickBot="1" x14ac:dyDescent="0.35">
      <c r="A3" s="4"/>
      <c r="B3" s="4"/>
      <c r="C3" s="4"/>
      <c r="D3" s="4"/>
    </row>
    <row r="4" spans="1:13" ht="15.6" thickTop="1" thickBot="1" x14ac:dyDescent="0.35">
      <c r="A4" s="85" t="s">
        <v>0</v>
      </c>
      <c r="B4" s="86" t="s">
        <v>1</v>
      </c>
      <c r="C4" s="86" t="s">
        <v>2</v>
      </c>
      <c r="D4" s="87" t="s">
        <v>3</v>
      </c>
    </row>
    <row r="5" spans="1:13" ht="16.5" customHeight="1" thickTop="1" x14ac:dyDescent="0.3">
      <c r="A5" s="2"/>
      <c r="B5" s="66"/>
      <c r="C5" s="71"/>
      <c r="D5" s="79"/>
    </row>
    <row r="6" spans="1:13" ht="18" customHeight="1" x14ac:dyDescent="0.3">
      <c r="A6" s="72"/>
      <c r="B6" s="66"/>
      <c r="C6" s="78"/>
      <c r="D6" s="79"/>
    </row>
    <row r="7" spans="1:13" ht="17.25" customHeight="1" x14ac:dyDescent="0.3">
      <c r="A7" s="72"/>
      <c r="B7" s="66"/>
      <c r="C7" s="78"/>
      <c r="D7" s="79"/>
      <c r="I7" s="3"/>
      <c r="J7" s="12"/>
      <c r="K7" s="3"/>
    </row>
    <row r="8" spans="1:13" ht="18" customHeight="1" x14ac:dyDescent="0.3">
      <c r="A8" s="72"/>
      <c r="B8" s="66"/>
      <c r="C8" s="96"/>
      <c r="D8" s="97"/>
      <c r="I8" s="3"/>
      <c r="J8" s="12"/>
      <c r="L8" s="3"/>
      <c r="M8" s="3"/>
    </row>
    <row r="9" spans="1:13" x14ac:dyDescent="0.3">
      <c r="A9" s="72"/>
      <c r="B9" s="66"/>
      <c r="C9" s="78"/>
      <c r="D9" s="79"/>
      <c r="G9" s="2"/>
      <c r="I9" s="3"/>
      <c r="J9" s="12"/>
      <c r="K9" s="3"/>
      <c r="L9" s="3"/>
      <c r="M9" s="3"/>
    </row>
    <row r="10" spans="1:13" x14ac:dyDescent="0.3">
      <c r="A10" s="72"/>
      <c r="B10" s="66"/>
      <c r="C10" s="78"/>
      <c r="D10" s="79"/>
    </row>
    <row r="11" spans="1:13" x14ac:dyDescent="0.3">
      <c r="A11" s="72"/>
      <c r="B11" s="66"/>
      <c r="C11" s="78"/>
      <c r="D11" s="79"/>
    </row>
    <row r="12" spans="1:13" x14ac:dyDescent="0.3">
      <c r="A12" s="72"/>
      <c r="B12" s="66"/>
      <c r="C12" s="78"/>
      <c r="D12" s="79"/>
      <c r="F12" s="3"/>
      <c r="G12" s="3"/>
      <c r="H12" s="3"/>
    </row>
    <row r="13" spans="1:13" x14ac:dyDescent="0.3">
      <c r="A13" s="72"/>
      <c r="B13" s="66"/>
      <c r="C13" s="78"/>
      <c r="D13" s="79"/>
    </row>
    <row r="14" spans="1:13" x14ac:dyDescent="0.3">
      <c r="A14" s="72"/>
      <c r="B14" s="66"/>
      <c r="C14" s="78"/>
      <c r="D14" s="79"/>
    </row>
    <row r="15" spans="1:13" ht="15" thickBot="1" x14ac:dyDescent="0.35">
      <c r="C15" s="3"/>
      <c r="D15" s="3"/>
      <c r="G15" s="3"/>
    </row>
    <row r="16" spans="1:13" ht="15" thickBot="1" x14ac:dyDescent="0.35">
      <c r="C16" s="3"/>
      <c r="D16" s="14">
        <f>SUM(D5:D15)</f>
        <v>0</v>
      </c>
      <c r="H16" s="3"/>
    </row>
    <row r="17" spans="3:4" ht="15" thickTop="1" x14ac:dyDescent="0.3">
      <c r="C17" s="3"/>
      <c r="D17" s="3"/>
    </row>
  </sheetData>
  <pageMargins left="0.70866141732283472" right="0.70866141732283472" top="0.74803149606299213" bottom="0.74803149606299213" header="0.31496062992125984" footer="0.31496062992125984"/>
  <pageSetup paperSize="9" orientation="portrait" verticalDpi="4294967293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34"/>
  <sheetViews>
    <sheetView workbookViewId="0">
      <pane ySplit="1" topLeftCell="A2" activePane="bottomLeft" state="frozen"/>
      <selection pane="bottomLeft" activeCell="C27" sqref="C27"/>
    </sheetView>
  </sheetViews>
  <sheetFormatPr defaultRowHeight="14.4" x14ac:dyDescent="0.3"/>
  <cols>
    <col min="1" max="1" width="13.6640625" customWidth="1"/>
    <col min="2" max="2" width="44.44140625" customWidth="1"/>
    <col min="3" max="3" width="12.6640625" customWidth="1"/>
    <col min="4" max="4" width="12.109375" customWidth="1"/>
    <col min="6" max="8" width="11.109375" bestFit="1" customWidth="1"/>
    <col min="11" max="11" width="10" customWidth="1"/>
    <col min="12" max="12" width="10.44140625" customWidth="1"/>
  </cols>
  <sheetData>
    <row r="1" spans="1:13" ht="21" x14ac:dyDescent="0.5">
      <c r="A1" s="19" t="s">
        <v>8</v>
      </c>
      <c r="B1" s="19"/>
      <c r="C1" s="19"/>
      <c r="D1" s="19"/>
    </row>
    <row r="2" spans="1:13" ht="18" x14ac:dyDescent="0.35">
      <c r="A2" s="17" t="s">
        <v>129</v>
      </c>
      <c r="B2" s="17"/>
      <c r="C2" s="17"/>
      <c r="D2" s="17"/>
    </row>
    <row r="3" spans="1:13" ht="15" thickBot="1" x14ac:dyDescent="0.35">
      <c r="A3" s="4"/>
      <c r="B3" s="4"/>
      <c r="C3" s="4"/>
      <c r="D3" s="4"/>
    </row>
    <row r="4" spans="1:13" ht="15.6" thickTop="1" thickBot="1" x14ac:dyDescent="0.35">
      <c r="A4" s="88" t="s">
        <v>0</v>
      </c>
      <c r="B4" s="89" t="s">
        <v>1</v>
      </c>
      <c r="C4" s="89" t="s">
        <v>2</v>
      </c>
      <c r="D4" s="90" t="s">
        <v>3</v>
      </c>
    </row>
    <row r="5" spans="1:13" x14ac:dyDescent="0.3">
      <c r="A5" s="72">
        <v>44043</v>
      </c>
      <c r="B5" s="75" t="s">
        <v>21</v>
      </c>
      <c r="C5" s="78">
        <v>0.08</v>
      </c>
    </row>
    <row r="6" spans="1:13" ht="17.399999999999999" customHeight="1" x14ac:dyDescent="0.3">
      <c r="A6" s="72">
        <v>44043</v>
      </c>
      <c r="B6" s="66" t="s">
        <v>14</v>
      </c>
      <c r="C6" s="80">
        <v>0.23</v>
      </c>
      <c r="D6" s="76"/>
      <c r="G6" s="2"/>
      <c r="I6" s="3"/>
      <c r="J6" s="12"/>
      <c r="K6" s="3"/>
    </row>
    <row r="7" spans="1:13" x14ac:dyDescent="0.3">
      <c r="A7" s="72">
        <v>44074</v>
      </c>
      <c r="B7" s="75" t="s">
        <v>21</v>
      </c>
      <c r="C7" s="78">
        <v>0.04</v>
      </c>
      <c r="D7" s="68"/>
      <c r="G7" s="2"/>
      <c r="I7" s="3"/>
      <c r="J7" s="12"/>
      <c r="K7" s="3"/>
      <c r="L7" s="3"/>
      <c r="M7" s="3"/>
    </row>
    <row r="8" spans="1:13" ht="18.600000000000001" customHeight="1" x14ac:dyDescent="0.3">
      <c r="A8" s="72">
        <v>44074</v>
      </c>
      <c r="B8" s="66" t="s">
        <v>14</v>
      </c>
      <c r="C8" s="109">
        <v>0.44</v>
      </c>
      <c r="D8" s="68"/>
      <c r="G8" s="2"/>
      <c r="I8" s="3"/>
      <c r="J8" s="12"/>
      <c r="K8" s="3"/>
      <c r="L8" s="3"/>
      <c r="M8" s="3"/>
    </row>
    <row r="9" spans="1:13" ht="18.600000000000001" customHeight="1" x14ac:dyDescent="0.3">
      <c r="A9" s="72">
        <v>44104</v>
      </c>
      <c r="B9" s="66" t="s">
        <v>14</v>
      </c>
      <c r="C9" s="109">
        <v>0.27</v>
      </c>
      <c r="D9" s="68"/>
      <c r="G9" s="2"/>
      <c r="I9" s="3"/>
      <c r="J9" s="12"/>
      <c r="K9" s="3"/>
      <c r="L9" s="3"/>
      <c r="M9" s="3"/>
    </row>
    <row r="10" spans="1:13" x14ac:dyDescent="0.3">
      <c r="A10" s="72">
        <v>44134</v>
      </c>
      <c r="B10" s="75" t="s">
        <v>21</v>
      </c>
      <c r="C10" s="22">
        <v>0.01</v>
      </c>
      <c r="D10" s="68"/>
      <c r="G10" s="2"/>
      <c r="I10" s="3"/>
      <c r="J10" s="12"/>
      <c r="K10" s="3"/>
      <c r="L10" s="3"/>
      <c r="M10" s="3"/>
    </row>
    <row r="11" spans="1:13" ht="18" customHeight="1" x14ac:dyDescent="0.3">
      <c r="A11" s="2">
        <v>44134</v>
      </c>
      <c r="B11" s="66" t="s">
        <v>14</v>
      </c>
      <c r="C11" s="22">
        <v>0.31</v>
      </c>
      <c r="D11" s="68"/>
      <c r="G11" s="2"/>
      <c r="I11" s="3"/>
      <c r="J11" s="12"/>
      <c r="K11" s="3"/>
      <c r="L11" s="3"/>
      <c r="M11" s="3"/>
    </row>
    <row r="12" spans="1:13" x14ac:dyDescent="0.3">
      <c r="A12" s="72">
        <v>44165</v>
      </c>
      <c r="B12" s="75" t="s">
        <v>21</v>
      </c>
      <c r="C12" s="78">
        <v>0.09</v>
      </c>
      <c r="D12" s="68"/>
      <c r="G12" s="2"/>
      <c r="I12" s="3"/>
      <c r="J12" s="12"/>
      <c r="K12" s="3"/>
      <c r="L12" s="3"/>
      <c r="M12" s="3"/>
    </row>
    <row r="13" spans="1:13" ht="26.4" x14ac:dyDescent="0.3">
      <c r="A13" s="72">
        <v>44165</v>
      </c>
      <c r="B13" s="66" t="s">
        <v>14</v>
      </c>
      <c r="C13" s="78">
        <v>0.32</v>
      </c>
      <c r="D13" s="68"/>
    </row>
    <row r="14" spans="1:13" ht="13.95" customHeight="1" x14ac:dyDescent="0.3">
      <c r="A14" s="72">
        <v>44196</v>
      </c>
      <c r="B14" s="66" t="s">
        <v>14</v>
      </c>
      <c r="C14" s="78">
        <v>0.33</v>
      </c>
      <c r="D14" s="68"/>
    </row>
    <row r="15" spans="1:13" ht="17.25" customHeight="1" x14ac:dyDescent="0.3">
      <c r="A15" s="72">
        <v>44196</v>
      </c>
      <c r="B15" s="75" t="s">
        <v>21</v>
      </c>
      <c r="C15" s="78">
        <v>0.16</v>
      </c>
      <c r="D15" s="68"/>
    </row>
    <row r="16" spans="1:13" ht="17.25" customHeight="1" x14ac:dyDescent="0.3">
      <c r="A16" s="72">
        <v>44225</v>
      </c>
      <c r="B16" s="66" t="s">
        <v>14</v>
      </c>
      <c r="C16" s="78">
        <v>0.34</v>
      </c>
      <c r="D16" s="68"/>
    </row>
    <row r="17" spans="1:8" ht="17.25" customHeight="1" x14ac:dyDescent="0.3">
      <c r="A17" s="72">
        <v>44225</v>
      </c>
      <c r="B17" s="75" t="s">
        <v>21</v>
      </c>
      <c r="C17" s="109">
        <v>0.03</v>
      </c>
      <c r="D17" s="68"/>
    </row>
    <row r="18" spans="1:8" ht="18" customHeight="1" x14ac:dyDescent="0.3">
      <c r="A18" s="72">
        <v>44253</v>
      </c>
      <c r="B18" s="66" t="s">
        <v>14</v>
      </c>
      <c r="C18" s="22">
        <v>0.35</v>
      </c>
      <c r="D18" s="68"/>
    </row>
    <row r="19" spans="1:8" x14ac:dyDescent="0.3">
      <c r="A19" s="72">
        <v>44253</v>
      </c>
      <c r="B19" s="75" t="s">
        <v>21</v>
      </c>
      <c r="C19" s="78">
        <v>0.06</v>
      </c>
      <c r="D19" s="68"/>
    </row>
    <row r="20" spans="1:8" ht="15" customHeight="1" x14ac:dyDescent="0.3">
      <c r="A20" s="72">
        <v>44286</v>
      </c>
      <c r="B20" s="75" t="s">
        <v>21</v>
      </c>
      <c r="C20" s="78">
        <v>0.04</v>
      </c>
      <c r="D20" s="68"/>
    </row>
    <row r="21" spans="1:8" ht="12" customHeight="1" x14ac:dyDescent="0.3">
      <c r="A21" s="72">
        <v>44286</v>
      </c>
      <c r="B21" s="66" t="s">
        <v>14</v>
      </c>
      <c r="C21" s="78">
        <v>0.49</v>
      </c>
      <c r="D21" s="68"/>
    </row>
    <row r="22" spans="1:8" ht="16.95" customHeight="1" x14ac:dyDescent="0.3">
      <c r="A22" s="72">
        <v>44316</v>
      </c>
      <c r="B22" s="66" t="s">
        <v>14</v>
      </c>
      <c r="C22" s="78">
        <v>0.49</v>
      </c>
      <c r="D22" s="68"/>
    </row>
    <row r="23" spans="1:8" x14ac:dyDescent="0.3">
      <c r="A23" s="72">
        <v>44316</v>
      </c>
      <c r="B23" s="75" t="s">
        <v>21</v>
      </c>
      <c r="C23" s="78">
        <v>0.03</v>
      </c>
      <c r="D23" s="68"/>
    </row>
    <row r="24" spans="1:8" ht="18.75" customHeight="1" x14ac:dyDescent="0.3">
      <c r="A24" s="72">
        <v>44347</v>
      </c>
      <c r="B24" s="66" t="s">
        <v>14</v>
      </c>
      <c r="C24" s="78">
        <v>0.52</v>
      </c>
      <c r="D24" s="68"/>
    </row>
    <row r="25" spans="1:8" ht="20.25" customHeight="1" x14ac:dyDescent="0.3">
      <c r="A25" s="72">
        <v>44347</v>
      </c>
      <c r="B25" s="75" t="s">
        <v>21</v>
      </c>
      <c r="C25" s="78">
        <v>0.05</v>
      </c>
      <c r="D25" s="68"/>
    </row>
    <row r="26" spans="1:8" x14ac:dyDescent="0.3">
      <c r="A26" s="72">
        <v>44377</v>
      </c>
      <c r="B26" s="75" t="s">
        <v>21</v>
      </c>
      <c r="C26" s="78">
        <v>0.01</v>
      </c>
      <c r="D26" s="68"/>
    </row>
    <row r="27" spans="1:8" x14ac:dyDescent="0.3">
      <c r="A27" s="69"/>
      <c r="B27" s="66"/>
      <c r="C27" s="71"/>
      <c r="D27" s="68"/>
    </row>
    <row r="28" spans="1:8" ht="15" thickBot="1" x14ac:dyDescent="0.35">
      <c r="A28" s="82"/>
      <c r="B28" s="65"/>
      <c r="C28" s="102">
        <f>SUM(C5:C27)</f>
        <v>4.6900000000000004</v>
      </c>
      <c r="D28" s="102">
        <f>SUM(D5:D27)</f>
        <v>0</v>
      </c>
    </row>
    <row r="29" spans="1:8" ht="15" thickTop="1" x14ac:dyDescent="0.3">
      <c r="C29" s="3"/>
      <c r="D29" s="3"/>
      <c r="G29" s="3"/>
    </row>
    <row r="30" spans="1:8" x14ac:dyDescent="0.3">
      <c r="C30" s="3"/>
      <c r="D30" s="3"/>
      <c r="H30" s="3"/>
    </row>
    <row r="31" spans="1:8" x14ac:dyDescent="0.3">
      <c r="C31" s="3"/>
      <c r="D31" s="3"/>
    </row>
    <row r="32" spans="1:8" x14ac:dyDescent="0.3">
      <c r="C32" s="3"/>
    </row>
    <row r="33" spans="3:3" x14ac:dyDescent="0.3">
      <c r="C33" s="3"/>
    </row>
    <row r="34" spans="3:3" x14ac:dyDescent="0.3">
      <c r="C34" s="3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16"/>
  <sheetViews>
    <sheetView workbookViewId="0">
      <selection activeCell="A11" sqref="A11"/>
    </sheetView>
  </sheetViews>
  <sheetFormatPr defaultRowHeight="14.4" x14ac:dyDescent="0.3"/>
  <cols>
    <col min="1" max="1" width="11" customWidth="1"/>
    <col min="2" max="2" width="44.109375" customWidth="1"/>
  </cols>
  <sheetData>
    <row r="1" spans="1:4" ht="21" x14ac:dyDescent="0.5">
      <c r="A1" s="19" t="s">
        <v>8</v>
      </c>
      <c r="B1" s="19"/>
      <c r="C1" s="19"/>
      <c r="D1" s="19"/>
    </row>
    <row r="2" spans="1:4" ht="18" x14ac:dyDescent="0.35">
      <c r="A2" s="17" t="s">
        <v>130</v>
      </c>
      <c r="B2" s="17"/>
      <c r="C2" s="17"/>
      <c r="D2" s="17"/>
    </row>
    <row r="3" spans="1:4" ht="15" thickBot="1" x14ac:dyDescent="0.35">
      <c r="A3" s="4"/>
      <c r="B3" s="4"/>
      <c r="C3" s="4"/>
      <c r="D3" s="4"/>
    </row>
    <row r="4" spans="1:4" ht="15.6" thickTop="1" thickBot="1" x14ac:dyDescent="0.35">
      <c r="A4" s="88" t="s">
        <v>0</v>
      </c>
      <c r="B4" s="89" t="s">
        <v>1</v>
      </c>
      <c r="C4" s="89" t="s">
        <v>2</v>
      </c>
      <c r="D4" s="90" t="s">
        <v>3</v>
      </c>
    </row>
    <row r="5" spans="1:4" x14ac:dyDescent="0.3">
      <c r="A5" s="72">
        <v>44060</v>
      </c>
      <c r="B5" s="75" t="s">
        <v>87</v>
      </c>
      <c r="C5" s="78"/>
      <c r="D5" s="79">
        <v>54</v>
      </c>
    </row>
    <row r="6" spans="1:4" ht="21" customHeight="1" x14ac:dyDescent="0.3">
      <c r="A6" s="72">
        <v>44273</v>
      </c>
      <c r="B6" s="75" t="s">
        <v>87</v>
      </c>
      <c r="C6" s="78"/>
      <c r="D6" s="79">
        <v>273</v>
      </c>
    </row>
    <row r="7" spans="1:4" ht="21" customHeight="1" x14ac:dyDescent="0.3">
      <c r="A7" s="72">
        <v>44125</v>
      </c>
      <c r="B7" s="66" t="s">
        <v>80</v>
      </c>
      <c r="C7" s="78"/>
      <c r="D7" s="79">
        <v>110</v>
      </c>
    </row>
    <row r="8" spans="1:4" ht="21" customHeight="1" x14ac:dyDescent="0.3">
      <c r="A8" s="72">
        <v>44159</v>
      </c>
      <c r="B8" s="66" t="s">
        <v>80</v>
      </c>
      <c r="C8" s="78"/>
      <c r="D8" s="79">
        <v>1710</v>
      </c>
    </row>
    <row r="9" spans="1:4" ht="21" customHeight="1" x14ac:dyDescent="0.3">
      <c r="A9" s="2">
        <v>44273</v>
      </c>
      <c r="B9" t="s">
        <v>87</v>
      </c>
      <c r="D9">
        <v>273</v>
      </c>
    </row>
    <row r="10" spans="1:4" ht="21" customHeight="1" x14ac:dyDescent="0.3">
      <c r="A10" s="2">
        <v>44376</v>
      </c>
      <c r="B10" t="s">
        <v>87</v>
      </c>
      <c r="D10" s="132">
        <v>55</v>
      </c>
    </row>
    <row r="11" spans="1:4" ht="21" customHeight="1" thickBot="1" x14ac:dyDescent="0.35">
      <c r="A11" s="72"/>
      <c r="B11" s="66"/>
      <c r="C11" s="78"/>
    </row>
    <row r="12" spans="1:4" ht="15" thickBot="1" x14ac:dyDescent="0.35">
      <c r="A12" s="82"/>
      <c r="B12" s="65"/>
      <c r="C12" s="83">
        <f>SUM(C6:C7)</f>
        <v>0</v>
      </c>
      <c r="D12" s="84">
        <f>SUM(D5:D8)</f>
        <v>2147</v>
      </c>
    </row>
    <row r="13" spans="1:4" ht="15" thickTop="1" x14ac:dyDescent="0.3">
      <c r="B13" s="20"/>
      <c r="D13" s="23"/>
    </row>
    <row r="16" spans="1:4" x14ac:dyDescent="0.3">
      <c r="A16" s="2"/>
      <c r="B16" s="15"/>
      <c r="D16" s="2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5</vt:i4>
      </vt:variant>
    </vt:vector>
  </HeadingPairs>
  <TitlesOfParts>
    <vt:vector size="17" baseType="lpstr">
      <vt:lpstr>Account</vt:lpstr>
      <vt:lpstr>Performance</vt:lpstr>
      <vt:lpstr>Ledger</vt:lpstr>
      <vt:lpstr>Shares</vt:lpstr>
      <vt:lpstr>Suraj</vt:lpstr>
      <vt:lpstr>Nimmi</vt:lpstr>
      <vt:lpstr>Charges</vt:lpstr>
      <vt:lpstr>Interest</vt:lpstr>
      <vt:lpstr>Fund</vt:lpstr>
      <vt:lpstr>Tax</vt:lpstr>
      <vt:lpstr>Property</vt:lpstr>
      <vt:lpstr>Bank</vt:lpstr>
      <vt:lpstr>Charges!Print_Titles</vt:lpstr>
      <vt:lpstr>Interest!Print_Titles</vt:lpstr>
      <vt:lpstr>Ledger!Print_Titles</vt:lpstr>
      <vt:lpstr>Nimmi!Print_Titles</vt:lpstr>
      <vt:lpstr>Suraj!Print_Titles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2021-10-20T11:25:12Z</dcterms:modified>
</cp:coreProperties>
</file>