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iva\AppData\Local\Microsoft\Windows\INetCache\Content.Outlook\B0L97P3S\"/>
    </mc:Choice>
  </mc:AlternateContent>
  <xr:revisionPtr revIDLastSave="0" documentId="8_{2B897515-2951-42D9-A1F2-CA3AE6297625}" xr6:coauthVersionLast="47" xr6:coauthVersionMax="47" xr10:uidLastSave="{00000000-0000-0000-0000-000000000000}"/>
  <bookViews>
    <workbookView xWindow="20370" yWindow="-120" windowWidth="29040" windowHeight="15840" tabRatio="826" activeTab="33" xr2:uid="{3D9786A4-A4E1-44B4-B810-8EFDE60BD7BA}"/>
  </bookViews>
  <sheets>
    <sheet name="Index" sheetId="1" r:id="rId1"/>
    <sheet name="Notes" sheetId="44" r:id="rId2"/>
    <sheet name="5.Balance Sheet" sheetId="2" r:id="rId3"/>
    <sheet name="5.P&amp;L" sheetId="3" r:id="rId4"/>
    <sheet name="7.1" sheetId="9" state="hidden" r:id="rId5"/>
    <sheet name="7.2" sheetId="11" state="hidden" r:id="rId6"/>
    <sheet name="7.3" sheetId="13" state="hidden" r:id="rId7"/>
    <sheet name="7.4" sheetId="14" state="hidden" r:id="rId8"/>
    <sheet name="7.5" sheetId="16" state="hidden" r:id="rId9"/>
    <sheet name="7.6" sheetId="15" state="hidden" r:id="rId10"/>
    <sheet name="7.7" sheetId="25" state="hidden" r:id="rId11"/>
    <sheet name="7.8" sheetId="33" state="hidden" r:id="rId12"/>
    <sheet name="10.Queries" sheetId="12" r:id="rId13"/>
    <sheet name="20." sheetId="4" r:id="rId14"/>
    <sheet name="23." sheetId="5" state="hidden" r:id="rId15"/>
    <sheet name="27." sheetId="6" state="hidden" r:id="rId16"/>
    <sheet name="29." sheetId="39" state="hidden" r:id="rId17"/>
    <sheet name="30." sheetId="24" state="hidden" r:id="rId18"/>
    <sheet name="30.1" sheetId="34" state="hidden" r:id="rId19"/>
    <sheet name="27" sheetId="48" r:id="rId20"/>
    <sheet name="36." sheetId="20" state="hidden" r:id="rId21"/>
    <sheet name="37." sheetId="41" state="hidden" r:id="rId22"/>
    <sheet name="38." sheetId="22" state="hidden" r:id="rId23"/>
    <sheet name="33.1" sheetId="46" r:id="rId24"/>
    <sheet name="40." sheetId="42" state="hidden" r:id="rId25"/>
    <sheet name="50.Franking cdt" sheetId="23" state="hidden" r:id="rId26"/>
    <sheet name="50.1" sheetId="28" state="hidden" r:id="rId27"/>
    <sheet name="50.2" sheetId="29" state="hidden" r:id="rId28"/>
    <sheet name="52." sheetId="38" state="hidden" r:id="rId29"/>
    <sheet name="52.1" sheetId="17" state="hidden" r:id="rId30"/>
    <sheet name="64." sheetId="10" state="hidden" r:id="rId31"/>
    <sheet name="69." sheetId="26" state="hidden" r:id="rId32"/>
    <sheet name="69.1" sheetId="27" state="hidden" r:id="rId33"/>
    <sheet name="42.Distribution" sheetId="43" r:id="rId34"/>
    <sheet name="5.Previous Year analysis" sheetId="30" r:id="rId35"/>
    <sheet name="80.GJ" sheetId="32" state="hidden" r:id="rId36"/>
    <sheet name="80.1 gj" sheetId="35" state="hidden" r:id="rId37"/>
    <sheet name="80.2" sheetId="36" state="hidden" r:id="rId38"/>
  </sheets>
  <definedNames>
    <definedName name="_xlnm._FilterDatabase" localSheetId="28" hidden="1">'52.'!$O$30:$O$812</definedName>
    <definedName name="Content" localSheetId="24">'40.'!#REF!</definedName>
    <definedName name="PageContent" localSheetId="24">'40.'!#REF!</definedName>
    <definedName name="_xlnm.Print_Area" localSheetId="0">Index!$A$2:$F$66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43" l="1"/>
  <c r="H29" i="43" s="1"/>
  <c r="E11" i="43"/>
  <c r="E29" i="43" s="1"/>
  <c r="F11" i="43"/>
  <c r="F29" i="43"/>
  <c r="E27" i="43"/>
  <c r="C19" i="43"/>
  <c r="C11" i="43"/>
  <c r="C7" i="43"/>
  <c r="H7" i="43"/>
  <c r="N12" i="46"/>
  <c r="M14" i="46"/>
  <c r="C18" i="43" l="1"/>
  <c r="N14" i="46" l="1"/>
  <c r="N4" i="46"/>
  <c r="N6" i="46"/>
  <c r="H9" i="43" l="1"/>
  <c r="H3" i="43"/>
  <c r="V21" i="4"/>
  <c r="F5" i="43" l="1"/>
  <c r="E5" i="43"/>
  <c r="E13" i="43" l="1"/>
  <c r="E14" i="43"/>
  <c r="E18" i="43"/>
  <c r="N24" i="46"/>
  <c r="S36" i="48"/>
  <c r="S28" i="48"/>
  <c r="S19" i="48"/>
  <c r="N18" i="46"/>
  <c r="N23" i="46" s="1"/>
  <c r="F18" i="43" l="1"/>
  <c r="H18" i="43"/>
  <c r="F14" i="43"/>
  <c r="H14" i="43" s="1"/>
  <c r="F13" i="43"/>
  <c r="H13" i="43" s="1"/>
  <c r="H27" i="43" s="1"/>
  <c r="C9" i="43"/>
  <c r="C21" i="43" s="1"/>
  <c r="C29" i="43" s="1"/>
  <c r="H10" i="38"/>
  <c r="L10" i="38"/>
  <c r="H13" i="38"/>
  <c r="L13" i="38"/>
  <c r="H16" i="38"/>
  <c r="L16" i="38"/>
  <c r="H19" i="38"/>
  <c r="L19" i="38"/>
  <c r="B21" i="38"/>
  <c r="B29" i="38" s="1"/>
  <c r="C21" i="38"/>
  <c r="C29" i="38" s="1"/>
  <c r="D21" i="38"/>
  <c r="D29" i="38" s="1"/>
  <c r="E21" i="38"/>
  <c r="E29" i="38" s="1"/>
  <c r="F21" i="38"/>
  <c r="G21" i="38"/>
  <c r="G26" i="38" s="1"/>
  <c r="G29" i="38" s="1"/>
  <c r="I21" i="38"/>
  <c r="I29" i="38" s="1"/>
  <c r="K21" i="38"/>
  <c r="K29" i="38" s="1"/>
  <c r="F27" i="43" l="1"/>
  <c r="L21" i="38"/>
  <c r="F26" i="38"/>
  <c r="G31" i="38" s="1"/>
  <c r="G32" i="38"/>
  <c r="J21" i="38"/>
  <c r="J29" i="38" s="1"/>
  <c r="G34" i="38" l="1"/>
  <c r="F29" i="38"/>
  <c r="L29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DAB</author>
  </authors>
  <commentList>
    <comment ref="K7" authorId="0" shapeId="0" xr:uid="{78D168AC-EB1B-4D81-B35B-A7695E27C84E}">
      <text>
        <r>
          <rPr>
            <sz val="9"/>
            <color indexed="81"/>
            <rFont val="Tahoma"/>
            <family val="2"/>
          </rPr>
          <t>see tab 39.</t>
        </r>
      </text>
    </comment>
  </commentList>
</comments>
</file>

<file path=xl/sharedStrings.xml><?xml version="1.0" encoding="utf-8"?>
<sst xmlns="http://schemas.openxmlformats.org/spreadsheetml/2006/main" count="257" uniqueCount="195">
  <si>
    <t>ACCOUNTING WORK PAPER INDEX</t>
  </si>
  <si>
    <t>LIABILITIES:</t>
  </si>
  <si>
    <t>ASSETS:</t>
  </si>
  <si>
    <t>EQUITY:</t>
  </si>
  <si>
    <t>INCOME:</t>
  </si>
  <si>
    <t>EXPENSES:</t>
  </si>
  <si>
    <t>QUERIES AND CORRESPONDENCE</t>
  </si>
  <si>
    <t>FBT</t>
  </si>
  <si>
    <t>33-1</t>
  </si>
  <si>
    <t>38-1</t>
  </si>
  <si>
    <t>Trade Creditors</t>
  </si>
  <si>
    <t>Apollo Newcastle Pty Ltd</t>
  </si>
  <si>
    <t>414 Pacific Hwy</t>
  </si>
  <si>
    <t>Belmont 2280</t>
  </si>
  <si>
    <t/>
  </si>
  <si>
    <t>5-5000</t>
  </si>
  <si>
    <t>Trade Debtors</t>
  </si>
  <si>
    <t>2-1201</t>
  </si>
  <si>
    <t>ID#</t>
  </si>
  <si>
    <t>EFT</t>
  </si>
  <si>
    <t>Apollo Sydney/Insyte</t>
  </si>
  <si>
    <t>Mrs Sharon G Ronan</t>
  </si>
  <si>
    <t>M &amp; S Installations</t>
  </si>
  <si>
    <t>30/06/2016</t>
  </si>
  <si>
    <t>Total:</t>
  </si>
  <si>
    <t>Ausgrid</t>
  </si>
  <si>
    <t>Wages</t>
  </si>
  <si>
    <t>Beginning Balance:</t>
  </si>
  <si>
    <t>Name</t>
  </si>
  <si>
    <t>Total Due</t>
  </si>
  <si>
    <t>0 - 30</t>
  </si>
  <si>
    <t>31 - 60</t>
  </si>
  <si>
    <t>61 - 90</t>
  </si>
  <si>
    <t>90+</t>
  </si>
  <si>
    <t>Ageing Percent:</t>
  </si>
  <si>
    <t>Out of Balance Amount:</t>
  </si>
  <si>
    <t>AMEX</t>
  </si>
  <si>
    <t>C/C</t>
  </si>
  <si>
    <t>00001032</t>
  </si>
  <si>
    <t>00001167</t>
  </si>
  <si>
    <t>00001031</t>
  </si>
  <si>
    <t>00001072</t>
  </si>
  <si>
    <t>00001030</t>
  </si>
  <si>
    <t>00001141</t>
  </si>
  <si>
    <t>00001168</t>
  </si>
  <si>
    <t>00000992</t>
  </si>
  <si>
    <t>00000991</t>
  </si>
  <si>
    <t>00000993</t>
  </si>
  <si>
    <t>00001142</t>
  </si>
  <si>
    <t>Interest</t>
  </si>
  <si>
    <t>Message Media</t>
  </si>
  <si>
    <t>Konica</t>
  </si>
  <si>
    <t>iiNet</t>
  </si>
  <si>
    <t>Payables Reconciliation [Summary]</t>
  </si>
  <si>
    <t>Apollo Blinds Awing Shutters</t>
  </si>
  <si>
    <t>Apollo Sydney/2 Clixs</t>
  </si>
  <si>
    <t>ASIC</t>
  </si>
  <si>
    <t>Bremick Fasteners</t>
  </si>
  <si>
    <t>Certegy</t>
  </si>
  <si>
    <t>Commander</t>
  </si>
  <si>
    <t>DAB Financial</t>
  </si>
  <si>
    <t>Initial</t>
  </si>
  <si>
    <t>Media Placement Services</t>
  </si>
  <si>
    <t>Mobile Bookkeeping &amp; Secretarial Services</t>
  </si>
  <si>
    <t>Tip Top 'n' Tidy</t>
  </si>
  <si>
    <t>Payables Account:</t>
  </si>
  <si>
    <t>GST</t>
  </si>
  <si>
    <t>GENERAL</t>
  </si>
  <si>
    <t>WORK PAPER</t>
  </si>
  <si>
    <t>INDEX</t>
  </si>
  <si>
    <t>Planning/Background</t>
  </si>
  <si>
    <t>ITR</t>
  </si>
  <si>
    <t>Minutes</t>
  </si>
  <si>
    <t>Audit Report, Letter and Strategy</t>
  </si>
  <si>
    <t>Tax Reconciliation</t>
  </si>
  <si>
    <t>FINANCIAL STATEMENTS</t>
  </si>
  <si>
    <t>TRIAL BALANCE</t>
  </si>
  <si>
    <t>JOURNALS / LEDGERS</t>
  </si>
  <si>
    <t>Bank Statements and Bank Reconciliation - BUSINESS</t>
  </si>
  <si>
    <t>Bank Statements and Bank Reconciliation - SAVINGS</t>
  </si>
  <si>
    <t>Bank Statements - OTHERS</t>
  </si>
  <si>
    <t>Bad Debt</t>
  </si>
  <si>
    <t>Division 7A</t>
  </si>
  <si>
    <t>Stock</t>
  </si>
  <si>
    <t>Income in Advance</t>
  </si>
  <si>
    <t>Suspense</t>
  </si>
  <si>
    <t>Accruals</t>
  </si>
  <si>
    <t xml:space="preserve">ATO ICA </t>
  </si>
  <si>
    <t>ITA</t>
  </si>
  <si>
    <t>PAYGW Payable</t>
  </si>
  <si>
    <t>Super Payable</t>
  </si>
  <si>
    <t>Hire Purchase</t>
  </si>
  <si>
    <t>Chatel Mortgage</t>
  </si>
  <si>
    <t>PAYGI</t>
  </si>
  <si>
    <t>Intercompany Loan</t>
  </si>
  <si>
    <t>Issued Capital</t>
  </si>
  <si>
    <t>Retained Earnings / Distribution to Members (Superfund)</t>
  </si>
  <si>
    <t>Franking Account</t>
  </si>
  <si>
    <t>Trust Distribution</t>
  </si>
  <si>
    <t>BAS</t>
  </si>
  <si>
    <t>D / V Market Value</t>
  </si>
  <si>
    <t>Rental Income</t>
  </si>
  <si>
    <t>Super</t>
  </si>
  <si>
    <t>Credit Card</t>
  </si>
  <si>
    <t>MYOB Session Reports</t>
  </si>
  <si>
    <t>Invoices</t>
  </si>
  <si>
    <t>Previous Year Financial Statements</t>
  </si>
  <si>
    <t>Audit Report for Shares</t>
  </si>
  <si>
    <t>Work completed by:</t>
  </si>
  <si>
    <t>Reviewed by:</t>
  </si>
  <si>
    <t>Workpaper Instructions:</t>
  </si>
  <si>
    <t>Please link the index to each corresponding sheet</t>
  </si>
  <si>
    <t xml:space="preserve"> - Insert, Link, insert link, and choose 'place in this document'</t>
  </si>
  <si>
    <t>Please link any relevant files such as bank statements, where required.</t>
  </si>
  <si>
    <t xml:space="preserve"> - Insert, Link, insert link, and choose 'existing file or webpage'</t>
  </si>
  <si>
    <t>name</t>
  </si>
  <si>
    <t>date</t>
  </si>
  <si>
    <t>BALANCE SHEET</t>
  </si>
  <si>
    <t>Total Sales</t>
  </si>
  <si>
    <t>Sales GST free</t>
  </si>
  <si>
    <t>Capital purchases</t>
  </si>
  <si>
    <t xml:space="preserve">NC Purchases </t>
  </si>
  <si>
    <t>GST Collected</t>
  </si>
  <si>
    <t>GST paid</t>
  </si>
  <si>
    <t>PAYG</t>
  </si>
  <si>
    <t>G1</t>
  </si>
  <si>
    <t>G3</t>
  </si>
  <si>
    <t>G10</t>
  </si>
  <si>
    <t>G11</t>
  </si>
  <si>
    <t>G9</t>
  </si>
  <si>
    <t>G20</t>
  </si>
  <si>
    <t>W1</t>
  </si>
  <si>
    <t>W2</t>
  </si>
  <si>
    <t>Result</t>
  </si>
  <si>
    <t>Total</t>
  </si>
  <si>
    <t>AS PER MYOB (YEAR)</t>
  </si>
  <si>
    <t>Difference/Adjustment</t>
  </si>
  <si>
    <t>Method: Accrual</t>
  </si>
  <si>
    <t>Manmaze</t>
  </si>
  <si>
    <t>Jun 17 Quarter</t>
  </si>
  <si>
    <t>May 17</t>
  </si>
  <si>
    <t>Apr 17</t>
  </si>
  <si>
    <t>Mar 17 Quarter</t>
  </si>
  <si>
    <t>Feb 17</t>
  </si>
  <si>
    <t>Jan 17</t>
  </si>
  <si>
    <t>Dec 16 Quarter</t>
  </si>
  <si>
    <t>Nov 16</t>
  </si>
  <si>
    <t>Oct 16</t>
  </si>
  <si>
    <t>Sep 16 Quarter</t>
  </si>
  <si>
    <t>Aug 16</t>
  </si>
  <si>
    <t>Jul 16</t>
  </si>
  <si>
    <t>GST net activity</t>
  </si>
  <si>
    <t>Equity</t>
  </si>
  <si>
    <t>Income</t>
  </si>
  <si>
    <t>Expenses</t>
  </si>
  <si>
    <t>Rate %</t>
  </si>
  <si>
    <t>Profit</t>
  </si>
  <si>
    <t>Income Tax on contributions</t>
  </si>
  <si>
    <t>Income Tax remaining amount</t>
  </si>
  <si>
    <r>
      <t xml:space="preserve">Distribution - </t>
    </r>
    <r>
      <rPr>
        <b/>
        <i/>
        <sz val="10"/>
        <rFont val="Arial"/>
        <family val="2"/>
      </rPr>
      <t>Share of Profit</t>
    </r>
  </si>
  <si>
    <t>Total Income Tax</t>
  </si>
  <si>
    <t>P&amp;L</t>
  </si>
  <si>
    <t>Investments</t>
  </si>
  <si>
    <t>Losses to be applied</t>
  </si>
  <si>
    <t>Taxable Profit</t>
  </si>
  <si>
    <t>Tim</t>
  </si>
  <si>
    <t>Karen</t>
  </si>
  <si>
    <t>Investments revaluation</t>
  </si>
  <si>
    <t>Net Profit after tax</t>
  </si>
  <si>
    <t>Total Taxble Profit before tax</t>
  </si>
  <si>
    <t>income</t>
  </si>
  <si>
    <t>As per P&amp;L</t>
  </si>
  <si>
    <t>for TAX</t>
  </si>
  <si>
    <t>interest</t>
  </si>
  <si>
    <t>dividend</t>
  </si>
  <si>
    <t>Employer contributions</t>
  </si>
  <si>
    <t>Gain/Loss in market value</t>
  </si>
  <si>
    <t>Unrealised Capital Gain/Loss</t>
  </si>
  <si>
    <t>capital gain</t>
  </si>
  <si>
    <t>.</t>
  </si>
  <si>
    <t>TOTAL INCOME</t>
  </si>
  <si>
    <t>expenses</t>
  </si>
  <si>
    <t>Profit / (loss)</t>
  </si>
  <si>
    <t>Prior year losses - tax</t>
  </si>
  <si>
    <t>Losses carried forward</t>
  </si>
  <si>
    <t>Capital losses - carried forward</t>
  </si>
  <si>
    <t>2020 Revaluation journal</t>
  </si>
  <si>
    <t>Total Equity @30.06.2020</t>
  </si>
  <si>
    <t>Opening Blanace @ 01.07.2020</t>
  </si>
  <si>
    <t>Contribution for the year 2021</t>
  </si>
  <si>
    <t>ATO Super Contribution</t>
  </si>
  <si>
    <t>Total Contribution @ 30.06.2021</t>
  </si>
  <si>
    <t>BBY Limited Liquidation</t>
  </si>
  <si>
    <t>Katz 2021</t>
  </si>
  <si>
    <t>Employer Contribution for the year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</si>
</sst>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[Red]\(&quot;$&quot;#,##0.00\)"/>
    <numFmt numFmtId="165" formatCode="_-* #,##0_-;\-* #,##0_-;_-* &quot;-&quot;??_-;_-@_-"/>
    <numFmt numFmtId="166" formatCode="[$-F800]dddd\,\ mmmm\ dd\,\ yyyy"/>
  </numFmts>
  <fonts count="46" x14ac:knownFonts="1">
    <font>
      <sz val="10"/>
      <name val="Arial"/>
    </font>
    <font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b/>
      <sz val="10"/>
      <color indexed="16"/>
      <name val="Times New Roman"/>
      <family val="1"/>
    </font>
    <font>
      <b/>
      <sz val="8"/>
      <color indexed="16"/>
      <name val="Times New Roman"/>
      <family val="1"/>
    </font>
    <font>
      <i/>
      <sz val="9"/>
      <name val="Times New Roman"/>
      <family val="1"/>
    </font>
    <font>
      <i/>
      <sz val="8"/>
      <name val="Times New Roman"/>
      <family val="1"/>
    </font>
    <font>
      <b/>
      <sz val="16"/>
      <color indexed="16"/>
      <name val="Times New Roman"/>
      <family val="1"/>
    </font>
    <font>
      <b/>
      <sz val="9"/>
      <color indexed="16"/>
      <name val="Times New Roman"/>
      <family val="1"/>
    </font>
    <font>
      <b/>
      <sz val="10"/>
      <color indexed="9"/>
      <name val="Times New Roman"/>
      <family val="1"/>
    </font>
    <font>
      <sz val="9"/>
      <name val="Arial"/>
      <family val="2"/>
    </font>
    <font>
      <sz val="8"/>
      <color indexed="56"/>
      <name val="Arial"/>
      <family val="2"/>
    </font>
    <font>
      <b/>
      <sz val="10"/>
      <name val="Arial"/>
      <family val="2"/>
    </font>
    <font>
      <sz val="8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Arial"/>
      <family val="2"/>
    </font>
    <font>
      <u/>
      <sz val="10"/>
      <color theme="10"/>
      <name val="Arial"/>
      <family val="2"/>
    </font>
    <font>
      <b/>
      <sz val="11"/>
      <color indexed="8"/>
      <name val="Calibri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b/>
      <i/>
      <sz val="10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1">
    <xf numFmtId="0" fontId="0" fillId="0" borderId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9" fillId="29" borderId="0" applyNumberFormat="0" applyBorder="0" applyAlignment="0" applyProtection="0"/>
    <xf numFmtId="0" fontId="20" fillId="30" borderId="11" applyNumberFormat="0" applyAlignment="0" applyProtection="0"/>
    <xf numFmtId="0" fontId="21" fillId="31" borderId="12" applyNumberFormat="0" applyAlignment="0" applyProtection="0"/>
    <xf numFmtId="0" fontId="22" fillId="0" borderId="0" applyNumberFormat="0" applyFill="0" applyBorder="0" applyAlignment="0" applyProtection="0"/>
    <xf numFmtId="0" fontId="23" fillId="32" borderId="0" applyNumberFormat="0" applyBorder="0" applyAlignment="0" applyProtection="0"/>
    <xf numFmtId="0" fontId="24" fillId="0" borderId="13" applyNumberFormat="0" applyFill="0" applyAlignment="0" applyProtection="0"/>
    <xf numFmtId="0" fontId="25" fillId="0" borderId="14" applyNumberFormat="0" applyFill="0" applyAlignment="0" applyProtection="0"/>
    <xf numFmtId="0" fontId="26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33" borderId="11" applyNumberFormat="0" applyAlignment="0" applyProtection="0"/>
    <xf numFmtId="0" fontId="29" fillId="0" borderId="16" applyNumberFormat="0" applyFill="0" applyAlignment="0" applyProtection="0"/>
    <xf numFmtId="0" fontId="30" fillId="34" borderId="0" applyNumberFormat="0" applyBorder="0" applyAlignment="0" applyProtection="0"/>
    <xf numFmtId="0" fontId="17" fillId="0" borderId="0"/>
    <xf numFmtId="0" fontId="17" fillId="35" borderId="17" applyNumberFormat="0" applyFont="0" applyAlignment="0" applyProtection="0"/>
    <xf numFmtId="0" fontId="31" fillId="30" borderId="18" applyNumberFormat="0" applyAlignment="0" applyProtection="0"/>
    <xf numFmtId="0" fontId="32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3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3" fillId="0" borderId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44" fontId="41" fillId="0" borderId="0" applyFont="0" applyFill="0" applyBorder="0" applyAlignment="0" applyProtection="0"/>
  </cellStyleXfs>
  <cellXfs count="172">
    <xf numFmtId="0" fontId="0" fillId="0" borderId="0" xfId="0"/>
    <xf numFmtId="0" fontId="0" fillId="2" borderId="0" xfId="0" applyFill="1" applyBorder="1"/>
    <xf numFmtId="0" fontId="5" fillId="2" borderId="0" xfId="0" applyFont="1" applyFill="1" applyBorder="1" applyAlignment="1">
      <alignment horizontal="left"/>
    </xf>
    <xf numFmtId="0" fontId="5" fillId="2" borderId="0" xfId="0" applyFont="1" applyFill="1" applyBorder="1"/>
    <xf numFmtId="0" fontId="5" fillId="2" borderId="0" xfId="0" applyNumberFormat="1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0" fillId="3" borderId="1" xfId="0" applyFill="1" applyBorder="1" applyAlignment="1"/>
    <xf numFmtId="0" fontId="5" fillId="3" borderId="1" xfId="0" applyFont="1" applyFill="1" applyBorder="1" applyAlignment="1">
      <alignment horizontal="centerContinuous"/>
    </xf>
    <xf numFmtId="49" fontId="6" fillId="3" borderId="1" xfId="0" applyNumberFormat="1" applyFont="1" applyFill="1" applyBorder="1" applyAlignment="1">
      <alignment horizontal="centerContinuous"/>
    </xf>
    <xf numFmtId="0" fontId="5" fillId="3" borderId="1" xfId="0" applyNumberFormat="1" applyFont="1" applyFill="1" applyBorder="1" applyAlignment="1"/>
    <xf numFmtId="0" fontId="7" fillId="3" borderId="2" xfId="0" applyFont="1" applyFill="1" applyBorder="1" applyAlignment="1">
      <alignment horizontal="right"/>
    </xf>
    <xf numFmtId="0" fontId="0" fillId="3" borderId="0" xfId="0" applyFill="1" applyAlignment="1"/>
    <xf numFmtId="0" fontId="5" fillId="3" borderId="0" xfId="0" applyFont="1" applyFill="1" applyAlignment="1">
      <alignment horizontal="centerContinuous"/>
    </xf>
    <xf numFmtId="49" fontId="8" fillId="3" borderId="0" xfId="0" applyNumberFormat="1" applyFont="1" applyFill="1" applyAlignment="1">
      <alignment horizontal="centerContinuous"/>
    </xf>
    <xf numFmtId="0" fontId="5" fillId="3" borderId="0" xfId="0" applyNumberFormat="1" applyFont="1" applyFill="1" applyAlignment="1"/>
    <xf numFmtId="0" fontId="9" fillId="3" borderId="3" xfId="0" applyFont="1" applyFill="1" applyBorder="1" applyAlignment="1">
      <alignment horizontal="right"/>
    </xf>
    <xf numFmtId="0" fontId="5" fillId="3" borderId="0" xfId="0" applyFont="1" applyFill="1" applyAlignment="1"/>
    <xf numFmtId="49" fontId="10" fillId="3" borderId="0" xfId="0" applyNumberFormat="1" applyFont="1" applyFill="1" applyAlignment="1">
      <alignment horizontal="centerContinuous"/>
    </xf>
    <xf numFmtId="0" fontId="0" fillId="3" borderId="0" xfId="0" applyNumberFormat="1" applyFill="1" applyAlignment="1"/>
    <xf numFmtId="0" fontId="0" fillId="3" borderId="3" xfId="0" applyFill="1" applyBorder="1" applyAlignment="1">
      <alignment horizontal="right"/>
    </xf>
    <xf numFmtId="49" fontId="11" fillId="3" borderId="0" xfId="0" applyNumberFormat="1" applyFont="1" applyFill="1" applyAlignment="1">
      <alignment horizontal="centerContinuous"/>
    </xf>
    <xf numFmtId="0" fontId="5" fillId="3" borderId="3" xfId="0" applyFont="1" applyFill="1" applyBorder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left"/>
    </xf>
    <xf numFmtId="49" fontId="12" fillId="4" borderId="4" xfId="0" applyNumberFormat="1" applyFont="1" applyFill="1" applyBorder="1" applyAlignment="1">
      <alignment horizontal="center"/>
    </xf>
    <xf numFmtId="49" fontId="12" fillId="4" borderId="0" xfId="0" applyNumberFormat="1" applyFont="1" applyFill="1" applyBorder="1" applyAlignment="1">
      <alignment horizontal="center"/>
    </xf>
    <xf numFmtId="49" fontId="14" fillId="4" borderId="5" xfId="0" applyNumberFormat="1" applyFont="1" applyFill="1" applyBorder="1"/>
    <xf numFmtId="0" fontId="14" fillId="4" borderId="6" xfId="0" applyFont="1" applyFill="1" applyBorder="1" applyAlignment="1">
      <alignment horizontal="left"/>
    </xf>
    <xf numFmtId="0" fontId="14" fillId="4" borderId="6" xfId="0" applyFont="1" applyFill="1" applyBorder="1"/>
    <xf numFmtId="0" fontId="14" fillId="4" borderId="6" xfId="0" applyNumberFormat="1" applyFont="1" applyFill="1" applyBorder="1" applyAlignment="1">
      <alignment horizontal="right"/>
    </xf>
    <xf numFmtId="0" fontId="14" fillId="4" borderId="7" xfId="0" applyFont="1" applyFill="1" applyBorder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0" fillId="0" borderId="0" xfId="0" applyNumberFormat="1"/>
    <xf numFmtId="164" fontId="0" fillId="0" borderId="0" xfId="0" applyNumberFormat="1"/>
    <xf numFmtId="0" fontId="6" fillId="3" borderId="1" xfId="0" applyFont="1" applyFill="1" applyBorder="1" applyAlignment="1">
      <alignment horizontal="centerContinuous"/>
    </xf>
    <xf numFmtId="0" fontId="8" fillId="3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/>
    </xf>
    <xf numFmtId="0" fontId="11" fillId="3" borderId="0" xfId="0" applyFont="1" applyFill="1" applyAlignment="1">
      <alignment horizontal="centerContinuous"/>
    </xf>
    <xf numFmtId="49" fontId="13" fillId="2" borderId="4" xfId="0" applyNumberFormat="1" applyFont="1" applyFill="1" applyBorder="1" applyAlignment="1">
      <alignment horizontal="right" vertical="top" wrapText="1"/>
    </xf>
    <xf numFmtId="164" fontId="13" fillId="2" borderId="0" xfId="0" applyNumberFormat="1" applyFont="1" applyFill="1" applyAlignment="1">
      <alignment horizontal="right" vertical="top"/>
    </xf>
    <xf numFmtId="164" fontId="13" fillId="2" borderId="3" xfId="0" applyNumberFormat="1" applyFont="1" applyFill="1" applyBorder="1" applyAlignment="1">
      <alignment horizontal="right" vertical="top"/>
    </xf>
    <xf numFmtId="0" fontId="15" fillId="0" borderId="0" xfId="0" applyFont="1"/>
    <xf numFmtId="49" fontId="12" fillId="4" borderId="3" xfId="0" applyNumberFormat="1" applyFont="1" applyFill="1" applyBorder="1" applyAlignment="1">
      <alignment horizontal="center"/>
    </xf>
    <xf numFmtId="49" fontId="13" fillId="2" borderId="4" xfId="0" applyNumberFormat="1" applyFont="1" applyFill="1" applyBorder="1" applyAlignment="1">
      <alignment vertical="top" wrapText="1"/>
    </xf>
    <xf numFmtId="0" fontId="5" fillId="0" borderId="0" xfId="0" applyFont="1" applyBorder="1"/>
    <xf numFmtId="0" fontId="13" fillId="0" borderId="4" xfId="0" applyFont="1" applyBorder="1" applyAlignment="1">
      <alignment vertical="top" wrapText="1"/>
    </xf>
    <xf numFmtId="0" fontId="5" fillId="0" borderId="4" xfId="0" applyFont="1" applyBorder="1"/>
    <xf numFmtId="0" fontId="0" fillId="36" borderId="8" xfId="0" applyFill="1" applyBorder="1"/>
    <xf numFmtId="0" fontId="0" fillId="36" borderId="0" xfId="0" applyFill="1" applyBorder="1"/>
    <xf numFmtId="0" fontId="5" fillId="0" borderId="3" xfId="0" applyFont="1" applyBorder="1"/>
    <xf numFmtId="0" fontId="15" fillId="2" borderId="3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5" fillId="0" borderId="3" xfId="0" applyFont="1" applyBorder="1" applyAlignment="1">
      <alignment vertical="top" wrapText="1"/>
    </xf>
    <xf numFmtId="0" fontId="0" fillId="36" borderId="9" xfId="0" applyFill="1" applyBorder="1"/>
    <xf numFmtId="49" fontId="13" fillId="37" borderId="4" xfId="0" applyNumberFormat="1" applyFont="1" applyFill="1" applyBorder="1" applyAlignment="1">
      <alignment horizontal="right" vertical="top" wrapText="1"/>
    </xf>
    <xf numFmtId="0" fontId="16" fillId="3" borderId="0" xfId="0" applyNumberFormat="1" applyFont="1" applyFill="1" applyAlignment="1">
      <alignment horizontal="right"/>
    </xf>
    <xf numFmtId="164" fontId="13" fillId="38" borderId="0" xfId="0" applyNumberFormat="1" applyFont="1" applyFill="1" applyAlignment="1">
      <alignment horizontal="right" vertical="top"/>
    </xf>
    <xf numFmtId="0" fontId="0" fillId="0" borderId="10" xfId="0" applyBorder="1"/>
    <xf numFmtId="0" fontId="2" fillId="0" borderId="10" xfId="0" applyFont="1" applyBorder="1"/>
    <xf numFmtId="0" fontId="2" fillId="0" borderId="10" xfId="0" applyFont="1" applyBorder="1" applyAlignment="1">
      <alignment horizontal="center"/>
    </xf>
    <xf numFmtId="15" fontId="2" fillId="0" borderId="10" xfId="0" applyNumberFormat="1" applyFont="1" applyBorder="1"/>
    <xf numFmtId="0" fontId="15" fillId="0" borderId="10" xfId="0" applyFont="1" applyBorder="1" applyAlignment="1">
      <alignment horizontal="center"/>
    </xf>
    <xf numFmtId="0" fontId="3" fillId="0" borderId="10" xfId="0" applyFont="1" applyBorder="1"/>
    <xf numFmtId="0" fontId="0" fillId="0" borderId="10" xfId="0" applyBorder="1" applyAlignment="1">
      <alignment horizontal="right"/>
    </xf>
    <xf numFmtId="0" fontId="35" fillId="0" borderId="10" xfId="0" applyFont="1" applyBorder="1"/>
    <xf numFmtId="0" fontId="4" fillId="0" borderId="0" xfId="0" applyFont="1" applyBorder="1"/>
    <xf numFmtId="0" fontId="35" fillId="0" borderId="0" xfId="0" applyFont="1" applyBorder="1"/>
    <xf numFmtId="0" fontId="3" fillId="0" borderId="0" xfId="0" applyFont="1"/>
    <xf numFmtId="0" fontId="4" fillId="0" borderId="20" xfId="0" applyFont="1" applyBorder="1"/>
    <xf numFmtId="0" fontId="0" fillId="0" borderId="0" xfId="0" applyBorder="1"/>
    <xf numFmtId="15" fontId="35" fillId="0" borderId="10" xfId="0" applyNumberFormat="1" applyFont="1" applyBorder="1"/>
    <xf numFmtId="0" fontId="37" fillId="0" borderId="0" xfId="0" applyNumberFormat="1" applyFont="1" applyFill="1" applyBorder="1" applyAlignment="1" applyProtection="1"/>
    <xf numFmtId="0" fontId="38" fillId="0" borderId="0" xfId="0" applyFont="1" applyAlignment="1"/>
    <xf numFmtId="0" fontId="36" fillId="0" borderId="0" xfId="44" applyAlignment="1"/>
    <xf numFmtId="0" fontId="36" fillId="0" borderId="0" xfId="44"/>
    <xf numFmtId="0" fontId="36" fillId="0" borderId="0" xfId="44" applyFill="1"/>
    <xf numFmtId="0" fontId="3" fillId="0" borderId="0" xfId="0" applyFont="1" applyBorder="1"/>
    <xf numFmtId="165" fontId="3" fillId="0" borderId="0" xfId="45" applyNumberFormat="1" applyFont="1" applyBorder="1" applyAlignment="1">
      <alignment horizontal="center"/>
    </xf>
    <xf numFmtId="165" fontId="3" fillId="0" borderId="0" xfId="45" applyNumberFormat="1" applyFont="1" applyFill="1" applyBorder="1" applyAlignment="1">
      <alignment horizontal="center" vertical="center"/>
    </xf>
    <xf numFmtId="165" fontId="1" fillId="0" borderId="0" xfId="45" applyNumberFormat="1" applyFont="1" applyBorder="1" applyAlignment="1">
      <alignment horizontal="center" vertical="center"/>
    </xf>
    <xf numFmtId="165" fontId="39" fillId="0" borderId="0" xfId="45" applyNumberFormat="1" applyFont="1" applyBorder="1" applyAlignment="1">
      <alignment horizontal="center" wrapText="1"/>
    </xf>
    <xf numFmtId="165" fontId="15" fillId="0" borderId="0" xfId="45" applyNumberFormat="1" applyFont="1" applyBorder="1" applyAlignment="1">
      <alignment horizontal="center"/>
    </xf>
    <xf numFmtId="165" fontId="15" fillId="0" borderId="0" xfId="45" applyNumberFormat="1" applyFont="1" applyFill="1" applyBorder="1" applyAlignment="1">
      <alignment vertical="center"/>
    </xf>
    <xf numFmtId="165" fontId="39" fillId="0" borderId="0" xfId="45" applyNumberFormat="1" applyFont="1" applyBorder="1" applyAlignment="1">
      <alignment horizontal="center" vertical="center"/>
    </xf>
    <xf numFmtId="165" fontId="3" fillId="0" borderId="0" xfId="45" applyNumberFormat="1" applyFont="1"/>
    <xf numFmtId="0" fontId="3" fillId="0" borderId="21" xfId="0" applyFont="1" applyBorder="1"/>
    <xf numFmtId="165" fontId="15" fillId="0" borderId="22" xfId="45" applyNumberFormat="1" applyFont="1" applyBorder="1" applyAlignment="1">
      <alignment horizontal="center"/>
    </xf>
    <xf numFmtId="165" fontId="15" fillId="0" borderId="22" xfId="45" applyNumberFormat="1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center"/>
    </xf>
    <xf numFmtId="165" fontId="39" fillId="0" borderId="23" xfId="45" applyNumberFormat="1" applyFont="1" applyBorder="1" applyAlignment="1">
      <alignment wrapText="1"/>
    </xf>
    <xf numFmtId="0" fontId="3" fillId="0" borderId="24" xfId="0" applyFont="1" applyBorder="1"/>
    <xf numFmtId="165" fontId="15" fillId="0" borderId="0" xfId="45" applyNumberFormat="1" applyFont="1" applyFill="1" applyBorder="1" applyAlignment="1">
      <alignment horizontal="center" vertical="center"/>
    </xf>
    <xf numFmtId="165" fontId="39" fillId="0" borderId="25" xfId="45" applyNumberFormat="1" applyFont="1" applyBorder="1" applyAlignment="1">
      <alignment wrapText="1"/>
    </xf>
    <xf numFmtId="17" fontId="3" fillId="0" borderId="24" xfId="0" applyNumberFormat="1" applyFont="1" applyBorder="1" applyAlignment="1">
      <alignment horizontal="left"/>
    </xf>
    <xf numFmtId="165" fontId="3" fillId="0" borderId="0" xfId="45" applyNumberFormat="1" applyFont="1" applyBorder="1"/>
    <xf numFmtId="165" fontId="15" fillId="0" borderId="0" xfId="45" applyNumberFormat="1" applyFont="1" applyBorder="1"/>
    <xf numFmtId="43" fontId="3" fillId="0" borderId="0" xfId="45" applyNumberFormat="1" applyFont="1" applyBorder="1"/>
    <xf numFmtId="165" fontId="3" fillId="0" borderId="25" xfId="45" applyNumberFormat="1" applyFont="1" applyBorder="1"/>
    <xf numFmtId="0" fontId="15" fillId="39" borderId="26" xfId="0" applyFont="1" applyFill="1" applyBorder="1"/>
    <xf numFmtId="165" fontId="15" fillId="39" borderId="27" xfId="45" applyNumberFormat="1" applyFont="1" applyFill="1" applyBorder="1"/>
    <xf numFmtId="165" fontId="15" fillId="39" borderId="28" xfId="45" applyNumberFormat="1" applyFont="1" applyFill="1" applyBorder="1"/>
    <xf numFmtId="0" fontId="38" fillId="0" borderId="0" xfId="0" applyFont="1" applyBorder="1"/>
    <xf numFmtId="165" fontId="38" fillId="0" borderId="0" xfId="45" applyNumberFormat="1" applyFont="1" applyBorder="1"/>
    <xf numFmtId="0" fontId="40" fillId="0" borderId="0" xfId="0" applyFont="1" applyBorder="1"/>
    <xf numFmtId="165" fontId="40" fillId="0" borderId="0" xfId="45" applyNumberFormat="1" applyFont="1" applyBorder="1"/>
    <xf numFmtId="0" fontId="38" fillId="0" borderId="21" xfId="0" applyFont="1" applyFill="1" applyBorder="1" applyAlignment="1">
      <alignment horizontal="center"/>
    </xf>
    <xf numFmtId="165" fontId="38" fillId="39" borderId="22" xfId="45" applyNumberFormat="1" applyFont="1" applyFill="1" applyBorder="1"/>
    <xf numFmtId="165" fontId="38" fillId="39" borderId="23" xfId="45" applyNumberFormat="1" applyFont="1" applyFill="1" applyBorder="1"/>
    <xf numFmtId="0" fontId="38" fillId="0" borderId="0" xfId="0" applyFont="1" applyFill="1" applyBorder="1"/>
    <xf numFmtId="165" fontId="38" fillId="0" borderId="0" xfId="45" applyNumberFormat="1" applyFont="1"/>
    <xf numFmtId="0" fontId="13" fillId="0" borderId="0" xfId="0" applyFont="1"/>
    <xf numFmtId="0" fontId="0" fillId="0" borderId="0" xfId="0" applyNumberFormat="1" applyFill="1" applyBorder="1"/>
    <xf numFmtId="43" fontId="3" fillId="0" borderId="0" xfId="0" applyNumberFormat="1" applyFont="1"/>
    <xf numFmtId="166" fontId="0" fillId="0" borderId="0" xfId="0" applyNumberFormat="1"/>
    <xf numFmtId="165" fontId="0" fillId="0" borderId="0" xfId="0" applyNumberFormat="1"/>
    <xf numFmtId="0" fontId="3" fillId="0" borderId="24" xfId="0" quotePrefix="1" applyFont="1" applyBorder="1"/>
    <xf numFmtId="17" fontId="3" fillId="0" borderId="24" xfId="0" quotePrefix="1" applyNumberFormat="1" applyFont="1" applyBorder="1"/>
    <xf numFmtId="165" fontId="3" fillId="0" borderId="25" xfId="45" applyNumberFormat="1" applyFont="1" applyFill="1" applyBorder="1"/>
    <xf numFmtId="165" fontId="3" fillId="0" borderId="0" xfId="45" applyNumberFormat="1" applyFont="1" applyFill="1" applyBorder="1"/>
    <xf numFmtId="17" fontId="3" fillId="0" borderId="24" xfId="0" quotePrefix="1" applyNumberFormat="1" applyFont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165" fontId="15" fillId="0" borderId="22" xfId="45" applyNumberFormat="1" applyFont="1" applyBorder="1" applyAlignment="1">
      <alignment horizontal="center" wrapText="1"/>
    </xf>
    <xf numFmtId="0" fontId="36" fillId="0" borderId="10" xfId="44" applyBorder="1"/>
    <xf numFmtId="0" fontId="36" fillId="0" borderId="10" xfId="44" applyBorder="1" applyAlignment="1">
      <alignment horizontal="right"/>
    </xf>
    <xf numFmtId="14" fontId="0" fillId="0" borderId="0" xfId="0" applyNumberFormat="1"/>
    <xf numFmtId="0" fontId="0" fillId="0" borderId="0" xfId="0"/>
    <xf numFmtId="0" fontId="0" fillId="0" borderId="0" xfId="0" applyAlignment="1"/>
    <xf numFmtId="43" fontId="0" fillId="0" borderId="0" xfId="48" applyFont="1"/>
    <xf numFmtId="43" fontId="0" fillId="0" borderId="8" xfId="48" applyFont="1" applyBorder="1"/>
    <xf numFmtId="43" fontId="0" fillId="0" borderId="0" xfId="0" applyNumberFormat="1"/>
    <xf numFmtId="43" fontId="3" fillId="0" borderId="0" xfId="48" applyFont="1"/>
    <xf numFmtId="0" fontId="15" fillId="0" borderId="0" xfId="0" applyFont="1" applyAlignment="1">
      <alignment horizontal="center"/>
    </xf>
    <xf numFmtId="43" fontId="15" fillId="0" borderId="0" xfId="0" applyNumberFormat="1" applyFont="1"/>
    <xf numFmtId="43" fontId="15" fillId="0" borderId="0" xfId="48" applyFont="1"/>
    <xf numFmtId="43" fontId="15" fillId="0" borderId="8" xfId="48" applyFont="1" applyBorder="1"/>
    <xf numFmtId="43" fontId="15" fillId="0" borderId="29" xfId="0" applyNumberFormat="1" applyFont="1" applyBorder="1"/>
    <xf numFmtId="43" fontId="15" fillId="0" borderId="29" xfId="48" applyFont="1" applyBorder="1"/>
    <xf numFmtId="0" fontId="44" fillId="0" borderId="0" xfId="0" applyFont="1" applyAlignment="1">
      <alignment horizontal="right"/>
    </xf>
    <xf numFmtId="43" fontId="0" fillId="0" borderId="30" xfId="48" applyFont="1" applyBorder="1"/>
    <xf numFmtId="0" fontId="43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15" fillId="40" borderId="0" xfId="0" applyFont="1" applyFill="1"/>
    <xf numFmtId="43" fontId="15" fillId="40" borderId="0" xfId="48" applyFont="1" applyFill="1"/>
    <xf numFmtId="0" fontId="0" fillId="0" borderId="0" xfId="0"/>
    <xf numFmtId="0" fontId="1" fillId="2" borderId="0" xfId="0" applyNumberFormat="1" applyFont="1" applyFill="1" applyBorder="1" applyAlignment="1">
      <alignment horizontal="justify"/>
    </xf>
    <xf numFmtId="0" fontId="1" fillId="0" borderId="0" xfId="0" applyFont="1"/>
    <xf numFmtId="0" fontId="1" fillId="0" borderId="0" xfId="0" applyNumberFormat="1" applyFont="1" applyAlignment="1">
      <alignment horizontal="justify"/>
    </xf>
    <xf numFmtId="10" fontId="0" fillId="0" borderId="0" xfId="49" applyNumberFormat="1" applyFont="1"/>
    <xf numFmtId="10" fontId="15" fillId="0" borderId="0" xfId="49" applyNumberFormat="1" applyFont="1"/>
    <xf numFmtId="0" fontId="1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right"/>
    </xf>
    <xf numFmtId="0" fontId="1" fillId="2" borderId="0" xfId="0" applyFont="1" applyFill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1" fillId="2" borderId="0" xfId="0" applyNumberFormat="1" applyFont="1" applyFill="1" applyBorder="1" applyAlignment="1">
      <alignment horizontal="right"/>
    </xf>
    <xf numFmtId="0" fontId="1" fillId="0" borderId="0" xfId="0" applyNumberFormat="1" applyFont="1" applyAlignment="1">
      <alignment horizontal="right"/>
    </xf>
    <xf numFmtId="43" fontId="0" fillId="0" borderId="0" xfId="48" applyFont="1" applyBorder="1"/>
    <xf numFmtId="44" fontId="0" fillId="0" borderId="0" xfId="50" applyFont="1"/>
    <xf numFmtId="0" fontId="33" fillId="0" borderId="0" xfId="0" applyFont="1"/>
    <xf numFmtId="0" fontId="33" fillId="0" borderId="10" xfId="0" applyFont="1" applyBorder="1"/>
    <xf numFmtId="43" fontId="0" fillId="0" borderId="10" xfId="48" applyFont="1" applyBorder="1"/>
    <xf numFmtId="43" fontId="33" fillId="0" borderId="10" xfId="48" applyFont="1" applyBorder="1"/>
    <xf numFmtId="0" fontId="0" fillId="0" borderId="31" xfId="0" applyBorder="1"/>
    <xf numFmtId="0" fontId="0" fillId="0" borderId="32" xfId="0" applyBorder="1"/>
    <xf numFmtId="43" fontId="0" fillId="0" borderId="33" xfId="48" applyFont="1" applyBorder="1"/>
    <xf numFmtId="0" fontId="0" fillId="0" borderId="26" xfId="0" applyBorder="1"/>
    <xf numFmtId="0" fontId="0" fillId="0" borderId="27" xfId="0" applyBorder="1"/>
    <xf numFmtId="43" fontId="0" fillId="0" borderId="28" xfId="48" applyFont="1" applyBorder="1"/>
    <xf numFmtId="0" fontId="45" fillId="0" borderId="0" xfId="0" applyFont="1" applyAlignment="1">
      <alignment horizontal="center"/>
    </xf>
  </cellXfs>
  <cellStyles count="5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8" builtinId="3"/>
    <cellStyle name="Comma 2" xfId="45" xr:uid="{D85BDF61-6B82-4620-93C2-78E5676F984F}"/>
    <cellStyle name="Comma 3" xfId="46" xr:uid="{FDEA7DEA-0BA7-43B6-9B9E-86754C590B73}"/>
    <cellStyle name="Currency" xfId="50" builtinId="4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4" builtinId="8"/>
    <cellStyle name="Hyperlink 2" xfId="34" xr:uid="{00000000-0005-0000-0000-000021000000}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26000000}"/>
    <cellStyle name="Normal 2 2" xfId="47" xr:uid="{FDE15292-4DE5-4FD6-9879-71461C9735AB}"/>
    <cellStyle name="Note 2" xfId="39" xr:uid="{00000000-0005-0000-0000-000027000000}"/>
    <cellStyle name="Output" xfId="40" builtinId="21" customBuiltin="1"/>
    <cellStyle name="Percent" xfId="49" builtinId="5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11</xdr:col>
      <xdr:colOff>220053</xdr:colOff>
      <xdr:row>37</xdr:row>
      <xdr:rowOff>19888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ECF56-779E-46AA-9283-6B4018993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04775"/>
          <a:ext cx="7011378" cy="6001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10</xdr:col>
      <xdr:colOff>581949</xdr:colOff>
      <xdr:row>33</xdr:row>
      <xdr:rowOff>29314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5F1BBF-DB69-4FBD-B346-BD85449E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85725"/>
          <a:ext cx="6620799" cy="52966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133350</xdr:rowOff>
    </xdr:from>
    <xdr:to>
      <xdr:col>12</xdr:col>
      <xdr:colOff>496358</xdr:colOff>
      <xdr:row>44</xdr:row>
      <xdr:rowOff>143871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149354-92DC-4ED0-AF3D-B305D625B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133350"/>
          <a:ext cx="7582958" cy="7135221"/>
        </a:xfrm>
        <a:prstGeom prst="rect">
          <a:avLst/>
        </a:prstGeom>
      </xdr:spPr>
    </xdr:pic>
    <xdr:clientData/>
  </xdr:twoCellAnchor>
  <xdr:twoCellAnchor editAs="oneCell">
    <xdr:from>
      <xdr:col>12</xdr:col>
      <xdr:colOff>581025</xdr:colOff>
      <xdr:row>0</xdr:row>
      <xdr:rowOff>114300</xdr:rowOff>
    </xdr:from>
    <xdr:to>
      <xdr:col>20</xdr:col>
      <xdr:colOff>638864</xdr:colOff>
      <xdr:row>40</xdr:row>
      <xdr:rowOff>105678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685527-0975-4E2E-AC5F-E40AC4D5C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2400" y="114300"/>
          <a:ext cx="4934639" cy="6468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17</xdr:col>
      <xdr:colOff>795555</xdr:colOff>
      <xdr:row>35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CC918F-D2A3-4534-85F2-39A56F042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8575"/>
          <a:ext cx="11130180" cy="56388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35</xdr:row>
      <xdr:rowOff>152400</xdr:rowOff>
    </xdr:from>
    <xdr:to>
      <xdr:col>15</xdr:col>
      <xdr:colOff>296546</xdr:colOff>
      <xdr:row>77</xdr:row>
      <xdr:rowOff>39033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164B84-B3C4-4908-809A-2DE1F649C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5819775"/>
          <a:ext cx="9107171" cy="668748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78</xdr:row>
      <xdr:rowOff>19050</xdr:rowOff>
    </xdr:from>
    <xdr:to>
      <xdr:col>12</xdr:col>
      <xdr:colOff>353449</xdr:colOff>
      <xdr:row>120</xdr:row>
      <xdr:rowOff>105736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E50149-56CE-456D-8757-CF6B5BD2F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3375" y="12649200"/>
          <a:ext cx="7335274" cy="6887536"/>
        </a:xfrm>
        <a:prstGeom prst="rect">
          <a:avLst/>
        </a:prstGeom>
      </xdr:spPr>
    </xdr:pic>
    <xdr:clientData/>
  </xdr:twoCellAnchor>
  <xdr:twoCellAnchor editAs="oneCell">
    <xdr:from>
      <xdr:col>15</xdr:col>
      <xdr:colOff>485775</xdr:colOff>
      <xdr:row>36</xdr:row>
      <xdr:rowOff>57150</xdr:rowOff>
    </xdr:from>
    <xdr:to>
      <xdr:col>27</xdr:col>
      <xdr:colOff>134380</xdr:colOff>
      <xdr:row>80</xdr:row>
      <xdr:rowOff>67671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5CB0A2-6A0E-437C-B9AE-D23AC7E9C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9775" y="5886450"/>
          <a:ext cx="7382905" cy="71352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523124</xdr:colOff>
      <xdr:row>33</xdr:row>
      <xdr:rowOff>18363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DBE42-8554-4811-BF33-09E9EB945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09524" cy="54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81"/>
  <sheetViews>
    <sheetView workbookViewId="0">
      <selection activeCell="H2" sqref="H2"/>
    </sheetView>
  </sheetViews>
  <sheetFormatPr defaultRowHeight="12.75" x14ac:dyDescent="0.2"/>
  <cols>
    <col min="1" max="1" width="14.85546875" customWidth="1"/>
    <col min="2" max="2" width="38.7109375" customWidth="1"/>
    <col min="3" max="3" width="14.140625" customWidth="1"/>
    <col min="4" max="4" width="8.28515625" customWidth="1"/>
    <col min="5" max="5" width="30.28515625" customWidth="1"/>
    <col min="6" max="6" width="22.7109375" customWidth="1"/>
    <col min="7" max="7" width="24.42578125" customWidth="1"/>
    <col min="8" max="8" width="10.140625" bestFit="1" customWidth="1"/>
  </cols>
  <sheetData>
    <row r="1" spans="1:8" x14ac:dyDescent="0.2">
      <c r="G1" s="70" t="s">
        <v>115</v>
      </c>
      <c r="H1" s="70" t="s">
        <v>116</v>
      </c>
    </row>
    <row r="2" spans="1:8" ht="18" x14ac:dyDescent="0.25">
      <c r="A2" s="60"/>
      <c r="B2" s="61" t="s">
        <v>0</v>
      </c>
      <c r="C2" s="61"/>
      <c r="E2" s="72"/>
      <c r="F2" s="73" t="s">
        <v>108</v>
      </c>
      <c r="G2" s="67"/>
      <c r="H2" s="127"/>
    </row>
    <row r="3" spans="1:8" ht="18" x14ac:dyDescent="0.25">
      <c r="A3" s="60"/>
      <c r="B3" s="62" t="s">
        <v>67</v>
      </c>
      <c r="C3" s="61"/>
      <c r="D3" s="71"/>
      <c r="E3" s="68"/>
      <c r="F3" s="67" t="s">
        <v>109</v>
      </c>
      <c r="G3" s="67"/>
    </row>
    <row r="4" spans="1:8" ht="18" x14ac:dyDescent="0.25">
      <c r="A4" s="60"/>
      <c r="B4" s="62"/>
      <c r="C4" s="61"/>
      <c r="D4" s="68"/>
      <c r="E4" s="68"/>
      <c r="F4" s="69"/>
      <c r="G4" s="69"/>
    </row>
    <row r="5" spans="1:8" ht="18" x14ac:dyDescent="0.25">
      <c r="A5" s="60"/>
      <c r="B5" s="63"/>
      <c r="C5" s="64" t="s">
        <v>68</v>
      </c>
      <c r="E5" s="44" t="s">
        <v>110</v>
      </c>
    </row>
    <row r="6" spans="1:8" x14ac:dyDescent="0.2">
      <c r="A6" s="60"/>
      <c r="B6" s="60"/>
      <c r="C6" s="64" t="s">
        <v>69</v>
      </c>
      <c r="E6" s="70" t="s">
        <v>111</v>
      </c>
    </row>
    <row r="7" spans="1:8" x14ac:dyDescent="0.2">
      <c r="A7" s="60"/>
      <c r="B7" s="60"/>
      <c r="C7" s="60"/>
      <c r="E7" s="70" t="s">
        <v>112</v>
      </c>
    </row>
    <row r="8" spans="1:8" x14ac:dyDescent="0.2">
      <c r="A8" s="60" t="s">
        <v>70</v>
      </c>
      <c r="B8" s="60"/>
      <c r="C8" s="60"/>
      <c r="E8" s="70" t="s">
        <v>113</v>
      </c>
    </row>
    <row r="9" spans="1:8" x14ac:dyDescent="0.2">
      <c r="A9" s="60"/>
      <c r="B9" s="60" t="s">
        <v>71</v>
      </c>
      <c r="C9" s="60">
        <v>1</v>
      </c>
      <c r="E9" s="70" t="s">
        <v>114</v>
      </c>
    </row>
    <row r="10" spans="1:8" x14ac:dyDescent="0.2">
      <c r="A10" s="60"/>
      <c r="B10" s="60" t="s">
        <v>72</v>
      </c>
      <c r="C10" s="60">
        <v>2</v>
      </c>
    </row>
    <row r="11" spans="1:8" x14ac:dyDescent="0.2">
      <c r="A11" s="60"/>
      <c r="B11" s="60" t="s">
        <v>73</v>
      </c>
      <c r="C11" s="60">
        <v>3</v>
      </c>
    </row>
    <row r="12" spans="1:8" x14ac:dyDescent="0.2">
      <c r="A12" s="60"/>
      <c r="B12" s="60" t="s">
        <v>74</v>
      </c>
      <c r="C12" s="60">
        <v>4</v>
      </c>
    </row>
    <row r="13" spans="1:8" x14ac:dyDescent="0.2">
      <c r="A13" s="60"/>
      <c r="B13" s="65" t="s">
        <v>75</v>
      </c>
      <c r="C13" s="60">
        <v>5</v>
      </c>
    </row>
    <row r="14" spans="1:8" x14ac:dyDescent="0.2">
      <c r="A14" s="60"/>
      <c r="B14" s="60"/>
      <c r="C14" s="60"/>
    </row>
    <row r="15" spans="1:8" x14ac:dyDescent="0.2">
      <c r="A15" s="60"/>
      <c r="B15" s="60" t="s">
        <v>76</v>
      </c>
      <c r="C15" s="60">
        <v>6</v>
      </c>
    </row>
    <row r="16" spans="1:8" x14ac:dyDescent="0.2">
      <c r="A16" s="60"/>
      <c r="B16" s="60"/>
      <c r="C16" s="60"/>
    </row>
    <row r="17" spans="1:3" x14ac:dyDescent="0.2">
      <c r="A17" s="60"/>
      <c r="B17" s="60" t="s">
        <v>77</v>
      </c>
      <c r="C17" s="60">
        <v>7</v>
      </c>
    </row>
    <row r="18" spans="1:3" x14ac:dyDescent="0.2">
      <c r="A18" s="60"/>
      <c r="B18" s="60"/>
      <c r="C18" s="60"/>
    </row>
    <row r="19" spans="1:3" x14ac:dyDescent="0.2">
      <c r="A19" s="60"/>
      <c r="B19" s="60" t="s">
        <v>66</v>
      </c>
      <c r="C19" s="60">
        <v>8</v>
      </c>
    </row>
    <row r="20" spans="1:3" x14ac:dyDescent="0.2">
      <c r="A20" s="60"/>
      <c r="B20" s="60"/>
      <c r="C20" s="60"/>
    </row>
    <row r="21" spans="1:3" x14ac:dyDescent="0.2">
      <c r="A21" s="60"/>
      <c r="B21" s="60" t="s">
        <v>6</v>
      </c>
      <c r="C21" s="125">
        <v>10</v>
      </c>
    </row>
    <row r="22" spans="1:3" x14ac:dyDescent="0.2">
      <c r="A22" s="60"/>
      <c r="B22" s="60"/>
      <c r="C22" s="60"/>
    </row>
    <row r="23" spans="1:3" x14ac:dyDescent="0.2">
      <c r="A23" s="60" t="s">
        <v>2</v>
      </c>
      <c r="B23" s="60"/>
      <c r="C23" s="60"/>
    </row>
    <row r="24" spans="1:3" x14ac:dyDescent="0.2">
      <c r="A24" s="60"/>
      <c r="B24" s="60" t="s">
        <v>78</v>
      </c>
      <c r="C24" s="125">
        <v>20</v>
      </c>
    </row>
    <row r="25" spans="1:3" x14ac:dyDescent="0.2">
      <c r="A25" s="60"/>
      <c r="B25" s="60" t="s">
        <v>79</v>
      </c>
      <c r="C25" s="60">
        <v>21</v>
      </c>
    </row>
    <row r="26" spans="1:3" x14ac:dyDescent="0.2">
      <c r="A26" s="60"/>
      <c r="B26" s="60" t="s">
        <v>80</v>
      </c>
      <c r="C26" s="60">
        <v>22</v>
      </c>
    </row>
    <row r="27" spans="1:3" x14ac:dyDescent="0.2">
      <c r="A27" s="60"/>
      <c r="B27" s="60" t="s">
        <v>16</v>
      </c>
      <c r="C27" s="125">
        <v>23</v>
      </c>
    </row>
    <row r="28" spans="1:3" x14ac:dyDescent="0.2">
      <c r="A28" s="60"/>
      <c r="B28" s="60" t="s">
        <v>81</v>
      </c>
      <c r="C28" s="60">
        <v>24</v>
      </c>
    </row>
    <row r="29" spans="1:3" x14ac:dyDescent="0.2">
      <c r="A29" s="60"/>
      <c r="B29" s="60" t="s">
        <v>82</v>
      </c>
      <c r="C29" s="60">
        <v>25</v>
      </c>
    </row>
    <row r="30" spans="1:3" x14ac:dyDescent="0.2">
      <c r="A30" s="60"/>
      <c r="B30" s="60" t="s">
        <v>83</v>
      </c>
      <c r="C30" s="60">
        <v>26</v>
      </c>
    </row>
    <row r="31" spans="1:3" x14ac:dyDescent="0.2">
      <c r="A31" s="60"/>
      <c r="B31" s="60" t="s">
        <v>162</v>
      </c>
      <c r="C31" s="125">
        <v>27</v>
      </c>
    </row>
    <row r="32" spans="1:3" x14ac:dyDescent="0.2">
      <c r="A32" s="60"/>
      <c r="B32" s="60" t="s">
        <v>84</v>
      </c>
      <c r="C32" s="60">
        <v>28</v>
      </c>
    </row>
    <row r="33" spans="1:3" x14ac:dyDescent="0.2">
      <c r="A33" s="60"/>
      <c r="B33" s="60" t="s">
        <v>85</v>
      </c>
      <c r="C33" s="125">
        <v>29</v>
      </c>
    </row>
    <row r="34" spans="1:3" x14ac:dyDescent="0.2">
      <c r="A34" s="60"/>
      <c r="B34" s="60"/>
      <c r="C34" s="60"/>
    </row>
    <row r="35" spans="1:3" x14ac:dyDescent="0.2">
      <c r="A35" s="60" t="s">
        <v>1</v>
      </c>
      <c r="B35" s="60"/>
      <c r="C35" s="60"/>
    </row>
    <row r="36" spans="1:3" x14ac:dyDescent="0.2">
      <c r="A36" s="60"/>
      <c r="B36" s="60" t="s">
        <v>10</v>
      </c>
      <c r="C36" s="125">
        <v>30</v>
      </c>
    </row>
    <row r="37" spans="1:3" x14ac:dyDescent="0.2">
      <c r="A37" s="60"/>
      <c r="B37" s="60" t="s">
        <v>86</v>
      </c>
      <c r="C37" s="125">
        <v>31</v>
      </c>
    </row>
    <row r="38" spans="1:3" x14ac:dyDescent="0.2">
      <c r="A38" s="60"/>
      <c r="B38" s="60"/>
      <c r="C38" s="60">
        <v>32</v>
      </c>
    </row>
    <row r="39" spans="1:3" x14ac:dyDescent="0.2">
      <c r="A39" s="60"/>
      <c r="B39" s="60" t="s">
        <v>87</v>
      </c>
      <c r="C39" s="125">
        <v>33</v>
      </c>
    </row>
    <row r="40" spans="1:3" x14ac:dyDescent="0.2">
      <c r="A40" s="60"/>
      <c r="B40" s="60" t="s">
        <v>88</v>
      </c>
      <c r="C40" s="126" t="s">
        <v>8</v>
      </c>
    </row>
    <row r="41" spans="1:3" x14ac:dyDescent="0.2">
      <c r="A41" s="60"/>
      <c r="B41" s="60"/>
      <c r="C41" s="60">
        <v>35</v>
      </c>
    </row>
    <row r="42" spans="1:3" x14ac:dyDescent="0.2">
      <c r="A42" s="60"/>
      <c r="B42" s="60" t="s">
        <v>89</v>
      </c>
      <c r="C42" s="125">
        <v>36</v>
      </c>
    </row>
    <row r="43" spans="1:3" x14ac:dyDescent="0.2">
      <c r="A43" s="60"/>
      <c r="B43" s="60" t="s">
        <v>90</v>
      </c>
      <c r="C43" s="125">
        <v>37</v>
      </c>
    </row>
    <row r="44" spans="1:3" x14ac:dyDescent="0.2">
      <c r="A44" s="60"/>
      <c r="B44" s="60"/>
      <c r="C44" s="60"/>
    </row>
    <row r="45" spans="1:3" x14ac:dyDescent="0.2">
      <c r="A45" s="60"/>
      <c r="B45" s="60" t="s">
        <v>91</v>
      </c>
      <c r="C45" s="125">
        <v>38</v>
      </c>
    </row>
    <row r="46" spans="1:3" x14ac:dyDescent="0.2">
      <c r="A46" s="60"/>
      <c r="B46" s="60" t="s">
        <v>92</v>
      </c>
      <c r="C46" s="66" t="s">
        <v>9</v>
      </c>
    </row>
    <row r="47" spans="1:3" x14ac:dyDescent="0.2">
      <c r="A47" s="60"/>
      <c r="B47" s="60" t="s">
        <v>93</v>
      </c>
      <c r="C47" s="126">
        <v>39</v>
      </c>
    </row>
    <row r="48" spans="1:3" x14ac:dyDescent="0.2">
      <c r="A48" s="60"/>
      <c r="B48" s="60" t="s">
        <v>94</v>
      </c>
      <c r="C48" s="125">
        <v>40</v>
      </c>
    </row>
    <row r="49" spans="1:3" x14ac:dyDescent="0.2">
      <c r="A49" s="60"/>
      <c r="B49" s="60"/>
      <c r="C49" s="60"/>
    </row>
    <row r="50" spans="1:3" x14ac:dyDescent="0.2">
      <c r="A50" s="65" t="s">
        <v>3</v>
      </c>
      <c r="B50" s="60"/>
      <c r="C50" s="60"/>
    </row>
    <row r="51" spans="1:3" x14ac:dyDescent="0.2">
      <c r="A51" s="60"/>
      <c r="B51" s="60" t="s">
        <v>95</v>
      </c>
      <c r="C51" s="60">
        <v>41</v>
      </c>
    </row>
    <row r="52" spans="1:3" x14ac:dyDescent="0.2">
      <c r="A52" s="60"/>
      <c r="B52" s="60" t="s">
        <v>96</v>
      </c>
      <c r="C52" s="60">
        <v>42</v>
      </c>
    </row>
    <row r="53" spans="1:3" x14ac:dyDescent="0.2">
      <c r="A53" s="60"/>
      <c r="B53" s="65" t="s">
        <v>97</v>
      </c>
      <c r="C53" s="60">
        <v>45</v>
      </c>
    </row>
    <row r="54" spans="1:3" x14ac:dyDescent="0.2">
      <c r="A54" s="65" t="s">
        <v>4</v>
      </c>
      <c r="B54" s="60"/>
      <c r="C54" s="60"/>
    </row>
    <row r="55" spans="1:3" x14ac:dyDescent="0.2">
      <c r="A55" s="60"/>
      <c r="B55" s="60" t="s">
        <v>7</v>
      </c>
      <c r="C55" s="125">
        <v>50</v>
      </c>
    </row>
    <row r="56" spans="1:3" x14ac:dyDescent="0.2">
      <c r="A56" s="60"/>
      <c r="B56" s="60" t="s">
        <v>98</v>
      </c>
      <c r="C56" s="60">
        <v>51</v>
      </c>
    </row>
    <row r="57" spans="1:3" x14ac:dyDescent="0.2">
      <c r="A57" s="60"/>
      <c r="B57" s="60" t="s">
        <v>99</v>
      </c>
      <c r="C57" s="125">
        <v>52</v>
      </c>
    </row>
    <row r="58" spans="1:3" x14ac:dyDescent="0.2">
      <c r="A58" s="60"/>
      <c r="B58" s="60" t="s">
        <v>100</v>
      </c>
      <c r="C58" s="60">
        <v>53</v>
      </c>
    </row>
    <row r="59" spans="1:3" x14ac:dyDescent="0.2">
      <c r="A59" s="60"/>
      <c r="B59" s="60" t="s">
        <v>101</v>
      </c>
      <c r="C59" s="60">
        <v>54</v>
      </c>
    </row>
    <row r="60" spans="1:3" x14ac:dyDescent="0.2">
      <c r="A60" s="60"/>
      <c r="B60" s="60"/>
      <c r="C60" s="60"/>
    </row>
    <row r="61" spans="1:3" x14ac:dyDescent="0.2">
      <c r="A61" s="65" t="s">
        <v>5</v>
      </c>
      <c r="B61" s="60"/>
      <c r="C61" s="60"/>
    </row>
    <row r="62" spans="1:3" x14ac:dyDescent="0.2">
      <c r="A62" s="60"/>
      <c r="B62" s="60" t="s">
        <v>26</v>
      </c>
      <c r="C62" s="125">
        <v>64</v>
      </c>
    </row>
    <row r="63" spans="1:3" x14ac:dyDescent="0.2">
      <c r="A63" s="60"/>
      <c r="B63" s="60" t="s">
        <v>49</v>
      </c>
      <c r="C63" s="60">
        <v>61</v>
      </c>
    </row>
    <row r="64" spans="1:3" x14ac:dyDescent="0.2">
      <c r="A64" s="60"/>
      <c r="B64" s="60"/>
      <c r="C64" s="60"/>
    </row>
    <row r="65" spans="1:3" x14ac:dyDescent="0.2">
      <c r="A65" s="60"/>
      <c r="B65" s="65" t="s">
        <v>102</v>
      </c>
      <c r="C65" s="60">
        <v>64</v>
      </c>
    </row>
    <row r="66" spans="1:3" x14ac:dyDescent="0.2">
      <c r="A66" s="60"/>
      <c r="B66" s="60"/>
      <c r="C66" s="60"/>
    </row>
    <row r="67" spans="1:3" x14ac:dyDescent="0.2">
      <c r="A67" s="60"/>
      <c r="B67" s="65" t="s">
        <v>103</v>
      </c>
      <c r="C67" s="78">
        <v>69</v>
      </c>
    </row>
    <row r="68" spans="1:3" x14ac:dyDescent="0.2">
      <c r="A68" s="60"/>
      <c r="B68" s="60"/>
      <c r="C68" s="60"/>
    </row>
    <row r="69" spans="1:3" x14ac:dyDescent="0.2">
      <c r="A69" s="60"/>
      <c r="B69" s="65" t="s">
        <v>104</v>
      </c>
      <c r="C69" s="78">
        <v>80</v>
      </c>
    </row>
    <row r="70" spans="1:3" x14ac:dyDescent="0.2">
      <c r="A70" s="60"/>
      <c r="B70" s="60"/>
      <c r="C70" s="60"/>
    </row>
    <row r="71" spans="1:3" x14ac:dyDescent="0.2">
      <c r="A71" s="60"/>
      <c r="B71" s="65" t="s">
        <v>105</v>
      </c>
      <c r="C71" s="60">
        <v>90</v>
      </c>
    </row>
    <row r="72" spans="1:3" x14ac:dyDescent="0.2">
      <c r="A72" s="60"/>
      <c r="B72" s="65" t="s">
        <v>106</v>
      </c>
      <c r="C72" s="60">
        <v>91</v>
      </c>
    </row>
    <row r="73" spans="1:3" x14ac:dyDescent="0.2">
      <c r="A73" s="60"/>
      <c r="B73" s="65" t="s">
        <v>107</v>
      </c>
      <c r="C73" s="60">
        <v>92</v>
      </c>
    </row>
    <row r="74" spans="1:3" x14ac:dyDescent="0.2">
      <c r="A74" s="60"/>
      <c r="B74" s="60"/>
      <c r="C74" s="60">
        <v>63</v>
      </c>
    </row>
    <row r="75" spans="1:3" x14ac:dyDescent="0.2">
      <c r="A75" s="60"/>
      <c r="B75" s="60"/>
      <c r="C75" s="60">
        <v>64</v>
      </c>
    </row>
    <row r="76" spans="1:3" x14ac:dyDescent="0.2">
      <c r="A76" s="60"/>
      <c r="B76" s="60"/>
      <c r="C76" s="60">
        <v>65</v>
      </c>
    </row>
    <row r="77" spans="1:3" x14ac:dyDescent="0.2">
      <c r="A77" s="60"/>
      <c r="B77" s="60"/>
      <c r="C77" s="60">
        <v>66</v>
      </c>
    </row>
    <row r="78" spans="1:3" x14ac:dyDescent="0.2">
      <c r="A78" s="60"/>
      <c r="B78" s="60"/>
      <c r="C78" s="60">
        <v>67</v>
      </c>
    </row>
    <row r="79" spans="1:3" x14ac:dyDescent="0.2">
      <c r="A79" s="60"/>
      <c r="B79" s="60"/>
      <c r="C79" s="60">
        <v>68</v>
      </c>
    </row>
    <row r="80" spans="1:3" x14ac:dyDescent="0.2">
      <c r="A80" s="60"/>
      <c r="B80" s="60"/>
      <c r="C80" s="60">
        <v>69</v>
      </c>
    </row>
    <row r="81" spans="1:3" x14ac:dyDescent="0.2">
      <c r="A81" s="60"/>
      <c r="B81" s="60"/>
      <c r="C81" s="60">
        <v>80</v>
      </c>
    </row>
  </sheetData>
  <phoneticPr fontId="1" type="noConversion"/>
  <hyperlinks>
    <hyperlink ref="C21" location="'10.Queries'!A1" display="'10.Queries'!A1" xr:uid="{CD78376A-168D-4E68-9283-DF2B50062578}"/>
    <hyperlink ref="C27" location="'23.'!A1" display="'23.'!A1" xr:uid="{186668D0-4194-4F86-8AC3-461BD254B21D}"/>
    <hyperlink ref="C24" location="'20.'!A1" display="'20.'!A1" xr:uid="{C1C332CA-1DF4-41A6-B6C8-06508D71C82B}"/>
    <hyperlink ref="C31" location="'27.'!A1" display="'27.'!A1" xr:uid="{40F6AE23-86E1-4FCB-8629-E8703812CD3D}"/>
    <hyperlink ref="C33" location="'29.'!A1" display="'29.'!A1" xr:uid="{BB48B202-A0EC-47F8-B91A-A68A1CF2AF74}"/>
    <hyperlink ref="C36" location="'30.'!A1" display="'30.'!A1" xr:uid="{1C5BA690-F61A-41DF-B82D-B855FC58EED4}"/>
    <hyperlink ref="C37" location="'31.'!A1" display="'31.'!A1" xr:uid="{376E9464-385D-4DE3-8B48-A90FAD29FE0E}"/>
    <hyperlink ref="C39" location="'33.'!A1" display="'33.'!A1" xr:uid="{E0069F6C-22E2-4FB5-97D9-EF1A4EB119E7}"/>
    <hyperlink ref="C40" location="'33.1'!A1" display="33-1" xr:uid="{E742592C-41A1-46E4-A2BE-6A875DF22156}"/>
    <hyperlink ref="C42" location="'36.'!A1" display="'36.'!A1" xr:uid="{72E81E7B-005D-45B8-A73E-A5B431B04236}"/>
    <hyperlink ref="C43" location="'37.'!A1" display="'37.'!A1" xr:uid="{00A93FA8-933C-4583-AA0E-BC14B367EC60}"/>
    <hyperlink ref="C45" location="'38.'!A1" display="'38.'!A1" xr:uid="{0144DB1A-04DB-4B37-ACC3-687B14930D85}"/>
    <hyperlink ref="C47" location="'39.'!A1" display="'39.'!A1" xr:uid="{508CB2D6-494F-41FA-9F24-E8405D898F79}"/>
    <hyperlink ref="C48" location="'40.'!A1" display="'40.'!A1" xr:uid="{ADEDBCAE-14F2-4118-833C-C502D75F84B8}"/>
    <hyperlink ref="C55" location="'50.Franking cdt'!A1" display="'50.Franking cdt'!A1" xr:uid="{17E0526E-43E8-406B-96A1-9C3043B1AB4B}"/>
    <hyperlink ref="C57" location="'52.'!A1" display="'52.'!A1" xr:uid="{7D0A1593-97F9-4829-802D-C765C409F374}"/>
    <hyperlink ref="C62" location="'64.'!A1" display="'64.'!A1" xr:uid="{D21BE44F-F46D-4A2E-AC37-01CCDFDBD65E}"/>
    <hyperlink ref="C67" location="'69.'!A1" display="'69.'!A1" xr:uid="{C97C401A-7C76-4665-A0E0-49F7C335ADBC}"/>
    <hyperlink ref="C69" location="'80.GJ'!A1" display="'80.GJ'!A1" xr:uid="{E0084BEE-DEDB-4F5C-B364-5FA675BAE0A2}"/>
  </hyperlinks>
  <printOptions gridLines="1"/>
  <pageMargins left="0.74803149606299213" right="0.74803149606299213" top="0.98425196850393704" bottom="0.98425196850393704" header="0.51181102362204722" footer="0.51181102362204722"/>
  <pageSetup scale="70" orientation="portrait" r:id="rId1"/>
  <headerFooter alignWithMargins="0">
    <oddFooter>&amp;L&amp;8&amp;Z&amp;F  _&amp;A
&amp;D  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31"/>
  <sheetViews>
    <sheetView workbookViewId="0"/>
  </sheetViews>
  <sheetFormatPr defaultRowHeight="12.75" x14ac:dyDescent="0.2"/>
  <cols>
    <col min="1" max="1" width="10.85546875" style="31" customWidth="1"/>
  </cols>
  <sheetData>
    <row r="1" spans="1:1" ht="13.5" thickBot="1" x14ac:dyDescent="0.25">
      <c r="A1" s="1"/>
    </row>
    <row r="2" spans="1:1" ht="13.5" thickTop="1" x14ac:dyDescent="0.2">
      <c r="A2" s="6"/>
    </row>
    <row r="3" spans="1:1" x14ac:dyDescent="0.2">
      <c r="A3" s="11"/>
    </row>
    <row r="4" spans="1:1" x14ac:dyDescent="0.2">
      <c r="A4" s="11"/>
    </row>
    <row r="5" spans="1:1" x14ac:dyDescent="0.2">
      <c r="A5" s="11"/>
    </row>
    <row r="6" spans="1:1" x14ac:dyDescent="0.2">
      <c r="A6" s="11"/>
    </row>
    <row r="7" spans="1:1" x14ac:dyDescent="0.2">
      <c r="A7" s="16"/>
    </row>
    <row r="8" spans="1:1" x14ac:dyDescent="0.2">
      <c r="A8" s="16"/>
    </row>
    <row r="9" spans="1:1" x14ac:dyDescent="0.2">
      <c r="A9" s="22"/>
    </row>
    <row r="10" spans="1:1" x14ac:dyDescent="0.2">
      <c r="A10" s="24" t="s">
        <v>18</v>
      </c>
    </row>
    <row r="11" spans="1:1" x14ac:dyDescent="0.2">
      <c r="A11" s="41" t="s">
        <v>17</v>
      </c>
    </row>
    <row r="12" spans="1:1" ht="24" x14ac:dyDescent="0.2">
      <c r="A12" s="57" t="s">
        <v>27</v>
      </c>
    </row>
    <row r="13" spans="1:1" x14ac:dyDescent="0.2">
      <c r="A13" s="41" t="s">
        <v>14</v>
      </c>
    </row>
    <row r="14" spans="1:1" ht="15" customHeight="1" x14ac:dyDescent="0.2">
      <c r="A14" s="41" t="s">
        <v>14</v>
      </c>
    </row>
    <row r="15" spans="1:1" ht="15" customHeight="1" x14ac:dyDescent="0.2">
      <c r="A15" s="41" t="s">
        <v>14</v>
      </c>
    </row>
    <row r="16" spans="1:1" ht="15" customHeight="1" x14ac:dyDescent="0.2">
      <c r="A16" s="41" t="s">
        <v>14</v>
      </c>
    </row>
    <row r="17" spans="1:1" ht="15" customHeight="1" x14ac:dyDescent="0.2">
      <c r="A17" s="41" t="s">
        <v>14</v>
      </c>
    </row>
    <row r="18" spans="1:1" ht="15" customHeight="1" x14ac:dyDescent="0.2">
      <c r="A18" s="41" t="s">
        <v>14</v>
      </c>
    </row>
    <row r="19" spans="1:1" ht="15" customHeight="1" x14ac:dyDescent="0.2">
      <c r="A19" s="41" t="s">
        <v>14</v>
      </c>
    </row>
    <row r="20" spans="1:1" ht="15" customHeight="1" x14ac:dyDescent="0.2">
      <c r="A20" s="41" t="s">
        <v>14</v>
      </c>
    </row>
    <row r="21" spans="1:1" ht="15" customHeight="1" thickBot="1" x14ac:dyDescent="0.25">
      <c r="A21" s="26"/>
    </row>
    <row r="22" spans="1:1" ht="15" customHeight="1" thickTop="1" x14ac:dyDescent="0.2"/>
    <row r="23" spans="1:1" ht="15" customHeight="1" x14ac:dyDescent="0.2">
      <c r="A23"/>
    </row>
    <row r="24" spans="1:1" ht="15" customHeight="1" x14ac:dyDescent="0.2">
      <c r="A24"/>
    </row>
    <row r="25" spans="1:1" ht="15" customHeight="1" x14ac:dyDescent="0.2">
      <c r="A25"/>
    </row>
    <row r="26" spans="1:1" ht="15" customHeight="1" x14ac:dyDescent="0.2">
      <c r="A26"/>
    </row>
    <row r="27" spans="1:1" ht="15" customHeight="1" x14ac:dyDescent="0.2">
      <c r="A27"/>
    </row>
    <row r="28" spans="1:1" ht="15" customHeight="1" x14ac:dyDescent="0.2">
      <c r="A28"/>
    </row>
    <row r="29" spans="1:1" ht="15" customHeight="1" x14ac:dyDescent="0.2">
      <c r="A29"/>
    </row>
    <row r="30" spans="1:1" ht="15" customHeight="1" x14ac:dyDescent="0.2">
      <c r="A30"/>
    </row>
    <row r="31" spans="1:1" x14ac:dyDescent="0.2">
      <c r="A31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"/>
  <sheetViews>
    <sheetView workbookViewId="0">
      <selection activeCell="G8" sqref="G8"/>
    </sheetView>
  </sheetViews>
  <sheetFormatPr defaultRowHeight="12.75" x14ac:dyDescent="0.2"/>
  <cols>
    <col min="2" max="2" width="72.28515625" bestFit="1" customWidth="1"/>
  </cols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V21"/>
  <sheetViews>
    <sheetView topLeftCell="E13" workbookViewId="0">
      <selection activeCell="V23" sqref="V23"/>
    </sheetView>
  </sheetViews>
  <sheetFormatPr defaultRowHeight="12.75" x14ac:dyDescent="0.2"/>
  <cols>
    <col min="1" max="9" width="9.140625" style="129"/>
    <col min="10" max="10" width="7.28515625" style="129" customWidth="1"/>
    <col min="11" max="20" width="9.140625" style="129"/>
    <col min="21" max="21" width="11.28515625" style="129" customWidth="1"/>
    <col min="22" max="22" width="9.7109375" style="129" customWidth="1"/>
    <col min="23" max="16384" width="9.140625" style="129"/>
  </cols>
  <sheetData>
    <row r="21" spans="22:22" x14ac:dyDescent="0.2">
      <c r="V21" s="129">
        <f>581.54+641.3+802.92+906.82</f>
        <v>2932.58</v>
      </c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50"/>
  <sheetViews>
    <sheetView workbookViewId="0"/>
  </sheetViews>
  <sheetFormatPr defaultRowHeight="12.75" x14ac:dyDescent="0.2"/>
  <sheetData>
    <row r="1" ht="22.5" customHeight="1" x14ac:dyDescent="0.2"/>
    <row r="2" ht="12.75" customHeight="1" x14ac:dyDescent="0.2"/>
    <row r="5" ht="12.75" customHeight="1" x14ac:dyDescent="0.2"/>
    <row r="11" ht="12.75" customHeight="1" x14ac:dyDescent="0.2"/>
    <row r="27" ht="12.75" customHeight="1" x14ac:dyDescent="0.2"/>
    <row r="29" ht="15" customHeight="1" x14ac:dyDescent="0.2"/>
    <row r="30" ht="12.75" customHeight="1" x14ac:dyDescent="0.2"/>
    <row r="49" spans="1:1" x14ac:dyDescent="0.2">
      <c r="A49" s="44"/>
    </row>
    <row r="50" spans="1:1" x14ac:dyDescent="0.2">
      <c r="A50" s="44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E40DB-84A9-43BE-9599-16EE8B0A871F}">
  <sheetPr>
    <pageSetUpPr fitToPage="1"/>
  </sheetPr>
  <dimension ref="A1:A50"/>
  <sheetViews>
    <sheetView workbookViewId="0"/>
  </sheetViews>
  <sheetFormatPr defaultRowHeight="12.75" x14ac:dyDescent="0.2"/>
  <sheetData>
    <row r="1" ht="22.5" customHeight="1" x14ac:dyDescent="0.2"/>
    <row r="2" ht="12.75" customHeight="1" x14ac:dyDescent="0.2"/>
    <row r="5" ht="12.75" customHeight="1" x14ac:dyDescent="0.2"/>
    <row r="11" ht="12.75" customHeight="1" x14ac:dyDescent="0.2"/>
    <row r="27" ht="12.75" customHeight="1" x14ac:dyDescent="0.2"/>
    <row r="29" ht="15" customHeight="1" x14ac:dyDescent="0.2"/>
    <row r="30" ht="12.75" customHeight="1" x14ac:dyDescent="0.2"/>
    <row r="49" spans="1:1" x14ac:dyDescent="0.2">
      <c r="A49" s="44"/>
    </row>
    <row r="50" spans="1:1" x14ac:dyDescent="0.2">
      <c r="A50" s="44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80"/>
  <sheetViews>
    <sheetView workbookViewId="0"/>
  </sheetViews>
  <sheetFormatPr defaultRowHeight="12.75" x14ac:dyDescent="0.2"/>
  <cols>
    <col min="1" max="1" width="25.7109375" style="31" customWidth="1"/>
    <col min="2" max="2" width="12.7109375" style="32" customWidth="1"/>
    <col min="3" max="4" width="12.7109375" style="31" customWidth="1"/>
    <col min="5" max="5" width="12.7109375" style="33" customWidth="1"/>
    <col min="6" max="6" width="12.7109375" style="34" customWidth="1"/>
    <col min="7" max="7" width="12.7109375" style="31" customWidth="1"/>
    <col min="8" max="8" width="4" style="31" customWidth="1"/>
    <col min="9" max="9" width="10.85546875" style="31" customWidth="1"/>
  </cols>
  <sheetData>
    <row r="1" spans="1:9" ht="13.5" thickBot="1" x14ac:dyDescent="0.25">
      <c r="A1" s="1"/>
      <c r="B1" s="2"/>
      <c r="C1" s="3"/>
      <c r="D1" s="3"/>
      <c r="E1" s="4"/>
      <c r="F1" s="5"/>
      <c r="G1" s="3"/>
      <c r="H1" s="3"/>
      <c r="I1" s="1"/>
    </row>
    <row r="2" spans="1:9" ht="13.5" thickTop="1" x14ac:dyDescent="0.2">
      <c r="A2" s="6"/>
      <c r="B2" s="7"/>
      <c r="C2" s="8" t="s">
        <v>11</v>
      </c>
      <c r="D2" s="37"/>
      <c r="E2" s="9"/>
      <c r="F2" s="10"/>
      <c r="G2" s="47"/>
      <c r="H2" s="52"/>
      <c r="I2" s="6"/>
    </row>
    <row r="3" spans="1:9" x14ac:dyDescent="0.2">
      <c r="A3" s="11"/>
      <c r="B3" s="12"/>
      <c r="C3" s="13" t="s">
        <v>12</v>
      </c>
      <c r="D3" s="38"/>
      <c r="E3" s="14"/>
      <c r="F3" s="15"/>
      <c r="G3" s="47"/>
      <c r="H3" s="52"/>
      <c r="I3" s="11"/>
    </row>
    <row r="4" spans="1:9" x14ac:dyDescent="0.2">
      <c r="A4" s="11"/>
      <c r="B4" s="12"/>
      <c r="C4" s="13" t="s">
        <v>13</v>
      </c>
      <c r="D4" s="38"/>
      <c r="E4" s="14"/>
      <c r="F4" s="15"/>
      <c r="G4" s="47"/>
      <c r="H4" s="52"/>
      <c r="I4" s="11"/>
    </row>
    <row r="5" spans="1:9" x14ac:dyDescent="0.2">
      <c r="A5" s="11"/>
      <c r="B5" s="12"/>
      <c r="C5" s="13" t="s">
        <v>14</v>
      </c>
      <c r="D5" s="38"/>
      <c r="E5" s="14"/>
      <c r="F5" s="15"/>
      <c r="G5" s="47"/>
      <c r="H5" s="52"/>
      <c r="I5" s="11"/>
    </row>
    <row r="6" spans="1:9" x14ac:dyDescent="0.2">
      <c r="A6" s="11"/>
      <c r="B6" s="12"/>
      <c r="C6" s="13" t="s">
        <v>14</v>
      </c>
      <c r="D6" s="38"/>
      <c r="E6" s="14"/>
      <c r="F6" s="15"/>
      <c r="G6" s="47"/>
      <c r="H6" s="52"/>
      <c r="I6" s="11"/>
    </row>
    <row r="7" spans="1:9" ht="20.25" x14ac:dyDescent="0.3">
      <c r="A7" s="16"/>
      <c r="B7" s="12"/>
      <c r="C7" s="17" t="s">
        <v>53</v>
      </c>
      <c r="D7" s="39"/>
      <c r="E7" s="18"/>
      <c r="F7" s="19"/>
      <c r="G7" s="47"/>
      <c r="H7" s="52"/>
      <c r="I7" s="16"/>
    </row>
    <row r="8" spans="1:9" x14ac:dyDescent="0.2">
      <c r="A8" s="16"/>
      <c r="B8" s="12"/>
      <c r="C8" s="20" t="s">
        <v>23</v>
      </c>
      <c r="D8" s="40"/>
      <c r="E8" s="18"/>
      <c r="F8" s="21"/>
      <c r="G8" s="47"/>
      <c r="H8" s="52"/>
      <c r="I8" s="16"/>
    </row>
    <row r="9" spans="1:9" x14ac:dyDescent="0.2">
      <c r="A9" s="22"/>
      <c r="B9" s="23"/>
      <c r="C9" s="22"/>
      <c r="D9" s="22"/>
      <c r="E9" s="58"/>
      <c r="F9" s="21"/>
      <c r="G9" s="47"/>
      <c r="H9" s="52"/>
      <c r="I9" s="22"/>
    </row>
    <row r="10" spans="1:9" x14ac:dyDescent="0.2">
      <c r="A10" s="24" t="s">
        <v>28</v>
      </c>
      <c r="B10" s="25" t="s">
        <v>29</v>
      </c>
      <c r="C10" s="25" t="s">
        <v>30</v>
      </c>
      <c r="D10" s="25" t="s">
        <v>31</v>
      </c>
      <c r="E10" s="25" t="s">
        <v>32</v>
      </c>
      <c r="F10" s="45" t="s">
        <v>33</v>
      </c>
      <c r="G10" s="54"/>
      <c r="H10" s="53"/>
      <c r="I10" s="24" t="s">
        <v>18</v>
      </c>
    </row>
    <row r="11" spans="1:9" x14ac:dyDescent="0.2">
      <c r="A11" s="46" t="s">
        <v>54</v>
      </c>
      <c r="B11" s="42">
        <v>362247.08</v>
      </c>
      <c r="C11" s="42">
        <v>362247.08</v>
      </c>
      <c r="D11" s="42">
        <v>0</v>
      </c>
      <c r="E11" s="42">
        <v>0</v>
      </c>
      <c r="F11" s="43">
        <v>0</v>
      </c>
      <c r="G11" s="48"/>
      <c r="H11" s="55"/>
      <c r="I11" s="41" t="s">
        <v>15</v>
      </c>
    </row>
    <row r="12" spans="1:9" x14ac:dyDescent="0.2">
      <c r="A12" s="46" t="s">
        <v>55</v>
      </c>
      <c r="B12" s="42">
        <v>54606.94</v>
      </c>
      <c r="C12" s="42">
        <v>0</v>
      </c>
      <c r="D12" s="42">
        <v>0</v>
      </c>
      <c r="E12" s="42">
        <v>0</v>
      </c>
      <c r="F12" s="43">
        <v>54606.94</v>
      </c>
      <c r="G12" s="48"/>
      <c r="H12" s="52"/>
      <c r="I12" s="41" t="s">
        <v>36</v>
      </c>
    </row>
    <row r="13" spans="1:9" x14ac:dyDescent="0.2">
      <c r="A13" s="46" t="s">
        <v>20</v>
      </c>
      <c r="B13" s="42">
        <v>21292.01</v>
      </c>
      <c r="C13" s="42">
        <v>0</v>
      </c>
      <c r="D13" s="42">
        <v>0</v>
      </c>
      <c r="E13" s="42">
        <v>0</v>
      </c>
      <c r="F13" s="43">
        <v>21292.01</v>
      </c>
      <c r="G13" s="48"/>
      <c r="I13" s="41" t="s">
        <v>36</v>
      </c>
    </row>
    <row r="14" spans="1:9" x14ac:dyDescent="0.2">
      <c r="A14" s="46" t="s">
        <v>56</v>
      </c>
      <c r="B14" s="42">
        <v>246</v>
      </c>
      <c r="C14" s="42">
        <v>246</v>
      </c>
      <c r="D14" s="42">
        <v>0</v>
      </c>
      <c r="E14" s="42">
        <v>0</v>
      </c>
      <c r="F14" s="43">
        <v>0</v>
      </c>
      <c r="G14" s="48"/>
      <c r="I14" s="41" t="s">
        <v>36</v>
      </c>
    </row>
    <row r="15" spans="1:9" x14ac:dyDescent="0.2">
      <c r="A15" s="46" t="s">
        <v>25</v>
      </c>
      <c r="B15" s="42">
        <v>150</v>
      </c>
      <c r="C15" s="42">
        <v>75</v>
      </c>
      <c r="D15" s="42">
        <v>0</v>
      </c>
      <c r="E15" s="42">
        <v>0</v>
      </c>
      <c r="F15" s="43">
        <v>75</v>
      </c>
      <c r="G15" s="48"/>
      <c r="I15" s="41" t="s">
        <v>37</v>
      </c>
    </row>
    <row r="16" spans="1:9" x14ac:dyDescent="0.2">
      <c r="A16" s="46" t="s">
        <v>57</v>
      </c>
      <c r="B16" s="42">
        <v>463.65</v>
      </c>
      <c r="C16" s="42">
        <v>0</v>
      </c>
      <c r="D16" s="42">
        <v>463.65</v>
      </c>
      <c r="E16" s="42">
        <v>0</v>
      </c>
      <c r="F16" s="43">
        <v>0</v>
      </c>
      <c r="G16" s="48"/>
      <c r="I16" s="41" t="s">
        <v>36</v>
      </c>
    </row>
    <row r="17" spans="1:9" x14ac:dyDescent="0.2">
      <c r="A17" s="46" t="s">
        <v>58</v>
      </c>
      <c r="B17" s="42">
        <v>33</v>
      </c>
      <c r="C17" s="42">
        <v>33</v>
      </c>
      <c r="D17" s="42">
        <v>0</v>
      </c>
      <c r="E17" s="42">
        <v>0</v>
      </c>
      <c r="F17" s="43">
        <v>0</v>
      </c>
      <c r="G17" s="48"/>
      <c r="I17" s="41" t="s">
        <v>36</v>
      </c>
    </row>
    <row r="18" spans="1:9" x14ac:dyDescent="0.2">
      <c r="A18" s="46" t="s">
        <v>59</v>
      </c>
      <c r="B18" s="42">
        <v>829.97</v>
      </c>
      <c r="C18" s="42">
        <v>829.97</v>
      </c>
      <c r="D18" s="42">
        <v>0</v>
      </c>
      <c r="E18" s="42">
        <v>0</v>
      </c>
      <c r="F18" s="43">
        <v>0</v>
      </c>
      <c r="G18" s="48"/>
      <c r="I18" s="41" t="s">
        <v>38</v>
      </c>
    </row>
    <row r="19" spans="1:9" x14ac:dyDescent="0.2">
      <c r="A19" s="46" t="s">
        <v>60</v>
      </c>
      <c r="B19" s="42">
        <v>856.66</v>
      </c>
      <c r="C19" s="42">
        <v>856.66</v>
      </c>
      <c r="D19" s="42">
        <v>0</v>
      </c>
      <c r="E19" s="42">
        <v>0</v>
      </c>
      <c r="F19" s="43">
        <v>0</v>
      </c>
      <c r="G19" s="48"/>
      <c r="I19" s="41" t="s">
        <v>36</v>
      </c>
    </row>
    <row r="20" spans="1:9" x14ac:dyDescent="0.2">
      <c r="A20" s="46" t="s">
        <v>52</v>
      </c>
      <c r="B20" s="42">
        <v>104.95</v>
      </c>
      <c r="C20" s="42">
        <v>104.95</v>
      </c>
      <c r="D20" s="42">
        <v>0</v>
      </c>
      <c r="E20" s="42">
        <v>0</v>
      </c>
      <c r="F20" s="43">
        <v>0</v>
      </c>
      <c r="G20" s="48"/>
      <c r="I20" s="41" t="s">
        <v>39</v>
      </c>
    </row>
    <row r="21" spans="1:9" x14ac:dyDescent="0.2">
      <c r="A21" s="46" t="s">
        <v>61</v>
      </c>
      <c r="B21" s="42">
        <v>987.49</v>
      </c>
      <c r="C21" s="42">
        <v>0</v>
      </c>
      <c r="D21" s="42">
        <v>987.49</v>
      </c>
      <c r="E21" s="42">
        <v>0</v>
      </c>
      <c r="F21" s="43">
        <v>0</v>
      </c>
      <c r="G21" s="48"/>
      <c r="I21" s="41" t="s">
        <v>36</v>
      </c>
    </row>
    <row r="22" spans="1:9" x14ac:dyDescent="0.2">
      <c r="A22" s="46" t="s">
        <v>51</v>
      </c>
      <c r="B22" s="42">
        <v>101.46</v>
      </c>
      <c r="C22" s="42">
        <v>101.46</v>
      </c>
      <c r="D22" s="42">
        <v>0</v>
      </c>
      <c r="E22" s="42">
        <v>0</v>
      </c>
      <c r="F22" s="43">
        <v>0</v>
      </c>
      <c r="G22" s="48"/>
      <c r="I22" s="41" t="s">
        <v>36</v>
      </c>
    </row>
    <row r="23" spans="1:9" x14ac:dyDescent="0.2">
      <c r="A23" s="46" t="s">
        <v>22</v>
      </c>
      <c r="B23" s="42">
        <v>151000</v>
      </c>
      <c r="C23" s="42">
        <v>0</v>
      </c>
      <c r="D23" s="42">
        <v>0</v>
      </c>
      <c r="E23" s="42">
        <v>0</v>
      </c>
      <c r="F23" s="43">
        <v>151000</v>
      </c>
      <c r="G23" s="48"/>
      <c r="I23" s="41" t="s">
        <v>36</v>
      </c>
    </row>
    <row r="24" spans="1:9" x14ac:dyDescent="0.2">
      <c r="A24" s="46" t="s">
        <v>62</v>
      </c>
      <c r="B24" s="42">
        <v>9249.9</v>
      </c>
      <c r="C24" s="42">
        <v>9249.9</v>
      </c>
      <c r="D24" s="42">
        <v>0</v>
      </c>
      <c r="E24" s="42">
        <v>0</v>
      </c>
      <c r="F24" s="43">
        <v>0</v>
      </c>
      <c r="G24" s="48"/>
      <c r="I24" s="41" t="s">
        <v>40</v>
      </c>
    </row>
    <row r="25" spans="1:9" x14ac:dyDescent="0.2">
      <c r="A25" s="46" t="s">
        <v>50</v>
      </c>
      <c r="B25" s="42">
        <v>56.61</v>
      </c>
      <c r="C25" s="42">
        <v>56.61</v>
      </c>
      <c r="D25" s="42">
        <v>0</v>
      </c>
      <c r="E25" s="42">
        <v>0</v>
      </c>
      <c r="F25" s="43">
        <v>0</v>
      </c>
      <c r="G25" s="48"/>
      <c r="I25" s="41" t="s">
        <v>37</v>
      </c>
    </row>
    <row r="26" spans="1:9" ht="24" x14ac:dyDescent="0.2">
      <c r="A26" s="46" t="s">
        <v>63</v>
      </c>
      <c r="B26" s="42">
        <v>968.01</v>
      </c>
      <c r="C26" s="42">
        <v>589.88</v>
      </c>
      <c r="D26" s="42">
        <v>378.13</v>
      </c>
      <c r="E26" s="42">
        <v>0</v>
      </c>
      <c r="F26" s="43">
        <v>0</v>
      </c>
      <c r="G26" s="48"/>
      <c r="I26" s="41" t="s">
        <v>41</v>
      </c>
    </row>
    <row r="27" spans="1:9" x14ac:dyDescent="0.2">
      <c r="A27" s="46" t="s">
        <v>21</v>
      </c>
      <c r="B27" s="42">
        <v>5200</v>
      </c>
      <c r="C27" s="42">
        <v>0</v>
      </c>
      <c r="D27" s="42">
        <v>0</v>
      </c>
      <c r="E27" s="42">
        <v>0</v>
      </c>
      <c r="F27" s="43">
        <v>5200</v>
      </c>
      <c r="G27" s="48"/>
      <c r="I27" s="41" t="s">
        <v>42</v>
      </c>
    </row>
    <row r="28" spans="1:9" x14ac:dyDescent="0.2">
      <c r="A28" s="46" t="s">
        <v>64</v>
      </c>
      <c r="B28" s="42">
        <v>1472.18</v>
      </c>
      <c r="C28" s="42">
        <v>1472.18</v>
      </c>
      <c r="D28" s="42">
        <v>0</v>
      </c>
      <c r="E28" s="42">
        <v>0</v>
      </c>
      <c r="F28" s="43">
        <v>0</v>
      </c>
      <c r="G28" s="48"/>
      <c r="I28" s="41" t="s">
        <v>43</v>
      </c>
    </row>
    <row r="29" spans="1:9" x14ac:dyDescent="0.2">
      <c r="A29" s="46" t="s">
        <v>14</v>
      </c>
      <c r="B29" s="42"/>
      <c r="C29" s="42"/>
      <c r="D29" s="42"/>
      <c r="E29" s="42"/>
      <c r="F29" s="43"/>
      <c r="G29" s="48"/>
      <c r="I29" s="41" t="s">
        <v>44</v>
      </c>
    </row>
    <row r="30" spans="1:9" x14ac:dyDescent="0.2">
      <c r="A30" s="46" t="s">
        <v>24</v>
      </c>
      <c r="B30" s="42">
        <v>609865.91</v>
      </c>
      <c r="C30" s="42">
        <v>375862.69</v>
      </c>
      <c r="D30" s="42">
        <v>1829.27</v>
      </c>
      <c r="E30" s="42">
        <v>0</v>
      </c>
      <c r="F30" s="43">
        <v>232173.95</v>
      </c>
      <c r="G30" s="48"/>
      <c r="I30" s="41" t="s">
        <v>36</v>
      </c>
    </row>
    <row r="31" spans="1:9" x14ac:dyDescent="0.2">
      <c r="A31" s="46" t="s">
        <v>34</v>
      </c>
      <c r="B31" s="42"/>
      <c r="C31" s="42">
        <v>0.61599999999999999</v>
      </c>
      <c r="D31" s="42">
        <v>3.0000000000000001E-3</v>
      </c>
      <c r="E31" s="42">
        <v>0</v>
      </c>
      <c r="F31" s="43">
        <v>0.38100000000000001</v>
      </c>
      <c r="G31" s="48"/>
      <c r="I31" s="41"/>
    </row>
    <row r="32" spans="1:9" x14ac:dyDescent="0.2">
      <c r="A32" s="46" t="s">
        <v>14</v>
      </c>
      <c r="B32" s="42"/>
      <c r="C32" s="42"/>
      <c r="D32" s="42"/>
      <c r="E32" s="42"/>
      <c r="F32" s="43"/>
      <c r="G32" s="48"/>
      <c r="I32" s="41" t="s">
        <v>19</v>
      </c>
    </row>
    <row r="33" spans="1:9" x14ac:dyDescent="0.2">
      <c r="A33" s="46" t="s">
        <v>14</v>
      </c>
      <c r="B33" s="42"/>
      <c r="C33" s="42"/>
      <c r="D33" s="42"/>
      <c r="E33" s="42"/>
      <c r="F33" s="43"/>
      <c r="G33" s="48"/>
      <c r="I33" s="41" t="s">
        <v>19</v>
      </c>
    </row>
    <row r="34" spans="1:9" x14ac:dyDescent="0.2">
      <c r="A34" s="46" t="s">
        <v>65</v>
      </c>
      <c r="B34" s="59">
        <v>609865.9</v>
      </c>
      <c r="C34" s="42"/>
      <c r="D34" s="42"/>
      <c r="E34" s="42"/>
      <c r="F34" s="43"/>
      <c r="G34" s="48"/>
      <c r="I34" s="41" t="s">
        <v>19</v>
      </c>
    </row>
    <row r="35" spans="1:9" x14ac:dyDescent="0.2">
      <c r="A35" s="46" t="s">
        <v>35</v>
      </c>
      <c r="B35" s="42">
        <v>0.01</v>
      </c>
      <c r="C35" s="42"/>
      <c r="D35" s="42"/>
      <c r="E35" s="42"/>
      <c r="F35" s="43"/>
      <c r="G35" s="48"/>
      <c r="I35" s="41" t="s">
        <v>19</v>
      </c>
    </row>
    <row r="36" spans="1:9" x14ac:dyDescent="0.2">
      <c r="A36" s="46" t="s">
        <v>14</v>
      </c>
      <c r="B36" s="42"/>
      <c r="C36" s="42"/>
      <c r="D36" s="42"/>
      <c r="E36" s="42"/>
      <c r="F36" s="43"/>
      <c r="G36" s="48"/>
      <c r="I36" s="41" t="s">
        <v>19</v>
      </c>
    </row>
    <row r="37" spans="1:9" ht="13.5" thickBot="1" x14ac:dyDescent="0.25">
      <c r="A37" s="26"/>
      <c r="B37" s="27"/>
      <c r="C37" s="28"/>
      <c r="D37" s="28"/>
      <c r="E37" s="29"/>
      <c r="F37" s="30"/>
      <c r="G37" s="49"/>
      <c r="I37" s="41" t="s">
        <v>19</v>
      </c>
    </row>
    <row r="38" spans="1:9" ht="13.5" thickTop="1" x14ac:dyDescent="0.2">
      <c r="I38" s="41" t="s">
        <v>19</v>
      </c>
    </row>
    <row r="39" spans="1:9" x14ac:dyDescent="0.2">
      <c r="A39"/>
      <c r="B39"/>
      <c r="C39"/>
      <c r="D39"/>
      <c r="E39" s="35"/>
      <c r="I39" s="41" t="s">
        <v>19</v>
      </c>
    </row>
    <row r="40" spans="1:9" x14ac:dyDescent="0.2">
      <c r="A40"/>
      <c r="B40"/>
      <c r="C40"/>
      <c r="D40"/>
      <c r="E40" s="35"/>
      <c r="I40" s="41" t="s">
        <v>19</v>
      </c>
    </row>
    <row r="41" spans="1:9" x14ac:dyDescent="0.2">
      <c r="A41"/>
      <c r="B41"/>
      <c r="C41"/>
      <c r="D41"/>
      <c r="E41" s="35"/>
      <c r="I41" s="41" t="s">
        <v>19</v>
      </c>
    </row>
    <row r="42" spans="1:9" x14ac:dyDescent="0.2">
      <c r="A42"/>
      <c r="B42"/>
      <c r="C42"/>
      <c r="D42"/>
      <c r="E42" s="35"/>
      <c r="I42" s="41" t="s">
        <v>19</v>
      </c>
    </row>
    <row r="43" spans="1:9" x14ac:dyDescent="0.2">
      <c r="A43"/>
      <c r="B43" s="36"/>
      <c r="C43" s="36"/>
      <c r="D43" s="36"/>
      <c r="E43" s="35"/>
      <c r="I43" s="41" t="s">
        <v>19</v>
      </c>
    </row>
    <row r="44" spans="1:9" x14ac:dyDescent="0.2">
      <c r="A44"/>
      <c r="B44" s="36"/>
      <c r="C44" s="36"/>
      <c r="D44" s="36"/>
      <c r="E44" s="35"/>
      <c r="I44" s="41" t="s">
        <v>19</v>
      </c>
    </row>
    <row r="45" spans="1:9" x14ac:dyDescent="0.2">
      <c r="A45"/>
      <c r="B45" s="36"/>
      <c r="C45" s="36"/>
      <c r="D45" s="36"/>
      <c r="E45" s="35"/>
      <c r="I45" s="41" t="s">
        <v>19</v>
      </c>
    </row>
    <row r="46" spans="1:9" x14ac:dyDescent="0.2">
      <c r="A46"/>
      <c r="B46" s="36"/>
      <c r="C46" s="36"/>
      <c r="D46" s="36"/>
      <c r="E46" s="35"/>
      <c r="I46" s="41" t="s">
        <v>19</v>
      </c>
    </row>
    <row r="47" spans="1:9" x14ac:dyDescent="0.2">
      <c r="A47"/>
      <c r="B47"/>
      <c r="C47"/>
      <c r="D47"/>
      <c r="E47" s="35"/>
      <c r="I47" s="41" t="s">
        <v>19</v>
      </c>
    </row>
    <row r="48" spans="1:9" x14ac:dyDescent="0.2">
      <c r="I48" s="41" t="s">
        <v>19</v>
      </c>
    </row>
    <row r="49" spans="9:9" x14ac:dyDescent="0.2">
      <c r="I49" s="41" t="s">
        <v>19</v>
      </c>
    </row>
    <row r="50" spans="9:9" x14ac:dyDescent="0.2">
      <c r="I50" s="41" t="s">
        <v>19</v>
      </c>
    </row>
    <row r="51" spans="9:9" x14ac:dyDescent="0.2">
      <c r="I51" s="41" t="s">
        <v>19</v>
      </c>
    </row>
    <row r="52" spans="9:9" x14ac:dyDescent="0.2">
      <c r="I52" s="41" t="s">
        <v>19</v>
      </c>
    </row>
    <row r="53" spans="9:9" x14ac:dyDescent="0.2">
      <c r="I53" s="41" t="s">
        <v>19</v>
      </c>
    </row>
    <row r="54" spans="9:9" x14ac:dyDescent="0.2">
      <c r="I54" s="41" t="s">
        <v>19</v>
      </c>
    </row>
    <row r="55" spans="9:9" x14ac:dyDescent="0.2">
      <c r="I55" s="41" t="s">
        <v>19</v>
      </c>
    </row>
    <row r="56" spans="9:9" x14ac:dyDescent="0.2">
      <c r="I56" s="41" t="s">
        <v>19</v>
      </c>
    </row>
    <row r="57" spans="9:9" x14ac:dyDescent="0.2">
      <c r="I57" s="41" t="s">
        <v>45</v>
      </c>
    </row>
    <row r="58" spans="9:9" ht="24" x14ac:dyDescent="0.2">
      <c r="I58" s="41" t="s">
        <v>27</v>
      </c>
    </row>
    <row r="59" spans="9:9" x14ac:dyDescent="0.2">
      <c r="I59" s="41" t="s">
        <v>46</v>
      </c>
    </row>
    <row r="60" spans="9:9" x14ac:dyDescent="0.2">
      <c r="I60" s="41" t="s">
        <v>47</v>
      </c>
    </row>
    <row r="61" spans="9:9" x14ac:dyDescent="0.2">
      <c r="I61" s="41" t="s">
        <v>48</v>
      </c>
    </row>
    <row r="62" spans="9:9" x14ac:dyDescent="0.2">
      <c r="I62" s="41" t="s">
        <v>14</v>
      </c>
    </row>
    <row r="63" spans="9:9" x14ac:dyDescent="0.2">
      <c r="I63" s="41" t="s">
        <v>14</v>
      </c>
    </row>
    <row r="64" spans="9:9" x14ac:dyDescent="0.2">
      <c r="I64" s="41" t="s">
        <v>14</v>
      </c>
    </row>
    <row r="65" spans="9:9" x14ac:dyDescent="0.2">
      <c r="I65" s="41" t="s">
        <v>14</v>
      </c>
    </row>
    <row r="66" spans="9:9" x14ac:dyDescent="0.2">
      <c r="I66" s="41" t="s">
        <v>14</v>
      </c>
    </row>
    <row r="67" spans="9:9" x14ac:dyDescent="0.2">
      <c r="I67" s="41" t="s">
        <v>14</v>
      </c>
    </row>
    <row r="68" spans="9:9" x14ac:dyDescent="0.2">
      <c r="I68" s="41" t="s">
        <v>14</v>
      </c>
    </row>
    <row r="69" spans="9:9" x14ac:dyDescent="0.2">
      <c r="I69" s="41" t="s">
        <v>14</v>
      </c>
    </row>
    <row r="70" spans="9:9" ht="13.5" thickBot="1" x14ac:dyDescent="0.25">
      <c r="I70" s="26"/>
    </row>
    <row r="71" spans="9:9" ht="13.5" thickTop="1" x14ac:dyDescent="0.2"/>
    <row r="72" spans="9:9" x14ac:dyDescent="0.2">
      <c r="I72"/>
    </row>
    <row r="73" spans="9:9" x14ac:dyDescent="0.2">
      <c r="I73"/>
    </row>
    <row r="74" spans="9:9" x14ac:dyDescent="0.2">
      <c r="I74"/>
    </row>
    <row r="75" spans="9:9" x14ac:dyDescent="0.2">
      <c r="I75"/>
    </row>
    <row r="76" spans="9:9" x14ac:dyDescent="0.2">
      <c r="I76"/>
    </row>
    <row r="77" spans="9:9" x14ac:dyDescent="0.2">
      <c r="I77"/>
    </row>
    <row r="78" spans="9:9" x14ac:dyDescent="0.2">
      <c r="I78"/>
    </row>
    <row r="79" spans="9:9" x14ac:dyDescent="0.2">
      <c r="I79"/>
    </row>
    <row r="80" spans="9:9" x14ac:dyDescent="0.2">
      <c r="I80"/>
    </row>
  </sheetData>
  <printOptions gridLines="1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>
    <oddFooter>&amp;L&amp;8&amp;Z&amp;F  _&amp;A
&amp;D  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766A1-7688-405C-B1CB-0E43F5F65043}">
  <sheetPr>
    <tabColor theme="8" tint="0.39997558519241921"/>
    <pageSetUpPr fitToPage="1"/>
  </sheetPr>
  <dimension ref="A1:H9"/>
  <sheetViews>
    <sheetView workbookViewId="0"/>
  </sheetViews>
  <sheetFormatPr defaultRowHeight="12.75" x14ac:dyDescent="0.2"/>
  <cols>
    <col min="1" max="2" width="9.140625" style="128"/>
    <col min="3" max="3" width="16" style="128" bestFit="1" customWidth="1"/>
    <col min="4" max="16384" width="9.140625" style="128"/>
  </cols>
  <sheetData>
    <row r="1" spans="1:8" x14ac:dyDescent="0.2">
      <c r="A1" s="146"/>
      <c r="B1" s="146"/>
      <c r="C1" s="146"/>
      <c r="D1" s="146"/>
    </row>
    <row r="2" spans="1:8" x14ac:dyDescent="0.2">
      <c r="A2" s="146"/>
      <c r="B2" s="146"/>
      <c r="C2" s="146"/>
      <c r="D2" s="146"/>
      <c r="H2" s="77"/>
    </row>
    <row r="3" spans="1:8" x14ac:dyDescent="0.2">
      <c r="A3" s="146"/>
      <c r="B3" s="146"/>
      <c r="C3" s="146"/>
      <c r="D3" s="146"/>
    </row>
    <row r="4" spans="1:8" x14ac:dyDescent="0.2">
      <c r="A4" s="146"/>
      <c r="B4" s="146"/>
      <c r="C4" s="146"/>
      <c r="D4" s="146"/>
    </row>
    <row r="5" spans="1:8" x14ac:dyDescent="0.2">
      <c r="A5" s="146"/>
      <c r="B5" s="146"/>
      <c r="C5" s="146"/>
      <c r="D5" s="146"/>
    </row>
    <row r="6" spans="1:8" x14ac:dyDescent="0.2">
      <c r="A6" s="146"/>
      <c r="B6" s="146"/>
      <c r="C6" s="146"/>
      <c r="D6" s="146"/>
    </row>
    <row r="7" spans="1:8" x14ac:dyDescent="0.2">
      <c r="A7" s="146"/>
      <c r="B7" s="146"/>
      <c r="C7" s="146"/>
      <c r="D7" s="146"/>
    </row>
    <row r="8" spans="1:8" x14ac:dyDescent="0.2">
      <c r="A8" s="146"/>
      <c r="B8" s="146"/>
      <c r="C8" s="146"/>
      <c r="D8" s="146"/>
    </row>
    <row r="9" spans="1:8" x14ac:dyDescent="0.2">
      <c r="A9" s="146"/>
      <c r="B9" s="146"/>
      <c r="C9" s="146"/>
      <c r="D9" s="146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8B00E-6DC6-4C91-B3E9-33240E6F78A3}">
  <dimension ref="R19:T36"/>
  <sheetViews>
    <sheetView topLeftCell="B40" workbookViewId="0">
      <selection activeCell="X34" sqref="X34"/>
    </sheetView>
  </sheetViews>
  <sheetFormatPr defaultRowHeight="12.75" x14ac:dyDescent="0.2"/>
  <cols>
    <col min="18" max="18" width="13.28515625" customWidth="1"/>
    <col min="19" max="19" width="11.28515625" style="160" bestFit="1" customWidth="1"/>
  </cols>
  <sheetData>
    <row r="19" spans="19:19" x14ac:dyDescent="0.2">
      <c r="S19" s="160">
        <f>95575.12-79768.87</f>
        <v>15806.25</v>
      </c>
    </row>
    <row r="28" spans="19:19" x14ac:dyDescent="0.2">
      <c r="S28" s="160">
        <f>10311-7764</f>
        <v>2547</v>
      </c>
    </row>
    <row r="36" spans="18:20" x14ac:dyDescent="0.2">
      <c r="R36" s="160"/>
      <c r="S36" s="160">
        <f>SUM(S3:S34)</f>
        <v>18353.25</v>
      </c>
      <c r="T36" s="160" t="s">
        <v>186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20517-25CE-441E-AA5A-BC2A88AC88FC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8:A86"/>
  <sheetViews>
    <sheetView workbookViewId="0"/>
  </sheetViews>
  <sheetFormatPr defaultRowHeight="12.75" x14ac:dyDescent="0.2"/>
  <sheetData>
    <row r="18" s="44" customFormat="1" x14ac:dyDescent="0.2"/>
    <row r="19" s="44" customFormat="1" x14ac:dyDescent="0.2"/>
    <row r="20" s="44" customFormat="1" x14ac:dyDescent="0.2"/>
    <row r="75" s="50" customFormat="1" x14ac:dyDescent="0.2"/>
    <row r="76" s="51" customFormat="1" x14ac:dyDescent="0.2"/>
    <row r="77" s="51" customFormat="1" x14ac:dyDescent="0.2"/>
    <row r="78" s="51" customFormat="1" x14ac:dyDescent="0.2"/>
    <row r="79" s="51" customFormat="1" x14ac:dyDescent="0.2"/>
    <row r="80" s="51" customFormat="1" x14ac:dyDescent="0.2"/>
    <row r="81" s="51" customFormat="1" x14ac:dyDescent="0.2"/>
    <row r="82" s="51" customFormat="1" x14ac:dyDescent="0.2"/>
    <row r="83" s="51" customFormat="1" x14ac:dyDescent="0.2"/>
    <row r="84" s="51" customFormat="1" x14ac:dyDescent="0.2"/>
    <row r="85" s="51" customFormat="1" x14ac:dyDescent="0.2"/>
    <row r="86" s="56" customFormat="1" x14ac:dyDescent="0.2"/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F2537-39F2-4007-BEF5-9F304455138E}">
  <dimension ref="L1:O25"/>
  <sheetViews>
    <sheetView workbookViewId="0">
      <selection activeCell="R7" sqref="R7"/>
    </sheetView>
  </sheetViews>
  <sheetFormatPr defaultRowHeight="12.75" x14ac:dyDescent="0.2"/>
  <cols>
    <col min="12" max="12" width="27" bestFit="1" customWidth="1"/>
    <col min="13" max="14" width="12.140625" customWidth="1"/>
  </cols>
  <sheetData>
    <row r="1" spans="12:15" ht="15" x14ac:dyDescent="0.25">
      <c r="L1" s="161" t="s">
        <v>193</v>
      </c>
      <c r="M1" s="146"/>
      <c r="N1" s="146"/>
      <c r="O1" s="146"/>
    </row>
    <row r="2" spans="12:15" x14ac:dyDescent="0.2">
      <c r="L2" s="146"/>
      <c r="M2" s="146"/>
      <c r="N2" s="146"/>
      <c r="O2" s="146"/>
    </row>
    <row r="3" spans="12:15" ht="15" x14ac:dyDescent="0.25">
      <c r="L3" s="60" t="s">
        <v>170</v>
      </c>
      <c r="M3" s="162" t="s">
        <v>171</v>
      </c>
      <c r="N3" s="162" t="s">
        <v>172</v>
      </c>
      <c r="O3" s="60"/>
    </row>
    <row r="4" spans="12:15" x14ac:dyDescent="0.2">
      <c r="L4" s="60" t="s">
        <v>173</v>
      </c>
      <c r="M4" s="163">
        <v>46.72</v>
      </c>
      <c r="N4" s="163">
        <f>ROUND(M4,0)</f>
        <v>47</v>
      </c>
      <c r="O4" s="60"/>
    </row>
    <row r="5" spans="12:15" x14ac:dyDescent="0.2">
      <c r="L5" s="60" t="s">
        <v>174</v>
      </c>
      <c r="M5" s="163">
        <v>0</v>
      </c>
      <c r="N5" s="163">
        <v>0</v>
      </c>
      <c r="O5" s="60"/>
    </row>
    <row r="6" spans="12:15" x14ac:dyDescent="0.2">
      <c r="L6" s="60" t="s">
        <v>175</v>
      </c>
      <c r="M6" s="163">
        <v>2932.58</v>
      </c>
      <c r="N6" s="163">
        <f>ROUND(M6,0)</f>
        <v>2933</v>
      </c>
      <c r="O6" s="60"/>
    </row>
    <row r="7" spans="12:15" s="146" customFormat="1" x14ac:dyDescent="0.2">
      <c r="L7" s="65" t="s">
        <v>190</v>
      </c>
      <c r="M7" s="163">
        <v>262.2</v>
      </c>
      <c r="N7" s="163"/>
      <c r="O7" s="60"/>
    </row>
    <row r="8" spans="12:15" x14ac:dyDescent="0.2">
      <c r="L8" s="60" t="s">
        <v>176</v>
      </c>
      <c r="M8" s="163">
        <v>18353.87</v>
      </c>
      <c r="N8" s="163"/>
      <c r="O8" s="60"/>
    </row>
    <row r="9" spans="12:15" x14ac:dyDescent="0.2">
      <c r="L9" s="60" t="s">
        <v>177</v>
      </c>
      <c r="M9" s="163">
        <v>28801.72</v>
      </c>
      <c r="N9" s="163"/>
      <c r="O9" s="60"/>
    </row>
    <row r="10" spans="12:15" x14ac:dyDescent="0.2">
      <c r="L10" s="60" t="s">
        <v>178</v>
      </c>
      <c r="M10" s="163">
        <v>0</v>
      </c>
      <c r="N10" s="163">
        <v>0</v>
      </c>
      <c r="O10" s="60"/>
    </row>
    <row r="11" spans="12:15" x14ac:dyDescent="0.2">
      <c r="L11" s="60"/>
      <c r="M11" s="163"/>
      <c r="N11" s="163" t="s">
        <v>179</v>
      </c>
      <c r="O11" s="60"/>
    </row>
    <row r="12" spans="12:15" ht="15" x14ac:dyDescent="0.25">
      <c r="L12" s="162" t="s">
        <v>180</v>
      </c>
      <c r="M12" s="164">
        <v>21613.379999999997</v>
      </c>
      <c r="N12" s="164">
        <f>+N4+N6</f>
        <v>2980</v>
      </c>
      <c r="O12" s="60"/>
    </row>
    <row r="13" spans="12:15" x14ac:dyDescent="0.2">
      <c r="L13" s="60"/>
      <c r="M13" s="163"/>
      <c r="N13" s="163"/>
      <c r="O13" s="60"/>
    </row>
    <row r="14" spans="12:15" x14ac:dyDescent="0.2">
      <c r="L14" s="60" t="s">
        <v>181</v>
      </c>
      <c r="M14" s="163">
        <f>2970+259</f>
        <v>3229</v>
      </c>
      <c r="N14" s="163">
        <f>+M14</f>
        <v>3229</v>
      </c>
      <c r="O14" s="60"/>
    </row>
    <row r="15" spans="12:15" x14ac:dyDescent="0.2">
      <c r="L15" s="60" t="s">
        <v>49</v>
      </c>
      <c r="M15" s="163"/>
      <c r="N15" s="163">
        <v>0</v>
      </c>
      <c r="O15" s="60"/>
    </row>
    <row r="16" spans="12:15" x14ac:dyDescent="0.2">
      <c r="L16" s="60"/>
      <c r="M16" s="163"/>
      <c r="N16" s="163"/>
      <c r="O16" s="60"/>
    </row>
    <row r="17" spans="12:15" x14ac:dyDescent="0.2">
      <c r="L17" s="60"/>
      <c r="M17" s="163"/>
      <c r="N17" s="163"/>
      <c r="O17" s="60"/>
    </row>
    <row r="18" spans="12:15" ht="15" x14ac:dyDescent="0.25">
      <c r="L18" s="162" t="s">
        <v>182</v>
      </c>
      <c r="M18" s="164">
        <v>20034.38</v>
      </c>
      <c r="N18" s="164">
        <f>+N12-N14</f>
        <v>-249</v>
      </c>
      <c r="O18" s="60"/>
    </row>
    <row r="19" spans="12:15" x14ac:dyDescent="0.2">
      <c r="L19" s="146"/>
      <c r="M19" s="146"/>
      <c r="N19" s="130"/>
      <c r="O19" s="146"/>
    </row>
    <row r="20" spans="12:15" x14ac:dyDescent="0.2">
      <c r="L20" s="146"/>
      <c r="M20" s="146"/>
      <c r="N20" s="130"/>
      <c r="O20" s="146"/>
    </row>
    <row r="21" spans="12:15" x14ac:dyDescent="0.2">
      <c r="L21" s="146" t="s">
        <v>183</v>
      </c>
      <c r="M21" s="146"/>
      <c r="N21" s="130">
        <v>-5305</v>
      </c>
      <c r="O21" s="146"/>
    </row>
    <row r="22" spans="12:15" ht="13.5" thickBot="1" x14ac:dyDescent="0.25">
      <c r="L22" s="146"/>
      <c r="M22" s="146"/>
      <c r="N22" s="130"/>
      <c r="O22" s="132"/>
    </row>
    <row r="23" spans="12:15" x14ac:dyDescent="0.2">
      <c r="L23" s="165" t="s">
        <v>184</v>
      </c>
      <c r="M23" s="166"/>
      <c r="N23" s="167">
        <f>+N21+N18</f>
        <v>-5554</v>
      </c>
      <c r="O23" s="146"/>
    </row>
    <row r="24" spans="12:15" ht="13.5" thickBot="1" x14ac:dyDescent="0.25">
      <c r="L24" s="168" t="s">
        <v>185</v>
      </c>
      <c r="M24" s="169"/>
      <c r="N24" s="170">
        <f>-17057</f>
        <v>-17057</v>
      </c>
      <c r="O24" s="146"/>
    </row>
    <row r="25" spans="12:15" x14ac:dyDescent="0.2">
      <c r="L25" s="146"/>
      <c r="M25" s="146"/>
      <c r="N25" s="146"/>
      <c r="O25" s="146"/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D557F-AB91-4867-9C34-1D5C00B13F01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79EE4-DA5C-4EE6-ADCA-ECD1E4C22DD9}">
  <dimension ref="A1:R1332"/>
  <sheetViews>
    <sheetView workbookViewId="0"/>
  </sheetViews>
  <sheetFormatPr defaultRowHeight="12.75" x14ac:dyDescent="0.2"/>
  <cols>
    <col min="1" max="1" width="33.28515625" bestFit="1" customWidth="1"/>
    <col min="2" max="2" width="13.5703125" bestFit="1" customWidth="1"/>
    <col min="3" max="3" width="16.140625" bestFit="1" customWidth="1"/>
    <col min="4" max="4" width="12.28515625" bestFit="1" customWidth="1"/>
    <col min="5" max="5" width="14.85546875" bestFit="1" customWidth="1"/>
    <col min="6" max="6" width="14.28515625" bestFit="1" customWidth="1"/>
    <col min="7" max="7" width="13.5703125" customWidth="1"/>
    <col min="8" max="8" width="11.28515625" bestFit="1" customWidth="1"/>
    <col min="15" max="15" width="16.5703125" bestFit="1" customWidth="1"/>
    <col min="16" max="16" width="11.85546875" bestFit="1" customWidth="1"/>
    <col min="17" max="17" width="10.140625" bestFit="1" customWidth="1"/>
    <col min="18" max="18" width="18.5703125" bestFit="1" customWidth="1"/>
    <col min="19" max="19" width="62" bestFit="1" customWidth="1"/>
    <col min="20" max="20" width="11.5703125" bestFit="1" customWidth="1"/>
    <col min="21" max="21" width="12" bestFit="1" customWidth="1"/>
    <col min="22" max="22" width="15.42578125" bestFit="1" customWidth="1"/>
    <col min="23" max="23" width="11.42578125" bestFit="1" customWidth="1"/>
    <col min="24" max="24" width="15.42578125" bestFit="1" customWidth="1"/>
  </cols>
  <sheetData>
    <row r="1" spans="1:15" ht="15" x14ac:dyDescent="0.25">
      <c r="A1" s="74" t="s">
        <v>138</v>
      </c>
      <c r="B1" s="75"/>
      <c r="C1" s="75"/>
      <c r="D1" s="75"/>
      <c r="E1" s="75"/>
      <c r="F1" s="75"/>
      <c r="G1" s="75"/>
      <c r="H1" s="75"/>
      <c r="I1" s="75"/>
      <c r="J1" s="75"/>
      <c r="K1" s="76"/>
      <c r="O1" s="77" t="s">
        <v>69</v>
      </c>
    </row>
    <row r="2" spans="1:15" ht="15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O2" s="77" t="s">
        <v>117</v>
      </c>
    </row>
    <row r="3" spans="1:15" ht="15" x14ac:dyDescent="0.25">
      <c r="A3" s="74" t="s">
        <v>137</v>
      </c>
      <c r="B3" s="75"/>
      <c r="C3" s="75"/>
      <c r="D3" s="75"/>
      <c r="E3" s="75"/>
      <c r="F3" s="75"/>
      <c r="G3" s="75"/>
      <c r="H3" s="75"/>
      <c r="I3" s="75"/>
      <c r="J3" s="75"/>
      <c r="K3" s="78"/>
    </row>
    <row r="4" spans="1:15" x14ac:dyDescent="0.2">
      <c r="A4" s="70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</row>
    <row r="5" spans="1:15" x14ac:dyDescent="0.2">
      <c r="A5" s="79"/>
      <c r="B5" s="80" t="s">
        <v>118</v>
      </c>
      <c r="C5" s="81" t="s">
        <v>119</v>
      </c>
      <c r="D5" s="82" t="s">
        <v>120</v>
      </c>
      <c r="E5" s="80" t="s">
        <v>121</v>
      </c>
      <c r="F5" s="80" t="s">
        <v>122</v>
      </c>
      <c r="G5" s="80" t="s">
        <v>123</v>
      </c>
      <c r="H5" s="80"/>
      <c r="I5" s="80" t="s">
        <v>26</v>
      </c>
      <c r="J5" s="80" t="s">
        <v>124</v>
      </c>
      <c r="K5" s="83"/>
    </row>
    <row r="6" spans="1:15" ht="13.5" thickBot="1" x14ac:dyDescent="0.25">
      <c r="A6" s="79"/>
      <c r="B6" s="84"/>
      <c r="C6" s="85"/>
      <c r="D6" s="86"/>
      <c r="E6" s="84"/>
      <c r="F6" s="84"/>
      <c r="G6" s="84"/>
      <c r="H6" s="84"/>
      <c r="I6" s="84"/>
      <c r="J6" s="84"/>
      <c r="K6" s="78"/>
      <c r="L6" s="87"/>
    </row>
    <row r="7" spans="1:15" ht="26.25" thickBot="1" x14ac:dyDescent="0.25">
      <c r="A7" s="88"/>
      <c r="B7" s="89" t="s">
        <v>125</v>
      </c>
      <c r="C7" s="90" t="s">
        <v>126</v>
      </c>
      <c r="D7" s="91" t="s">
        <v>127</v>
      </c>
      <c r="E7" s="89" t="s">
        <v>128</v>
      </c>
      <c r="F7" s="89" t="s">
        <v>129</v>
      </c>
      <c r="G7" s="89" t="s">
        <v>130</v>
      </c>
      <c r="H7" s="124" t="s">
        <v>151</v>
      </c>
      <c r="I7" s="89" t="s">
        <v>131</v>
      </c>
      <c r="J7" s="89" t="s">
        <v>132</v>
      </c>
      <c r="K7" s="89" t="s">
        <v>93</v>
      </c>
      <c r="L7" s="92" t="s">
        <v>133</v>
      </c>
    </row>
    <row r="8" spans="1:15" ht="18" customHeight="1" x14ac:dyDescent="0.2">
      <c r="A8" s="119" t="s">
        <v>150</v>
      </c>
      <c r="B8" s="84"/>
      <c r="C8" s="94"/>
      <c r="D8" s="123"/>
      <c r="E8" s="84"/>
      <c r="F8" s="84"/>
      <c r="G8" s="84"/>
      <c r="H8" s="84"/>
      <c r="I8" s="84"/>
      <c r="J8" s="84"/>
      <c r="K8" s="84"/>
      <c r="L8" s="95"/>
    </row>
    <row r="9" spans="1:15" ht="18" customHeight="1" x14ac:dyDescent="0.2">
      <c r="A9" s="118" t="s">
        <v>149</v>
      </c>
      <c r="B9" s="84"/>
      <c r="C9" s="94"/>
      <c r="D9" s="84"/>
      <c r="E9" s="84"/>
      <c r="F9" s="84"/>
      <c r="G9" s="84"/>
      <c r="H9" s="84"/>
      <c r="I9" s="84"/>
      <c r="J9" s="84"/>
      <c r="K9" s="84"/>
      <c r="L9" s="95"/>
    </row>
    <row r="10" spans="1:15" ht="18" customHeight="1" x14ac:dyDescent="0.2">
      <c r="A10" s="96" t="s">
        <v>148</v>
      </c>
      <c r="B10" s="97"/>
      <c r="C10" s="97"/>
      <c r="D10" s="97"/>
      <c r="E10" s="97"/>
      <c r="F10" s="121"/>
      <c r="G10" s="121"/>
      <c r="H10" s="121">
        <f>F10-G10</f>
        <v>0</v>
      </c>
      <c r="I10" s="97"/>
      <c r="J10" s="97"/>
      <c r="K10" s="98">
        <v>0</v>
      </c>
      <c r="L10" s="100">
        <f>F10-G10+J10</f>
        <v>0</v>
      </c>
    </row>
    <row r="11" spans="1:15" ht="18" customHeight="1" x14ac:dyDescent="0.2">
      <c r="A11" s="122" t="s">
        <v>147</v>
      </c>
      <c r="B11" s="97"/>
      <c r="C11" s="97"/>
      <c r="D11" s="97"/>
      <c r="E11" s="97"/>
      <c r="F11" s="97"/>
      <c r="G11" s="97"/>
      <c r="H11" s="97"/>
      <c r="I11" s="97"/>
      <c r="J11" s="97"/>
      <c r="K11" s="98"/>
      <c r="L11" s="100"/>
    </row>
    <row r="12" spans="1:15" ht="18" customHeight="1" x14ac:dyDescent="0.2">
      <c r="A12" s="122" t="s">
        <v>146</v>
      </c>
      <c r="B12" s="97"/>
      <c r="C12" s="99"/>
      <c r="D12" s="97"/>
      <c r="E12" s="97"/>
      <c r="F12" s="97"/>
      <c r="G12" s="97"/>
      <c r="H12" s="97"/>
      <c r="I12" s="97"/>
      <c r="J12" s="97"/>
      <c r="K12" s="97"/>
      <c r="L12" s="100"/>
    </row>
    <row r="13" spans="1:15" ht="18" customHeight="1" x14ac:dyDescent="0.2">
      <c r="A13" s="93" t="s">
        <v>145</v>
      </c>
      <c r="B13" s="97"/>
      <c r="C13" s="97"/>
      <c r="D13" s="97"/>
      <c r="E13" s="97"/>
      <c r="F13" s="121"/>
      <c r="G13" s="121"/>
      <c r="H13" s="121">
        <f>F13-G13</f>
        <v>0</v>
      </c>
      <c r="I13" s="121"/>
      <c r="J13" s="121"/>
      <c r="K13" s="121"/>
      <c r="L13" s="120">
        <f>F13-G13+J13</f>
        <v>0</v>
      </c>
    </row>
    <row r="14" spans="1:15" ht="18" customHeight="1" x14ac:dyDescent="0.2">
      <c r="A14" s="118" t="s">
        <v>144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100"/>
    </row>
    <row r="15" spans="1:15" ht="18" customHeight="1" x14ac:dyDescent="0.2">
      <c r="A15" s="118" t="s">
        <v>143</v>
      </c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100"/>
    </row>
    <row r="16" spans="1:15" ht="18" customHeight="1" x14ac:dyDescent="0.2">
      <c r="A16" s="93" t="s">
        <v>142</v>
      </c>
      <c r="B16" s="97"/>
      <c r="C16" s="97"/>
      <c r="D16" s="97"/>
      <c r="E16" s="97"/>
      <c r="F16" s="121"/>
      <c r="G16" s="121"/>
      <c r="H16" s="121">
        <f>F16-G16</f>
        <v>0</v>
      </c>
      <c r="I16" s="121"/>
      <c r="J16" s="121"/>
      <c r="K16" s="121"/>
      <c r="L16" s="120">
        <f>F16-G16+J16</f>
        <v>0</v>
      </c>
    </row>
    <row r="17" spans="1:14" ht="18" customHeight="1" x14ac:dyDescent="0.2">
      <c r="A17" s="119" t="s">
        <v>141</v>
      </c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100"/>
      <c r="N17" s="117"/>
    </row>
    <row r="18" spans="1:14" ht="18" customHeight="1" x14ac:dyDescent="0.2">
      <c r="A18" s="118" t="s">
        <v>140</v>
      </c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100"/>
    </row>
    <row r="19" spans="1:14" ht="18" customHeight="1" x14ac:dyDescent="0.2">
      <c r="A19" s="93" t="s">
        <v>139</v>
      </c>
      <c r="B19" s="97"/>
      <c r="C19" s="97"/>
      <c r="D19" s="97"/>
      <c r="E19" s="97"/>
      <c r="F19" s="97"/>
      <c r="G19" s="97"/>
      <c r="H19" s="97">
        <f>F19-G19</f>
        <v>0</v>
      </c>
      <c r="I19" s="97"/>
      <c r="J19" s="97"/>
      <c r="K19" s="97"/>
      <c r="L19" s="100">
        <f>F19-G19+J19</f>
        <v>0</v>
      </c>
    </row>
    <row r="20" spans="1:14" ht="18" customHeight="1" x14ac:dyDescent="0.2">
      <c r="A20" s="93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100"/>
    </row>
    <row r="21" spans="1:14" ht="13.5" thickBot="1" x14ac:dyDescent="0.25">
      <c r="A21" s="101" t="s">
        <v>134</v>
      </c>
      <c r="B21" s="102">
        <f t="shared" ref="B21:G21" si="0">SUM(B9:B20)</f>
        <v>0</v>
      </c>
      <c r="C21" s="102">
        <f t="shared" si="0"/>
        <v>0</v>
      </c>
      <c r="D21" s="102">
        <f t="shared" si="0"/>
        <v>0</v>
      </c>
      <c r="E21" s="102">
        <f t="shared" si="0"/>
        <v>0</v>
      </c>
      <c r="F21" s="102">
        <f t="shared" si="0"/>
        <v>0</v>
      </c>
      <c r="G21" s="102">
        <f t="shared" si="0"/>
        <v>0</v>
      </c>
      <c r="H21" s="102"/>
      <c r="I21" s="102">
        <f>SUM(I9:I20)</f>
        <v>0</v>
      </c>
      <c r="J21" s="102">
        <f>SUM(J9:J20)</f>
        <v>0</v>
      </c>
      <c r="K21" s="102">
        <f>SUM(K9:K20)</f>
        <v>0</v>
      </c>
      <c r="L21" s="103">
        <f>SUM(L9:L20)</f>
        <v>0</v>
      </c>
    </row>
    <row r="24" spans="1:14" x14ac:dyDescent="0.2">
      <c r="A24" s="104" t="s">
        <v>135</v>
      </c>
      <c r="B24" s="105"/>
      <c r="C24" s="105">
        <v>0</v>
      </c>
      <c r="D24" s="105">
        <v>0</v>
      </c>
      <c r="E24" s="105"/>
      <c r="F24" s="105"/>
      <c r="G24" s="105"/>
      <c r="H24" s="105"/>
      <c r="I24" s="105">
        <v>0</v>
      </c>
      <c r="J24" s="105">
        <v>0</v>
      </c>
      <c r="K24" s="105">
        <v>0</v>
      </c>
      <c r="L24" s="105"/>
    </row>
    <row r="25" spans="1:14" x14ac:dyDescent="0.2">
      <c r="A25" s="104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</row>
    <row r="26" spans="1:14" x14ac:dyDescent="0.2">
      <c r="A26" s="106" t="s">
        <v>136</v>
      </c>
      <c r="B26" s="107"/>
      <c r="C26" s="107"/>
      <c r="D26" s="107"/>
      <c r="E26" s="107"/>
      <c r="F26" s="107">
        <f>F24-F21</f>
        <v>0</v>
      </c>
      <c r="G26" s="107">
        <f>G24-G21</f>
        <v>0</v>
      </c>
      <c r="H26" s="107"/>
      <c r="I26" s="107"/>
      <c r="J26" s="107"/>
      <c r="K26" s="107">
        <v>0</v>
      </c>
      <c r="L26" s="107"/>
    </row>
    <row r="27" spans="1:14" x14ac:dyDescent="0.2">
      <c r="A27" s="106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</row>
    <row r="28" spans="1:14" ht="13.5" thickBot="1" x14ac:dyDescent="0.25">
      <c r="A28" s="70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</row>
    <row r="29" spans="1:14" ht="13.5" thickBot="1" x14ac:dyDescent="0.25">
      <c r="A29" s="108"/>
      <c r="B29" s="109">
        <f t="shared" ref="B29:G29" si="1">B21+B26</f>
        <v>0</v>
      </c>
      <c r="C29" s="109">
        <f t="shared" si="1"/>
        <v>0</v>
      </c>
      <c r="D29" s="109">
        <f t="shared" si="1"/>
        <v>0</v>
      </c>
      <c r="E29" s="109">
        <f t="shared" si="1"/>
        <v>0</v>
      </c>
      <c r="F29" s="109">
        <f t="shared" si="1"/>
        <v>0</v>
      </c>
      <c r="G29" s="109">
        <f t="shared" si="1"/>
        <v>0</v>
      </c>
      <c r="H29" s="109"/>
      <c r="I29" s="109">
        <f>I21+I26</f>
        <v>0</v>
      </c>
      <c r="J29" s="109">
        <f>J21+J26</f>
        <v>0</v>
      </c>
      <c r="K29" s="109">
        <f>K21+K26</f>
        <v>0</v>
      </c>
      <c r="L29" s="110">
        <f>F29-G29+J29+K29</f>
        <v>0</v>
      </c>
    </row>
    <row r="30" spans="1:14" x14ac:dyDescent="0.2">
      <c r="A30" s="111"/>
      <c r="B30" s="112"/>
      <c r="C30" s="112"/>
      <c r="D30" s="87"/>
      <c r="E30" s="87"/>
      <c r="F30" s="87"/>
      <c r="G30" s="87"/>
      <c r="H30" s="87"/>
      <c r="I30" s="87"/>
      <c r="J30" s="87"/>
      <c r="K30" s="87"/>
      <c r="L30" s="87"/>
    </row>
    <row r="31" spans="1:14" x14ac:dyDescent="0.2">
      <c r="A31" s="111"/>
      <c r="F31" s="87"/>
      <c r="G31" s="87">
        <f>+F26-G26</f>
        <v>0</v>
      </c>
      <c r="H31" s="87"/>
      <c r="I31" s="87"/>
      <c r="J31" s="87"/>
      <c r="K31" s="87"/>
      <c r="L31" s="87"/>
    </row>
    <row r="32" spans="1:14" x14ac:dyDescent="0.2">
      <c r="G32" s="117">
        <f>F21-G21</f>
        <v>0</v>
      </c>
      <c r="K32" s="87"/>
    </row>
    <row r="33" spans="7:11" x14ac:dyDescent="0.2">
      <c r="K33" s="87"/>
    </row>
    <row r="34" spans="7:11" x14ac:dyDescent="0.2">
      <c r="G34" s="117">
        <f>SUM(G31:G33)</f>
        <v>0</v>
      </c>
      <c r="K34" s="70"/>
    </row>
    <row r="35" spans="7:11" x14ac:dyDescent="0.2">
      <c r="K35" s="70"/>
    </row>
    <row r="36" spans="7:11" x14ac:dyDescent="0.2">
      <c r="K36" s="70"/>
    </row>
    <row r="37" spans="7:11" x14ac:dyDescent="0.2">
      <c r="K37" s="70"/>
    </row>
    <row r="38" spans="7:11" x14ac:dyDescent="0.2">
      <c r="K38" s="70"/>
    </row>
    <row r="39" spans="7:11" x14ac:dyDescent="0.2">
      <c r="K39" s="70"/>
    </row>
    <row r="40" spans="7:11" x14ac:dyDescent="0.2">
      <c r="K40" s="70"/>
    </row>
    <row r="41" spans="7:11" x14ac:dyDescent="0.2">
      <c r="K41" s="70"/>
    </row>
    <row r="42" spans="7:11" x14ac:dyDescent="0.2">
      <c r="K42" s="70"/>
    </row>
    <row r="43" spans="7:11" x14ac:dyDescent="0.2">
      <c r="K43" s="113"/>
    </row>
    <row r="44" spans="7:11" x14ac:dyDescent="0.2">
      <c r="K44" s="113"/>
    </row>
    <row r="45" spans="7:11" x14ac:dyDescent="0.2">
      <c r="K45" s="113"/>
    </row>
    <row r="46" spans="7:11" x14ac:dyDescent="0.2">
      <c r="K46" s="113"/>
    </row>
    <row r="47" spans="7:11" x14ac:dyDescent="0.2">
      <c r="K47" s="114"/>
    </row>
    <row r="51" spans="9:10" x14ac:dyDescent="0.2">
      <c r="I51" s="87"/>
      <c r="J51" s="87"/>
    </row>
    <row r="52" spans="9:10" x14ac:dyDescent="0.2">
      <c r="I52" s="87"/>
      <c r="J52" s="87"/>
    </row>
    <row r="53" spans="9:10" x14ac:dyDescent="0.2">
      <c r="I53" s="70"/>
      <c r="J53" s="70"/>
    </row>
    <row r="54" spans="9:10" x14ac:dyDescent="0.2">
      <c r="I54" s="70"/>
      <c r="J54" s="70"/>
    </row>
    <row r="55" spans="9:10" x14ac:dyDescent="0.2">
      <c r="I55" s="70"/>
      <c r="J55" s="70"/>
    </row>
    <row r="56" spans="9:10" x14ac:dyDescent="0.2">
      <c r="I56" s="70"/>
      <c r="J56" s="115"/>
    </row>
    <row r="57" spans="9:10" x14ac:dyDescent="0.2">
      <c r="I57" s="70"/>
      <c r="J57" s="70"/>
    </row>
    <row r="58" spans="9:10" x14ac:dyDescent="0.2">
      <c r="I58" s="70"/>
      <c r="J58" s="70"/>
    </row>
    <row r="59" spans="9:10" x14ac:dyDescent="0.2">
      <c r="I59" s="70"/>
      <c r="J59" s="70"/>
    </row>
    <row r="60" spans="9:10" x14ac:dyDescent="0.2">
      <c r="I60" s="70"/>
      <c r="J60" s="70"/>
    </row>
    <row r="61" spans="9:10" x14ac:dyDescent="0.2">
      <c r="I61" s="70"/>
      <c r="J61" s="70"/>
    </row>
    <row r="62" spans="9:10" x14ac:dyDescent="0.2">
      <c r="I62" s="70"/>
      <c r="J62" s="70"/>
    </row>
    <row r="63" spans="9:10" x14ac:dyDescent="0.2">
      <c r="I63" s="113"/>
      <c r="J63" s="113"/>
    </row>
    <row r="64" spans="9:10" x14ac:dyDescent="0.2">
      <c r="I64" s="113"/>
      <c r="J64" s="113"/>
    </row>
    <row r="65" spans="9:10" x14ac:dyDescent="0.2">
      <c r="I65" s="113"/>
      <c r="J65" s="113"/>
    </row>
    <row r="66" spans="9:10" x14ac:dyDescent="0.2">
      <c r="I66" s="113"/>
      <c r="J66" s="113"/>
    </row>
    <row r="67" spans="9:10" x14ac:dyDescent="0.2">
      <c r="I67" s="114"/>
      <c r="J67" s="114"/>
    </row>
    <row r="1070" spans="18:18" x14ac:dyDescent="0.2">
      <c r="R1070" s="116"/>
    </row>
    <row r="1071" spans="18:18" x14ac:dyDescent="0.2">
      <c r="R1071" s="116"/>
    </row>
    <row r="1072" spans="18:18" x14ac:dyDescent="0.2">
      <c r="R1072" s="116"/>
    </row>
    <row r="1073" spans="18:18" x14ac:dyDescent="0.2">
      <c r="R1073" s="116"/>
    </row>
    <row r="1074" spans="18:18" x14ac:dyDescent="0.2">
      <c r="R1074" s="116"/>
    </row>
    <row r="1075" spans="18:18" x14ac:dyDescent="0.2">
      <c r="R1075" s="116"/>
    </row>
    <row r="1076" spans="18:18" x14ac:dyDescent="0.2">
      <c r="R1076" s="116"/>
    </row>
    <row r="1077" spans="18:18" x14ac:dyDescent="0.2">
      <c r="R1077" s="116"/>
    </row>
    <row r="1078" spans="18:18" x14ac:dyDescent="0.2">
      <c r="R1078" s="116"/>
    </row>
    <row r="1079" spans="18:18" x14ac:dyDescent="0.2">
      <c r="R1079" s="116"/>
    </row>
    <row r="1080" spans="18:18" x14ac:dyDescent="0.2">
      <c r="R1080" s="116"/>
    </row>
    <row r="1081" spans="18:18" x14ac:dyDescent="0.2">
      <c r="R1081" s="116"/>
    </row>
    <row r="1082" spans="18:18" x14ac:dyDescent="0.2">
      <c r="R1082" s="116"/>
    </row>
    <row r="1083" spans="18:18" x14ac:dyDescent="0.2">
      <c r="R1083" s="116"/>
    </row>
    <row r="1084" spans="18:18" x14ac:dyDescent="0.2">
      <c r="R1084" s="116"/>
    </row>
    <row r="1085" spans="18:18" x14ac:dyDescent="0.2">
      <c r="R1085" s="116"/>
    </row>
    <row r="1086" spans="18:18" x14ac:dyDescent="0.2">
      <c r="R1086" s="116"/>
    </row>
    <row r="1087" spans="18:18" x14ac:dyDescent="0.2">
      <c r="R1087" s="116"/>
    </row>
    <row r="1088" spans="18:18" x14ac:dyDescent="0.2">
      <c r="R1088" s="116"/>
    </row>
    <row r="1089" spans="18:18" x14ac:dyDescent="0.2">
      <c r="R1089" s="116"/>
    </row>
    <row r="1090" spans="18:18" x14ac:dyDescent="0.2">
      <c r="R1090" s="116"/>
    </row>
    <row r="1091" spans="18:18" x14ac:dyDescent="0.2">
      <c r="R1091" s="116"/>
    </row>
    <row r="1092" spans="18:18" x14ac:dyDescent="0.2">
      <c r="R1092" s="116"/>
    </row>
    <row r="1093" spans="18:18" x14ac:dyDescent="0.2">
      <c r="R1093" s="116"/>
    </row>
    <row r="1094" spans="18:18" x14ac:dyDescent="0.2">
      <c r="R1094" s="116"/>
    </row>
    <row r="1095" spans="18:18" x14ac:dyDescent="0.2">
      <c r="R1095" s="116"/>
    </row>
    <row r="1096" spans="18:18" x14ac:dyDescent="0.2">
      <c r="R1096" s="116"/>
    </row>
    <row r="1097" spans="18:18" x14ac:dyDescent="0.2">
      <c r="R1097" s="116"/>
    </row>
    <row r="1098" spans="18:18" x14ac:dyDescent="0.2">
      <c r="R1098" s="116"/>
    </row>
    <row r="1099" spans="18:18" x14ac:dyDescent="0.2">
      <c r="R1099" s="116"/>
    </row>
    <row r="1100" spans="18:18" x14ac:dyDescent="0.2">
      <c r="R1100" s="116"/>
    </row>
    <row r="1101" spans="18:18" x14ac:dyDescent="0.2">
      <c r="R1101" s="116"/>
    </row>
    <row r="1102" spans="18:18" x14ac:dyDescent="0.2">
      <c r="R1102" s="116"/>
    </row>
    <row r="1103" spans="18:18" x14ac:dyDescent="0.2">
      <c r="R1103" s="116"/>
    </row>
    <row r="1104" spans="18:18" x14ac:dyDescent="0.2">
      <c r="R1104" s="116"/>
    </row>
    <row r="1105" spans="18:18" x14ac:dyDescent="0.2">
      <c r="R1105" s="116"/>
    </row>
    <row r="1106" spans="18:18" x14ac:dyDescent="0.2">
      <c r="R1106" s="116"/>
    </row>
    <row r="1107" spans="18:18" x14ac:dyDescent="0.2">
      <c r="R1107" s="116"/>
    </row>
    <row r="1108" spans="18:18" x14ac:dyDescent="0.2">
      <c r="R1108" s="116"/>
    </row>
    <row r="1109" spans="18:18" x14ac:dyDescent="0.2">
      <c r="R1109" s="116"/>
    </row>
    <row r="1110" spans="18:18" x14ac:dyDescent="0.2">
      <c r="R1110" s="116"/>
    </row>
    <row r="1111" spans="18:18" x14ac:dyDescent="0.2">
      <c r="R1111" s="116"/>
    </row>
    <row r="1112" spans="18:18" x14ac:dyDescent="0.2">
      <c r="R1112" s="116"/>
    </row>
    <row r="1113" spans="18:18" x14ac:dyDescent="0.2">
      <c r="R1113" s="116"/>
    </row>
    <row r="1114" spans="18:18" x14ac:dyDescent="0.2">
      <c r="R1114" s="116"/>
    </row>
    <row r="1115" spans="18:18" x14ac:dyDescent="0.2">
      <c r="R1115" s="116"/>
    </row>
    <row r="1116" spans="18:18" x14ac:dyDescent="0.2">
      <c r="R1116" s="116"/>
    </row>
    <row r="1117" spans="18:18" x14ac:dyDescent="0.2">
      <c r="R1117" s="116"/>
    </row>
    <row r="1118" spans="18:18" x14ac:dyDescent="0.2">
      <c r="R1118" s="116"/>
    </row>
    <row r="1119" spans="18:18" x14ac:dyDescent="0.2">
      <c r="R1119" s="116"/>
    </row>
    <row r="1120" spans="18:18" x14ac:dyDescent="0.2">
      <c r="R1120" s="116"/>
    </row>
    <row r="1121" spans="18:18" x14ac:dyDescent="0.2">
      <c r="R1121" s="116"/>
    </row>
    <row r="1122" spans="18:18" x14ac:dyDescent="0.2">
      <c r="R1122" s="116"/>
    </row>
    <row r="1123" spans="18:18" x14ac:dyDescent="0.2">
      <c r="R1123" s="116"/>
    </row>
    <row r="1124" spans="18:18" x14ac:dyDescent="0.2">
      <c r="R1124" s="116"/>
    </row>
    <row r="1125" spans="18:18" x14ac:dyDescent="0.2">
      <c r="R1125" s="116"/>
    </row>
    <row r="1126" spans="18:18" x14ac:dyDescent="0.2">
      <c r="R1126" s="116"/>
    </row>
    <row r="1127" spans="18:18" x14ac:dyDescent="0.2">
      <c r="R1127" s="116"/>
    </row>
    <row r="1128" spans="18:18" x14ac:dyDescent="0.2">
      <c r="R1128" s="116"/>
    </row>
    <row r="1129" spans="18:18" x14ac:dyDescent="0.2">
      <c r="R1129" s="116"/>
    </row>
    <row r="1130" spans="18:18" x14ac:dyDescent="0.2">
      <c r="R1130" s="116"/>
    </row>
    <row r="1131" spans="18:18" x14ac:dyDescent="0.2">
      <c r="R1131" s="116"/>
    </row>
    <row r="1132" spans="18:18" x14ac:dyDescent="0.2">
      <c r="R1132" s="116"/>
    </row>
    <row r="1133" spans="18:18" x14ac:dyDescent="0.2">
      <c r="R1133" s="116"/>
    </row>
    <row r="1134" spans="18:18" x14ac:dyDescent="0.2">
      <c r="R1134" s="116"/>
    </row>
    <row r="1135" spans="18:18" x14ac:dyDescent="0.2">
      <c r="R1135" s="116"/>
    </row>
    <row r="1136" spans="18:18" x14ac:dyDescent="0.2">
      <c r="R1136" s="116"/>
    </row>
    <row r="1137" spans="18:18" x14ac:dyDescent="0.2">
      <c r="R1137" s="116"/>
    </row>
    <row r="1138" spans="18:18" x14ac:dyDescent="0.2">
      <c r="R1138" s="116"/>
    </row>
    <row r="1139" spans="18:18" x14ac:dyDescent="0.2">
      <c r="R1139" s="116"/>
    </row>
    <row r="1140" spans="18:18" x14ac:dyDescent="0.2">
      <c r="R1140" s="116"/>
    </row>
    <row r="1141" spans="18:18" x14ac:dyDescent="0.2">
      <c r="R1141" s="116"/>
    </row>
    <row r="1142" spans="18:18" x14ac:dyDescent="0.2">
      <c r="R1142" s="116"/>
    </row>
    <row r="1143" spans="18:18" x14ac:dyDescent="0.2">
      <c r="R1143" s="116"/>
    </row>
    <row r="1144" spans="18:18" x14ac:dyDescent="0.2">
      <c r="R1144" s="116"/>
    </row>
    <row r="1145" spans="18:18" x14ac:dyDescent="0.2">
      <c r="R1145" s="116"/>
    </row>
    <row r="1146" spans="18:18" x14ac:dyDescent="0.2">
      <c r="R1146" s="116"/>
    </row>
    <row r="1147" spans="18:18" x14ac:dyDescent="0.2">
      <c r="R1147" s="116"/>
    </row>
    <row r="1148" spans="18:18" x14ac:dyDescent="0.2">
      <c r="R1148" s="116"/>
    </row>
    <row r="1149" spans="18:18" x14ac:dyDescent="0.2">
      <c r="R1149" s="116"/>
    </row>
    <row r="1150" spans="18:18" x14ac:dyDescent="0.2">
      <c r="R1150" s="116"/>
    </row>
    <row r="1151" spans="18:18" x14ac:dyDescent="0.2">
      <c r="R1151" s="116"/>
    </row>
    <row r="1152" spans="18:18" x14ac:dyDescent="0.2">
      <c r="R1152" s="116"/>
    </row>
    <row r="1153" spans="18:18" x14ac:dyDescent="0.2">
      <c r="R1153" s="116"/>
    </row>
    <row r="1154" spans="18:18" x14ac:dyDescent="0.2">
      <c r="R1154" s="116"/>
    </row>
    <row r="1155" spans="18:18" x14ac:dyDescent="0.2">
      <c r="R1155" s="116"/>
    </row>
    <row r="1156" spans="18:18" x14ac:dyDescent="0.2">
      <c r="R1156" s="116"/>
    </row>
    <row r="1157" spans="18:18" x14ac:dyDescent="0.2">
      <c r="R1157" s="116"/>
    </row>
    <row r="1158" spans="18:18" x14ac:dyDescent="0.2">
      <c r="R1158" s="116"/>
    </row>
    <row r="1159" spans="18:18" x14ac:dyDescent="0.2">
      <c r="R1159" s="116"/>
    </row>
    <row r="1160" spans="18:18" x14ac:dyDescent="0.2">
      <c r="R1160" s="116"/>
    </row>
    <row r="1161" spans="18:18" x14ac:dyDescent="0.2">
      <c r="R1161" s="116"/>
    </row>
    <row r="1162" spans="18:18" x14ac:dyDescent="0.2">
      <c r="R1162" s="116"/>
    </row>
    <row r="1163" spans="18:18" x14ac:dyDescent="0.2">
      <c r="R1163" s="116"/>
    </row>
    <row r="1164" spans="18:18" x14ac:dyDescent="0.2">
      <c r="R1164" s="116"/>
    </row>
    <row r="1165" spans="18:18" x14ac:dyDescent="0.2">
      <c r="R1165" s="116"/>
    </row>
    <row r="1166" spans="18:18" x14ac:dyDescent="0.2">
      <c r="R1166" s="116"/>
    </row>
    <row r="1167" spans="18:18" x14ac:dyDescent="0.2">
      <c r="R1167" s="116"/>
    </row>
    <row r="1168" spans="18:18" x14ac:dyDescent="0.2">
      <c r="R1168" s="116"/>
    </row>
    <row r="1169" spans="18:18" x14ac:dyDescent="0.2">
      <c r="R1169" s="116"/>
    </row>
    <row r="1170" spans="18:18" x14ac:dyDescent="0.2">
      <c r="R1170" s="116"/>
    </row>
    <row r="1171" spans="18:18" x14ac:dyDescent="0.2">
      <c r="R1171" s="116"/>
    </row>
    <row r="1172" spans="18:18" x14ac:dyDescent="0.2">
      <c r="R1172" s="116"/>
    </row>
    <row r="1173" spans="18:18" x14ac:dyDescent="0.2">
      <c r="R1173" s="116"/>
    </row>
    <row r="1174" spans="18:18" x14ac:dyDescent="0.2">
      <c r="R1174" s="116"/>
    </row>
    <row r="1175" spans="18:18" x14ac:dyDescent="0.2">
      <c r="R1175" s="116"/>
    </row>
    <row r="1176" spans="18:18" x14ac:dyDescent="0.2">
      <c r="R1176" s="116"/>
    </row>
    <row r="1177" spans="18:18" x14ac:dyDescent="0.2">
      <c r="R1177" s="116"/>
    </row>
    <row r="1178" spans="18:18" x14ac:dyDescent="0.2">
      <c r="R1178" s="116"/>
    </row>
    <row r="1179" spans="18:18" x14ac:dyDescent="0.2">
      <c r="R1179" s="116"/>
    </row>
    <row r="1180" spans="18:18" x14ac:dyDescent="0.2">
      <c r="R1180" s="116"/>
    </row>
    <row r="1181" spans="18:18" x14ac:dyDescent="0.2">
      <c r="R1181" s="116"/>
    </row>
    <row r="1182" spans="18:18" x14ac:dyDescent="0.2">
      <c r="R1182" s="116"/>
    </row>
    <row r="1183" spans="18:18" x14ac:dyDescent="0.2">
      <c r="R1183" s="116"/>
    </row>
    <row r="1184" spans="18:18" x14ac:dyDescent="0.2">
      <c r="R1184" s="116"/>
    </row>
    <row r="1185" spans="18:18" x14ac:dyDescent="0.2">
      <c r="R1185" s="116"/>
    </row>
    <row r="1186" spans="18:18" x14ac:dyDescent="0.2">
      <c r="R1186" s="116"/>
    </row>
    <row r="1187" spans="18:18" x14ac:dyDescent="0.2">
      <c r="R1187" s="116"/>
    </row>
    <row r="1188" spans="18:18" x14ac:dyDescent="0.2">
      <c r="R1188" s="116"/>
    </row>
    <row r="1189" spans="18:18" x14ac:dyDescent="0.2">
      <c r="R1189" s="116"/>
    </row>
    <row r="1190" spans="18:18" x14ac:dyDescent="0.2">
      <c r="R1190" s="116"/>
    </row>
    <row r="1191" spans="18:18" x14ac:dyDescent="0.2">
      <c r="R1191" s="116"/>
    </row>
    <row r="1192" spans="18:18" x14ac:dyDescent="0.2">
      <c r="R1192" s="116"/>
    </row>
    <row r="1193" spans="18:18" x14ac:dyDescent="0.2">
      <c r="R1193" s="116"/>
    </row>
    <row r="1194" spans="18:18" x14ac:dyDescent="0.2">
      <c r="R1194" s="116"/>
    </row>
    <row r="1195" spans="18:18" x14ac:dyDescent="0.2">
      <c r="R1195" s="116"/>
    </row>
    <row r="1196" spans="18:18" x14ac:dyDescent="0.2">
      <c r="R1196" s="116"/>
    </row>
    <row r="1197" spans="18:18" x14ac:dyDescent="0.2">
      <c r="R1197" s="116"/>
    </row>
    <row r="1198" spans="18:18" x14ac:dyDescent="0.2">
      <c r="R1198" s="116"/>
    </row>
    <row r="1199" spans="18:18" x14ac:dyDescent="0.2">
      <c r="R1199" s="116"/>
    </row>
    <row r="1200" spans="18:18" x14ac:dyDescent="0.2">
      <c r="R1200" s="116"/>
    </row>
    <row r="1201" spans="18:18" x14ac:dyDescent="0.2">
      <c r="R1201" s="116"/>
    </row>
    <row r="1202" spans="18:18" x14ac:dyDescent="0.2">
      <c r="R1202" s="116"/>
    </row>
    <row r="1203" spans="18:18" x14ac:dyDescent="0.2">
      <c r="R1203" s="116"/>
    </row>
    <row r="1204" spans="18:18" x14ac:dyDescent="0.2">
      <c r="R1204" s="116"/>
    </row>
    <row r="1205" spans="18:18" x14ac:dyDescent="0.2">
      <c r="R1205" s="116"/>
    </row>
    <row r="1206" spans="18:18" x14ac:dyDescent="0.2">
      <c r="R1206" s="116"/>
    </row>
    <row r="1207" spans="18:18" x14ac:dyDescent="0.2">
      <c r="R1207" s="116"/>
    </row>
    <row r="1208" spans="18:18" x14ac:dyDescent="0.2">
      <c r="R1208" s="116"/>
    </row>
    <row r="1209" spans="18:18" x14ac:dyDescent="0.2">
      <c r="R1209" s="116"/>
    </row>
    <row r="1210" spans="18:18" x14ac:dyDescent="0.2">
      <c r="R1210" s="116"/>
    </row>
    <row r="1211" spans="18:18" x14ac:dyDescent="0.2">
      <c r="R1211" s="116"/>
    </row>
    <row r="1212" spans="18:18" x14ac:dyDescent="0.2">
      <c r="R1212" s="116"/>
    </row>
    <row r="1213" spans="18:18" x14ac:dyDescent="0.2">
      <c r="R1213" s="116"/>
    </row>
    <row r="1214" spans="18:18" x14ac:dyDescent="0.2">
      <c r="R1214" s="116"/>
    </row>
    <row r="1215" spans="18:18" x14ac:dyDescent="0.2">
      <c r="R1215" s="116"/>
    </row>
    <row r="1216" spans="18:18" x14ac:dyDescent="0.2">
      <c r="R1216" s="116"/>
    </row>
    <row r="1217" spans="18:18" x14ac:dyDescent="0.2">
      <c r="R1217" s="116"/>
    </row>
    <row r="1218" spans="18:18" x14ac:dyDescent="0.2">
      <c r="R1218" s="116"/>
    </row>
    <row r="1219" spans="18:18" x14ac:dyDescent="0.2">
      <c r="R1219" s="116"/>
    </row>
    <row r="1220" spans="18:18" x14ac:dyDescent="0.2">
      <c r="R1220" s="116"/>
    </row>
    <row r="1221" spans="18:18" x14ac:dyDescent="0.2">
      <c r="R1221" s="116"/>
    </row>
    <row r="1222" spans="18:18" x14ac:dyDescent="0.2">
      <c r="R1222" s="116"/>
    </row>
    <row r="1223" spans="18:18" x14ac:dyDescent="0.2">
      <c r="R1223" s="116"/>
    </row>
    <row r="1224" spans="18:18" x14ac:dyDescent="0.2">
      <c r="R1224" s="116"/>
    </row>
    <row r="1225" spans="18:18" x14ac:dyDescent="0.2">
      <c r="R1225" s="116"/>
    </row>
    <row r="1226" spans="18:18" x14ac:dyDescent="0.2">
      <c r="R1226" s="116"/>
    </row>
    <row r="1227" spans="18:18" x14ac:dyDescent="0.2">
      <c r="R1227" s="116"/>
    </row>
    <row r="1228" spans="18:18" x14ac:dyDescent="0.2">
      <c r="R1228" s="116"/>
    </row>
    <row r="1229" spans="18:18" x14ac:dyDescent="0.2">
      <c r="R1229" s="116"/>
    </row>
    <row r="1230" spans="18:18" x14ac:dyDescent="0.2">
      <c r="R1230" s="116"/>
    </row>
    <row r="1231" spans="18:18" x14ac:dyDescent="0.2">
      <c r="R1231" s="116"/>
    </row>
    <row r="1232" spans="18:18" x14ac:dyDescent="0.2">
      <c r="R1232" s="116"/>
    </row>
    <row r="1233" spans="18:18" x14ac:dyDescent="0.2">
      <c r="R1233" s="116"/>
    </row>
    <row r="1234" spans="18:18" x14ac:dyDescent="0.2">
      <c r="R1234" s="116"/>
    </row>
    <row r="1235" spans="18:18" x14ac:dyDescent="0.2">
      <c r="R1235" s="116"/>
    </row>
    <row r="1236" spans="18:18" x14ac:dyDescent="0.2">
      <c r="R1236" s="116"/>
    </row>
    <row r="1237" spans="18:18" x14ac:dyDescent="0.2">
      <c r="R1237" s="116"/>
    </row>
    <row r="1238" spans="18:18" x14ac:dyDescent="0.2">
      <c r="R1238" s="116"/>
    </row>
    <row r="1239" spans="18:18" x14ac:dyDescent="0.2">
      <c r="R1239" s="116"/>
    </row>
    <row r="1240" spans="18:18" x14ac:dyDescent="0.2">
      <c r="R1240" s="116"/>
    </row>
    <row r="1241" spans="18:18" x14ac:dyDescent="0.2">
      <c r="R1241" s="116"/>
    </row>
    <row r="1242" spans="18:18" x14ac:dyDescent="0.2">
      <c r="R1242" s="116"/>
    </row>
    <row r="1243" spans="18:18" x14ac:dyDescent="0.2">
      <c r="R1243" s="116"/>
    </row>
    <row r="1244" spans="18:18" x14ac:dyDescent="0.2">
      <c r="R1244" s="116"/>
    </row>
    <row r="1245" spans="18:18" x14ac:dyDescent="0.2">
      <c r="R1245" s="116"/>
    </row>
    <row r="1246" spans="18:18" x14ac:dyDescent="0.2">
      <c r="R1246" s="116"/>
    </row>
    <row r="1247" spans="18:18" x14ac:dyDescent="0.2">
      <c r="R1247" s="116"/>
    </row>
    <row r="1248" spans="18:18" x14ac:dyDescent="0.2">
      <c r="R1248" s="116"/>
    </row>
    <row r="1249" spans="18:18" x14ac:dyDescent="0.2">
      <c r="R1249" s="116"/>
    </row>
    <row r="1250" spans="18:18" x14ac:dyDescent="0.2">
      <c r="R1250" s="116"/>
    </row>
    <row r="1251" spans="18:18" x14ac:dyDescent="0.2">
      <c r="R1251" s="116"/>
    </row>
    <row r="1252" spans="18:18" x14ac:dyDescent="0.2">
      <c r="R1252" s="116"/>
    </row>
    <row r="1253" spans="18:18" x14ac:dyDescent="0.2">
      <c r="R1253" s="116"/>
    </row>
    <row r="1254" spans="18:18" x14ac:dyDescent="0.2">
      <c r="R1254" s="116"/>
    </row>
    <row r="1255" spans="18:18" x14ac:dyDescent="0.2">
      <c r="R1255" s="116"/>
    </row>
    <row r="1256" spans="18:18" x14ac:dyDescent="0.2">
      <c r="R1256" s="116"/>
    </row>
    <row r="1257" spans="18:18" x14ac:dyDescent="0.2">
      <c r="R1257" s="116"/>
    </row>
    <row r="1258" spans="18:18" x14ac:dyDescent="0.2">
      <c r="R1258" s="116"/>
    </row>
    <row r="1259" spans="18:18" x14ac:dyDescent="0.2">
      <c r="R1259" s="116"/>
    </row>
    <row r="1260" spans="18:18" x14ac:dyDescent="0.2">
      <c r="R1260" s="116"/>
    </row>
    <row r="1261" spans="18:18" x14ac:dyDescent="0.2">
      <c r="R1261" s="116"/>
    </row>
    <row r="1262" spans="18:18" x14ac:dyDescent="0.2">
      <c r="R1262" s="116"/>
    </row>
    <row r="1263" spans="18:18" x14ac:dyDescent="0.2">
      <c r="R1263" s="116"/>
    </row>
    <row r="1264" spans="18:18" x14ac:dyDescent="0.2">
      <c r="R1264" s="116"/>
    </row>
    <row r="1265" spans="18:18" x14ac:dyDescent="0.2">
      <c r="R1265" s="116"/>
    </row>
    <row r="1266" spans="18:18" x14ac:dyDescent="0.2">
      <c r="R1266" s="116"/>
    </row>
    <row r="1267" spans="18:18" x14ac:dyDescent="0.2">
      <c r="R1267" s="116"/>
    </row>
    <row r="1268" spans="18:18" x14ac:dyDescent="0.2">
      <c r="R1268" s="116"/>
    </row>
    <row r="1269" spans="18:18" x14ac:dyDescent="0.2">
      <c r="R1269" s="116"/>
    </row>
    <row r="1270" spans="18:18" x14ac:dyDescent="0.2">
      <c r="R1270" s="116"/>
    </row>
    <row r="1271" spans="18:18" x14ac:dyDescent="0.2">
      <c r="R1271" s="116"/>
    </row>
    <row r="1272" spans="18:18" x14ac:dyDescent="0.2">
      <c r="R1272" s="116"/>
    </row>
    <row r="1273" spans="18:18" x14ac:dyDescent="0.2">
      <c r="R1273" s="116"/>
    </row>
    <row r="1274" spans="18:18" x14ac:dyDescent="0.2">
      <c r="R1274" s="116"/>
    </row>
    <row r="1275" spans="18:18" x14ac:dyDescent="0.2">
      <c r="R1275" s="116"/>
    </row>
    <row r="1276" spans="18:18" x14ac:dyDescent="0.2">
      <c r="R1276" s="116"/>
    </row>
    <row r="1277" spans="18:18" x14ac:dyDescent="0.2">
      <c r="R1277" s="116"/>
    </row>
    <row r="1278" spans="18:18" x14ac:dyDescent="0.2">
      <c r="R1278" s="116"/>
    </row>
    <row r="1279" spans="18:18" x14ac:dyDescent="0.2">
      <c r="R1279" s="116"/>
    </row>
    <row r="1280" spans="18:18" x14ac:dyDescent="0.2">
      <c r="R1280" s="116"/>
    </row>
    <row r="1281" spans="18:18" x14ac:dyDescent="0.2">
      <c r="R1281" s="116"/>
    </row>
    <row r="1282" spans="18:18" x14ac:dyDescent="0.2">
      <c r="R1282" s="116"/>
    </row>
    <row r="1283" spans="18:18" x14ac:dyDescent="0.2">
      <c r="R1283" s="116"/>
    </row>
    <row r="1284" spans="18:18" x14ac:dyDescent="0.2">
      <c r="R1284" s="116"/>
    </row>
    <row r="1285" spans="18:18" x14ac:dyDescent="0.2">
      <c r="R1285" s="116"/>
    </row>
    <row r="1286" spans="18:18" x14ac:dyDescent="0.2">
      <c r="R1286" s="116"/>
    </row>
    <row r="1287" spans="18:18" x14ac:dyDescent="0.2">
      <c r="R1287" s="116"/>
    </row>
    <row r="1288" spans="18:18" x14ac:dyDescent="0.2">
      <c r="R1288" s="116"/>
    </row>
    <row r="1289" spans="18:18" x14ac:dyDescent="0.2">
      <c r="R1289" s="116"/>
    </row>
    <row r="1290" spans="18:18" x14ac:dyDescent="0.2">
      <c r="R1290" s="116"/>
    </row>
    <row r="1291" spans="18:18" x14ac:dyDescent="0.2">
      <c r="R1291" s="116"/>
    </row>
    <row r="1292" spans="18:18" x14ac:dyDescent="0.2">
      <c r="R1292" s="116"/>
    </row>
    <row r="1293" spans="18:18" x14ac:dyDescent="0.2">
      <c r="R1293" s="116"/>
    </row>
    <row r="1294" spans="18:18" x14ac:dyDescent="0.2">
      <c r="R1294" s="116"/>
    </row>
    <row r="1295" spans="18:18" x14ac:dyDescent="0.2">
      <c r="R1295" s="116"/>
    </row>
    <row r="1296" spans="18:18" x14ac:dyDescent="0.2">
      <c r="R1296" s="116"/>
    </row>
    <row r="1297" spans="18:18" x14ac:dyDescent="0.2">
      <c r="R1297" s="116"/>
    </row>
    <row r="1298" spans="18:18" x14ac:dyDescent="0.2">
      <c r="R1298" s="116"/>
    </row>
    <row r="1299" spans="18:18" x14ac:dyDescent="0.2">
      <c r="R1299" s="116"/>
    </row>
    <row r="1300" spans="18:18" x14ac:dyDescent="0.2">
      <c r="R1300" s="116"/>
    </row>
    <row r="1301" spans="18:18" x14ac:dyDescent="0.2">
      <c r="R1301" s="116"/>
    </row>
    <row r="1302" spans="18:18" x14ac:dyDescent="0.2">
      <c r="R1302" s="116"/>
    </row>
    <row r="1303" spans="18:18" x14ac:dyDescent="0.2">
      <c r="R1303" s="116"/>
    </row>
    <row r="1304" spans="18:18" x14ac:dyDescent="0.2">
      <c r="R1304" s="116"/>
    </row>
    <row r="1305" spans="18:18" x14ac:dyDescent="0.2">
      <c r="R1305" s="116"/>
    </row>
    <row r="1306" spans="18:18" x14ac:dyDescent="0.2">
      <c r="R1306" s="116"/>
    </row>
    <row r="1307" spans="18:18" x14ac:dyDescent="0.2">
      <c r="R1307" s="116"/>
    </row>
    <row r="1308" spans="18:18" x14ac:dyDescent="0.2">
      <c r="R1308" s="116"/>
    </row>
    <row r="1309" spans="18:18" x14ac:dyDescent="0.2">
      <c r="R1309" s="116"/>
    </row>
    <row r="1310" spans="18:18" x14ac:dyDescent="0.2">
      <c r="R1310" s="116"/>
    </row>
    <row r="1311" spans="18:18" x14ac:dyDescent="0.2">
      <c r="R1311" s="116"/>
    </row>
    <row r="1312" spans="18:18" x14ac:dyDescent="0.2">
      <c r="R1312" s="116"/>
    </row>
    <row r="1313" spans="18:18" x14ac:dyDescent="0.2">
      <c r="R1313" s="116"/>
    </row>
    <row r="1314" spans="18:18" x14ac:dyDescent="0.2">
      <c r="R1314" s="116"/>
    </row>
    <row r="1315" spans="18:18" x14ac:dyDescent="0.2">
      <c r="R1315" s="116"/>
    </row>
    <row r="1316" spans="18:18" x14ac:dyDescent="0.2">
      <c r="R1316" s="116"/>
    </row>
    <row r="1317" spans="18:18" x14ac:dyDescent="0.2">
      <c r="R1317" s="116"/>
    </row>
    <row r="1318" spans="18:18" x14ac:dyDescent="0.2">
      <c r="R1318" s="116"/>
    </row>
    <row r="1319" spans="18:18" x14ac:dyDescent="0.2">
      <c r="R1319" s="116"/>
    </row>
    <row r="1320" spans="18:18" x14ac:dyDescent="0.2">
      <c r="R1320" s="116"/>
    </row>
    <row r="1321" spans="18:18" x14ac:dyDescent="0.2">
      <c r="R1321" s="116"/>
    </row>
    <row r="1322" spans="18:18" x14ac:dyDescent="0.2">
      <c r="R1322" s="116"/>
    </row>
    <row r="1323" spans="18:18" x14ac:dyDescent="0.2">
      <c r="R1323" s="116"/>
    </row>
    <row r="1324" spans="18:18" x14ac:dyDescent="0.2">
      <c r="R1324" s="116"/>
    </row>
    <row r="1325" spans="18:18" x14ac:dyDescent="0.2">
      <c r="R1325" s="116"/>
    </row>
    <row r="1326" spans="18:18" x14ac:dyDescent="0.2">
      <c r="R1326" s="116"/>
    </row>
    <row r="1327" spans="18:18" x14ac:dyDescent="0.2">
      <c r="R1327" s="116"/>
    </row>
    <row r="1328" spans="18:18" x14ac:dyDescent="0.2">
      <c r="R1328" s="116"/>
    </row>
    <row r="1329" spans="18:18" x14ac:dyDescent="0.2">
      <c r="R1329" s="116"/>
    </row>
    <row r="1330" spans="18:18" x14ac:dyDescent="0.2">
      <c r="R1330" s="116"/>
    </row>
    <row r="1331" spans="18:18" x14ac:dyDescent="0.2">
      <c r="R1331" s="116"/>
    </row>
    <row r="1332" spans="18:18" x14ac:dyDescent="0.2">
      <c r="R1332" s="116"/>
    </row>
  </sheetData>
  <hyperlinks>
    <hyperlink ref="O2" location="'5. Balance Sheet'!A1" display="BALANCE SHEET" xr:uid="{C58DA26D-43D5-4594-BAF1-46F5344C0A43}"/>
    <hyperlink ref="O1" location="INDEX!A1" display="INDEX" xr:uid="{353A1BFF-CA2D-47CA-A61A-DF32E97B11C9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&amp;L&amp;8&amp;Z&amp;F  &amp;F  _&amp;A
&amp;D  &amp;T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8"/>
  <sheetViews>
    <sheetView workbookViewId="0">
      <selection activeCell="O11" sqref="O11"/>
    </sheetView>
  </sheetViews>
  <sheetFormatPr defaultRowHeight="12.75" x14ac:dyDescent="0.2"/>
  <cols>
    <col min="1" max="9" width="9.140625" style="146"/>
    <col min="10" max="10" width="11" style="146" customWidth="1"/>
    <col min="11" max="11" width="10.28515625" style="146" customWidth="1"/>
    <col min="12" max="13" width="9.140625" style="146"/>
    <col min="14" max="14" width="10.7109375" style="148" customWidth="1"/>
    <col min="15" max="15" width="34.7109375" style="148" customWidth="1"/>
    <col min="16" max="17" width="14.7109375" style="149" customWidth="1"/>
    <col min="20" max="20" width="22.140625" customWidth="1"/>
  </cols>
  <sheetData>
    <row r="1" spans="12:17" s="146" customFormat="1" x14ac:dyDescent="0.2">
      <c r="N1" s="1"/>
      <c r="O1" s="1"/>
      <c r="P1" s="147"/>
      <c r="Q1" s="147"/>
    </row>
    <row r="2" spans="12:17" x14ac:dyDescent="0.2">
      <c r="N2"/>
      <c r="O2"/>
      <c r="P2"/>
      <c r="Q2"/>
    </row>
    <row r="3" spans="12:17" x14ac:dyDescent="0.2">
      <c r="N3"/>
      <c r="O3"/>
      <c r="P3"/>
      <c r="Q3"/>
    </row>
    <row r="4" spans="12:17" x14ac:dyDescent="0.2">
      <c r="N4"/>
      <c r="O4"/>
      <c r="P4"/>
      <c r="Q4"/>
    </row>
    <row r="5" spans="12:17" x14ac:dyDescent="0.2">
      <c r="N5"/>
      <c r="O5"/>
      <c r="P5"/>
      <c r="Q5"/>
    </row>
    <row r="6" spans="12:17" x14ac:dyDescent="0.2">
      <c r="N6"/>
      <c r="O6"/>
      <c r="P6"/>
      <c r="Q6"/>
    </row>
    <row r="7" spans="12:17" x14ac:dyDescent="0.2">
      <c r="N7"/>
      <c r="O7"/>
      <c r="P7"/>
      <c r="Q7"/>
    </row>
    <row r="8" spans="12:17" x14ac:dyDescent="0.2">
      <c r="N8"/>
      <c r="O8"/>
      <c r="P8"/>
      <c r="Q8"/>
    </row>
    <row r="9" spans="12:17" x14ac:dyDescent="0.2">
      <c r="N9"/>
      <c r="O9"/>
      <c r="P9"/>
      <c r="Q9"/>
    </row>
    <row r="10" spans="12:17" x14ac:dyDescent="0.2">
      <c r="N10"/>
      <c r="O10"/>
      <c r="P10"/>
      <c r="Q10"/>
    </row>
    <row r="11" spans="12:17" x14ac:dyDescent="0.2">
      <c r="N11"/>
      <c r="O11"/>
      <c r="P11"/>
      <c r="Q11"/>
    </row>
    <row r="12" spans="12:17" x14ac:dyDescent="0.2">
      <c r="N12"/>
      <c r="O12"/>
      <c r="P12"/>
      <c r="Q12"/>
    </row>
    <row r="13" spans="12:17" ht="16.5" customHeight="1" x14ac:dyDescent="0.2">
      <c r="L13" s="77">
        <v>20</v>
      </c>
      <c r="N13"/>
      <c r="O13"/>
      <c r="P13"/>
      <c r="Q13"/>
    </row>
    <row r="14" spans="12:17" ht="16.5" customHeight="1" x14ac:dyDescent="0.2">
      <c r="L14" s="77">
        <v>27</v>
      </c>
      <c r="O14"/>
      <c r="P14"/>
      <c r="Q14"/>
    </row>
    <row r="15" spans="12:17" x14ac:dyDescent="0.2">
      <c r="L15" s="77">
        <v>27</v>
      </c>
      <c r="N15" s="77"/>
      <c r="O15" s="70"/>
      <c r="P15"/>
      <c r="Q15"/>
    </row>
    <row r="16" spans="12:17" x14ac:dyDescent="0.2">
      <c r="N16"/>
      <c r="O16"/>
      <c r="P16"/>
      <c r="Q16"/>
    </row>
    <row r="17" spans="14:17" x14ac:dyDescent="0.2">
      <c r="N17" s="77"/>
      <c r="O17"/>
      <c r="P17"/>
      <c r="Q17"/>
    </row>
    <row r="18" spans="14:17" x14ac:dyDescent="0.2">
      <c r="N18"/>
      <c r="O18"/>
      <c r="P18"/>
      <c r="Q18"/>
    </row>
    <row r="19" spans="14:17" x14ac:dyDescent="0.2">
      <c r="N19" s="77"/>
      <c r="O19"/>
      <c r="P19"/>
      <c r="Q19"/>
    </row>
    <row r="20" spans="14:17" x14ac:dyDescent="0.2">
      <c r="O20"/>
      <c r="P20"/>
      <c r="Q20"/>
    </row>
    <row r="21" spans="14:17" x14ac:dyDescent="0.2">
      <c r="N21" s="77"/>
      <c r="O21"/>
      <c r="P21"/>
      <c r="Q21"/>
    </row>
    <row r="22" spans="14:17" x14ac:dyDescent="0.2">
      <c r="O22"/>
      <c r="P22"/>
      <c r="Q22"/>
    </row>
    <row r="23" spans="14:17" x14ac:dyDescent="0.2">
      <c r="N23"/>
      <c r="O23"/>
      <c r="P23"/>
      <c r="Q23"/>
    </row>
    <row r="24" spans="14:17" x14ac:dyDescent="0.2">
      <c r="N24"/>
      <c r="O24"/>
      <c r="P24"/>
      <c r="Q24"/>
    </row>
    <row r="25" spans="14:17" x14ac:dyDescent="0.2">
      <c r="N25" s="77"/>
      <c r="O25" s="146"/>
      <c r="P25"/>
      <c r="Q25"/>
    </row>
    <row r="26" spans="14:17" x14ac:dyDescent="0.2">
      <c r="N26" s="77"/>
      <c r="O26" s="70"/>
      <c r="P26"/>
      <c r="Q26"/>
    </row>
    <row r="27" spans="14:17" s="146" customFormat="1" x14ac:dyDescent="0.2">
      <c r="N27" s="77"/>
      <c r="O27" s="70"/>
    </row>
    <row r="28" spans="14:17" s="146" customFormat="1" x14ac:dyDescent="0.2">
      <c r="N28" s="77"/>
      <c r="O28" s="70"/>
    </row>
    <row r="29" spans="14:17" x14ac:dyDescent="0.2">
      <c r="N29" s="77"/>
      <c r="O29" s="70"/>
      <c r="P29"/>
      <c r="Q29"/>
    </row>
    <row r="30" spans="14:17" s="146" customFormat="1" x14ac:dyDescent="0.2">
      <c r="N30" s="77"/>
      <c r="O30" s="70"/>
    </row>
    <row r="31" spans="14:17" x14ac:dyDescent="0.2">
      <c r="N31"/>
      <c r="O31"/>
      <c r="P31"/>
      <c r="Q31"/>
    </row>
    <row r="32" spans="14:17" x14ac:dyDescent="0.2">
      <c r="N32"/>
      <c r="O32"/>
      <c r="P32"/>
      <c r="Q32"/>
    </row>
    <row r="33" spans="14:17" x14ac:dyDescent="0.2">
      <c r="N33"/>
      <c r="O33"/>
      <c r="P33"/>
      <c r="Q33"/>
    </row>
    <row r="34" spans="14:17" x14ac:dyDescent="0.2">
      <c r="N34"/>
      <c r="O34"/>
      <c r="P34"/>
      <c r="Q34"/>
    </row>
    <row r="35" spans="14:17" x14ac:dyDescent="0.2">
      <c r="N35"/>
      <c r="O35"/>
      <c r="P35"/>
      <c r="Q35"/>
    </row>
    <row r="36" spans="14:17" x14ac:dyDescent="0.2">
      <c r="N36"/>
      <c r="O36"/>
      <c r="P36"/>
      <c r="Q36"/>
    </row>
    <row r="37" spans="14:17" s="146" customFormat="1" x14ac:dyDescent="0.2"/>
    <row r="38" spans="14:17" x14ac:dyDescent="0.2">
      <c r="N38" s="77"/>
      <c r="O38"/>
      <c r="P38"/>
      <c r="Q38"/>
    </row>
    <row r="39" spans="14:17" x14ac:dyDescent="0.2">
      <c r="N39"/>
      <c r="O39"/>
      <c r="P39"/>
      <c r="Q39"/>
    </row>
    <row r="40" spans="14:17" x14ac:dyDescent="0.2">
      <c r="N40"/>
      <c r="O40"/>
      <c r="P40"/>
      <c r="Q40"/>
    </row>
    <row r="41" spans="14:17" s="146" customFormat="1" x14ac:dyDescent="0.2"/>
    <row r="42" spans="14:17" s="146" customFormat="1" x14ac:dyDescent="0.2"/>
    <row r="43" spans="14:17" x14ac:dyDescent="0.2">
      <c r="N43" s="77"/>
      <c r="O43"/>
      <c r="P43"/>
      <c r="Q43"/>
    </row>
    <row r="44" spans="14:17" x14ac:dyDescent="0.2">
      <c r="N44" s="77"/>
      <c r="O44" s="128"/>
      <c r="P44"/>
      <c r="Q44"/>
    </row>
    <row r="45" spans="14:17" x14ac:dyDescent="0.2">
      <c r="N45"/>
      <c r="O45"/>
      <c r="P45"/>
      <c r="Q45"/>
    </row>
    <row r="46" spans="14:17" s="146" customFormat="1" x14ac:dyDescent="0.2"/>
    <row r="47" spans="14:17" x14ac:dyDescent="0.2">
      <c r="N47"/>
      <c r="O47"/>
      <c r="P47"/>
      <c r="Q47"/>
    </row>
    <row r="48" spans="14:17" x14ac:dyDescent="0.2">
      <c r="N48" s="77"/>
      <c r="O48"/>
      <c r="P48"/>
      <c r="Q48"/>
    </row>
    <row r="49" spans="14:19" x14ac:dyDescent="0.2">
      <c r="R49" s="77"/>
      <c r="S49" s="128"/>
    </row>
    <row r="50" spans="14:19" x14ac:dyDescent="0.2">
      <c r="R50" s="77"/>
      <c r="S50" s="128"/>
    </row>
    <row r="51" spans="14:19" x14ac:dyDescent="0.2">
      <c r="N51" s="146"/>
      <c r="O51" s="146"/>
    </row>
    <row r="52" spans="14:19" x14ac:dyDescent="0.2">
      <c r="N52" s="146"/>
      <c r="O52" s="146"/>
    </row>
    <row r="53" spans="14:19" x14ac:dyDescent="0.2">
      <c r="N53" s="146"/>
      <c r="O53" s="146"/>
    </row>
    <row r="54" spans="14:19" x14ac:dyDescent="0.2">
      <c r="N54" s="146"/>
      <c r="O54" s="146"/>
      <c r="R54" s="77"/>
      <c r="S54" s="128"/>
    </row>
    <row r="55" spans="14:19" x14ac:dyDescent="0.2">
      <c r="N55" s="146"/>
      <c r="O55" s="146"/>
    </row>
    <row r="56" spans="14:19" x14ac:dyDescent="0.2">
      <c r="N56" s="146"/>
      <c r="O56" s="146"/>
      <c r="S56" s="128"/>
    </row>
    <row r="57" spans="14:19" x14ac:dyDescent="0.2">
      <c r="N57" s="146"/>
      <c r="O57" s="146"/>
    </row>
    <row r="58" spans="14:19" x14ac:dyDescent="0.2">
      <c r="N58" s="146"/>
      <c r="O58" s="146"/>
    </row>
  </sheetData>
  <phoneticPr fontId="1" type="noConversion"/>
  <hyperlinks>
    <hyperlink ref="L13" location="'20.'!A1" display="'20.'!A1" xr:uid="{2ED23904-5C7F-4EFA-A744-826C3D610E7C}"/>
    <hyperlink ref="L14" location="'27'!A1" display="'27'!A1" xr:uid="{B81F949E-60D4-4897-AC4F-3D3246D3FA7C}"/>
    <hyperlink ref="L15" location="'27'!A1" display="'27'!A1" xr:uid="{C7C5B604-2919-45EA-8113-D4FD691EB1F9}"/>
  </hyperlinks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08FD2-45ED-4F71-852F-D8F064EE94E5}">
  <sheetPr>
    <tabColor theme="8" tint="0.39997558519241921"/>
    <pageSetUpPr fitToPage="1"/>
  </sheetPr>
  <dimension ref="B1:I32"/>
  <sheetViews>
    <sheetView tabSelected="1" workbookViewId="0">
      <selection activeCell="B32" sqref="B32"/>
    </sheetView>
  </sheetViews>
  <sheetFormatPr defaultRowHeight="12.75" x14ac:dyDescent="0.2"/>
  <cols>
    <col min="1" max="1" width="9.140625" style="128"/>
    <col min="2" max="2" width="37" style="128" customWidth="1"/>
    <col min="3" max="3" width="11" style="128" customWidth="1"/>
    <col min="4" max="4" width="5.85546875" style="128" customWidth="1"/>
    <col min="5" max="5" width="12.85546875" style="128" bestFit="1" customWidth="1"/>
    <col min="6" max="6" width="12" style="128" bestFit="1" customWidth="1"/>
    <col min="7" max="7" width="9.28515625" style="128" bestFit="1" customWidth="1"/>
    <col min="8" max="8" width="11.28515625" style="128" bestFit="1" customWidth="1"/>
    <col min="9" max="16384" width="9.140625" style="128"/>
  </cols>
  <sheetData>
    <row r="1" spans="2:8" ht="15" x14ac:dyDescent="0.25">
      <c r="C1" s="134" t="s">
        <v>161</v>
      </c>
      <c r="E1" s="171" t="s">
        <v>152</v>
      </c>
      <c r="F1" s="171"/>
      <c r="G1" s="171"/>
      <c r="H1" s="171"/>
    </row>
    <row r="2" spans="2:8" x14ac:dyDescent="0.2">
      <c r="E2" s="134" t="s">
        <v>165</v>
      </c>
      <c r="F2" s="134" t="s">
        <v>166</v>
      </c>
      <c r="G2" s="134"/>
      <c r="H2" s="134" t="s">
        <v>134</v>
      </c>
    </row>
    <row r="3" spans="2:8" x14ac:dyDescent="0.2">
      <c r="B3" s="70" t="s">
        <v>188</v>
      </c>
      <c r="C3" s="70"/>
      <c r="E3" s="130">
        <v>100165.62000000001</v>
      </c>
      <c r="F3" s="130">
        <v>74531.549999999988</v>
      </c>
      <c r="G3" s="130"/>
      <c r="H3" s="136">
        <f>+E3+F3</f>
        <v>174697.16999999998</v>
      </c>
    </row>
    <row r="4" spans="2:8" x14ac:dyDescent="0.2">
      <c r="B4" s="70"/>
      <c r="C4" s="70"/>
      <c r="E4" s="130"/>
      <c r="F4" s="130"/>
      <c r="G4" s="130"/>
      <c r="H4" s="136"/>
    </row>
    <row r="5" spans="2:8" x14ac:dyDescent="0.2">
      <c r="B5" s="70" t="s">
        <v>155</v>
      </c>
      <c r="C5" s="70"/>
      <c r="E5" s="150">
        <f>ROUND(E3/H3,4)</f>
        <v>0.57340000000000002</v>
      </c>
      <c r="F5" s="150">
        <f>ROUND(F3/H3,4)</f>
        <v>0.42659999999999998</v>
      </c>
      <c r="G5" s="150"/>
      <c r="H5" s="151">
        <v>1</v>
      </c>
    </row>
    <row r="6" spans="2:8" x14ac:dyDescent="0.2">
      <c r="H6" s="136">
        <v>0</v>
      </c>
    </row>
    <row r="7" spans="2:8" s="146" customFormat="1" x14ac:dyDescent="0.2">
      <c r="B7" s="70" t="s">
        <v>194</v>
      </c>
      <c r="C7" s="146">
        <f>E7+F7</f>
        <v>2932.58</v>
      </c>
      <c r="E7" s="146">
        <v>0</v>
      </c>
      <c r="F7" s="146">
        <v>2932.58</v>
      </c>
      <c r="H7" s="136">
        <f>E7+F7</f>
        <v>2932.58</v>
      </c>
    </row>
    <row r="8" spans="2:8" s="146" customFormat="1" x14ac:dyDescent="0.2">
      <c r="H8" s="136"/>
    </row>
    <row r="9" spans="2:8" x14ac:dyDescent="0.2">
      <c r="B9" s="70" t="s">
        <v>189</v>
      </c>
      <c r="C9" s="133">
        <f>+'33.1'!N18</f>
        <v>-249</v>
      </c>
      <c r="E9" s="130">
        <v>262.2</v>
      </c>
      <c r="F9" s="130">
        <v>0</v>
      </c>
      <c r="G9" s="130"/>
      <c r="H9" s="136">
        <f>+E9+F9</f>
        <v>262.2</v>
      </c>
    </row>
    <row r="11" spans="2:8" x14ac:dyDescent="0.2">
      <c r="B11" s="44" t="s">
        <v>191</v>
      </c>
      <c r="C11" s="138">
        <f>+C9+C7</f>
        <v>2683.58</v>
      </c>
      <c r="E11" s="138">
        <f>+E3+E9+E7</f>
        <v>100427.82</v>
      </c>
      <c r="F11" s="138">
        <f>+F3+F9+F7</f>
        <v>77464.12999999999</v>
      </c>
      <c r="G11" s="138"/>
      <c r="H11" s="139">
        <f>+H3+H9+H7</f>
        <v>177891.94999999998</v>
      </c>
    </row>
    <row r="13" spans="2:8" x14ac:dyDescent="0.2">
      <c r="B13" s="70" t="s">
        <v>167</v>
      </c>
      <c r="C13" s="136">
        <v>18353.87</v>
      </c>
      <c r="E13" s="146">
        <f>ROUND(+C13*E5,2)</f>
        <v>10524.11</v>
      </c>
      <c r="F13" s="132">
        <f>+C13-E13</f>
        <v>7829.7599999999984</v>
      </c>
      <c r="H13" s="132">
        <f>+E13+F13</f>
        <v>18353.87</v>
      </c>
    </row>
    <row r="14" spans="2:8" s="146" customFormat="1" x14ac:dyDescent="0.2">
      <c r="B14" s="70" t="s">
        <v>192</v>
      </c>
      <c r="C14" s="136">
        <v>28801.72</v>
      </c>
      <c r="E14" s="146">
        <f>ROUND(C14*E5,2)</f>
        <v>16514.91</v>
      </c>
      <c r="F14" s="132">
        <f>+C14-E14</f>
        <v>12286.810000000001</v>
      </c>
      <c r="H14" s="132">
        <f>+E14+F14</f>
        <v>28801.72</v>
      </c>
    </row>
    <row r="16" spans="2:8" x14ac:dyDescent="0.2">
      <c r="B16" s="70" t="s">
        <v>153</v>
      </c>
      <c r="C16" s="130">
        <v>46.79</v>
      </c>
      <c r="F16" s="130"/>
      <c r="G16" s="130"/>
      <c r="H16" s="130"/>
    </row>
    <row r="17" spans="2:9" x14ac:dyDescent="0.2">
      <c r="B17" s="70" t="s">
        <v>154</v>
      </c>
      <c r="C17" s="130">
        <v>3229</v>
      </c>
      <c r="F17" s="130"/>
      <c r="G17" s="130"/>
      <c r="H17" s="130"/>
    </row>
    <row r="18" spans="2:9" x14ac:dyDescent="0.2">
      <c r="B18" s="70" t="s">
        <v>156</v>
      </c>
      <c r="C18" s="131">
        <f>+C16-C17</f>
        <v>-3182.21</v>
      </c>
      <c r="E18" s="128">
        <f>ROUND(C18*E5,2)</f>
        <v>-1824.68</v>
      </c>
      <c r="F18" s="132">
        <f>+C18-E18</f>
        <v>-1357.53</v>
      </c>
      <c r="G18" s="146"/>
      <c r="H18" s="132">
        <f>+E18+F18</f>
        <v>-3182.21</v>
      </c>
    </row>
    <row r="19" spans="2:9" x14ac:dyDescent="0.2">
      <c r="B19" s="140" t="s">
        <v>169</v>
      </c>
      <c r="C19" s="131">
        <f>+C7+C18</f>
        <v>-249.63000000000011</v>
      </c>
      <c r="F19" s="130"/>
      <c r="G19" s="130"/>
      <c r="H19" s="130"/>
    </row>
    <row r="20" spans="2:9" s="146" customFormat="1" x14ac:dyDescent="0.2">
      <c r="B20" s="140" t="s">
        <v>163</v>
      </c>
      <c r="C20" s="159"/>
      <c r="F20" s="130"/>
      <c r="G20" s="130"/>
      <c r="H20" s="130"/>
    </row>
    <row r="21" spans="2:9" s="146" customFormat="1" ht="13.5" thickBot="1" x14ac:dyDescent="0.25">
      <c r="B21" s="140" t="s">
        <v>164</v>
      </c>
      <c r="C21" s="141">
        <f>SUM(C19:C20)</f>
        <v>-249.63000000000011</v>
      </c>
      <c r="F21" s="130"/>
      <c r="G21" s="130"/>
      <c r="H21" s="130"/>
    </row>
    <row r="22" spans="2:9" x14ac:dyDescent="0.2">
      <c r="B22" s="70"/>
      <c r="C22" s="70"/>
      <c r="E22" s="130"/>
      <c r="F22" s="130"/>
      <c r="G22" s="130"/>
      <c r="H22" s="130"/>
    </row>
    <row r="23" spans="2:9" x14ac:dyDescent="0.2">
      <c r="B23" s="70" t="s">
        <v>157</v>
      </c>
      <c r="C23" s="130">
        <v>0</v>
      </c>
      <c r="E23" s="130">
        <v>0</v>
      </c>
      <c r="F23" s="130">
        <v>0</v>
      </c>
      <c r="G23" s="130"/>
      <c r="H23" s="132">
        <v>0</v>
      </c>
    </row>
    <row r="24" spans="2:9" x14ac:dyDescent="0.2">
      <c r="B24" s="70" t="s">
        <v>158</v>
      </c>
      <c r="C24" s="130">
        <v>0</v>
      </c>
      <c r="E24" s="130">
        <v>0</v>
      </c>
      <c r="F24" s="130">
        <v>0</v>
      </c>
      <c r="G24" s="130"/>
      <c r="H24" s="132">
        <v>0</v>
      </c>
    </row>
    <row r="25" spans="2:9" x14ac:dyDescent="0.2">
      <c r="B25" s="142" t="s">
        <v>160</v>
      </c>
      <c r="C25" s="137">
        <v>0</v>
      </c>
      <c r="E25" s="137">
        <v>0</v>
      </c>
      <c r="F25" s="137">
        <v>0</v>
      </c>
      <c r="G25" s="137"/>
      <c r="H25" s="137">
        <v>0</v>
      </c>
    </row>
    <row r="27" spans="2:9" x14ac:dyDescent="0.2">
      <c r="B27" s="144" t="s">
        <v>159</v>
      </c>
      <c r="C27" s="144"/>
      <c r="E27" s="145">
        <f>SUM(E13:E26)</f>
        <v>25214.34</v>
      </c>
      <c r="F27" s="145">
        <f>SUM(F13:F26)</f>
        <v>18759.04</v>
      </c>
      <c r="G27" s="145"/>
      <c r="H27" s="145">
        <f>SUM(H13:H26)</f>
        <v>43973.38</v>
      </c>
    </row>
    <row r="29" spans="2:9" x14ac:dyDescent="0.2">
      <c r="B29" s="143" t="s">
        <v>168</v>
      </c>
      <c r="C29" s="135">
        <f>+C13+C14+C21</f>
        <v>46905.96</v>
      </c>
      <c r="E29" s="135">
        <f>+E11+E27</f>
        <v>125642.16</v>
      </c>
      <c r="F29" s="135">
        <f>+F11+F27</f>
        <v>96223.169999999984</v>
      </c>
      <c r="G29" s="135"/>
      <c r="H29" s="135">
        <f>+H11+H27</f>
        <v>221865.33</v>
      </c>
      <c r="I29" s="70" t="s">
        <v>187</v>
      </c>
    </row>
    <row r="32" spans="2:9" x14ac:dyDescent="0.2">
      <c r="E32" s="132"/>
      <c r="F32" s="132"/>
      <c r="G32" s="132"/>
      <c r="H32" s="132"/>
    </row>
  </sheetData>
  <mergeCells count="1">
    <mergeCell ref="E1:H1"/>
  </mergeCells>
  <printOptions gridLines="1"/>
  <pageMargins left="0.74803149606299213" right="0.74803149606299213" top="0.98425196850393704" bottom="0.98425196850393704" header="0.51181102362204722" footer="0.51181102362204722"/>
  <pageSetup scale="66" orientation="portrait" r:id="rId1"/>
  <headerFooter alignWithMargins="0">
    <oddFooter>&amp;L&amp;8&amp;Z&amp;F  _&amp;A
&amp;D  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44"/>
  <sheetViews>
    <sheetView workbookViewId="0">
      <selection activeCell="G36" sqref="G36"/>
    </sheetView>
  </sheetViews>
  <sheetFormatPr defaultRowHeight="12.75" x14ac:dyDescent="0.2"/>
  <cols>
    <col min="2" max="2" width="10.7109375" style="148" customWidth="1"/>
    <col min="3" max="3" width="25.7109375" style="148" customWidth="1"/>
    <col min="4" max="4" width="12.7109375" style="155" customWidth="1"/>
    <col min="5" max="5" width="12.7109375" style="148" customWidth="1"/>
    <col min="6" max="6" width="12.7109375" style="158" customWidth="1"/>
    <col min="7" max="7" width="12.7109375" style="156" customWidth="1"/>
  </cols>
  <sheetData>
    <row r="1" spans="1:8" x14ac:dyDescent="0.2">
      <c r="B1" s="1"/>
      <c r="C1" s="1"/>
      <c r="D1" s="152"/>
      <c r="E1" s="154"/>
      <c r="F1" s="157"/>
      <c r="G1" s="153"/>
      <c r="H1" s="128"/>
    </row>
    <row r="2" spans="1:8" x14ac:dyDescent="0.2">
      <c r="A2" s="146"/>
      <c r="B2" s="1"/>
      <c r="C2" s="1"/>
      <c r="D2" s="152"/>
      <c r="E2" s="154"/>
      <c r="F2" s="157"/>
      <c r="G2" s="153"/>
      <c r="H2" s="146"/>
    </row>
    <row r="3" spans="1:8" x14ac:dyDescent="0.2">
      <c r="A3" s="146"/>
      <c r="B3" s="1"/>
      <c r="C3" s="1"/>
      <c r="D3" s="152"/>
      <c r="E3" s="154"/>
      <c r="F3" s="157"/>
      <c r="G3" s="153"/>
      <c r="H3" s="146"/>
    </row>
    <row r="4" spans="1:8" x14ac:dyDescent="0.2">
      <c r="A4" s="146"/>
      <c r="B4" s="1"/>
      <c r="C4" s="1"/>
      <c r="D4" s="152"/>
      <c r="E4" s="154"/>
      <c r="F4" s="157"/>
      <c r="G4" s="153"/>
      <c r="H4" s="146"/>
    </row>
    <row r="5" spans="1:8" x14ac:dyDescent="0.2">
      <c r="A5" s="146"/>
      <c r="B5" s="1"/>
      <c r="C5" s="1"/>
      <c r="D5" s="152"/>
      <c r="E5" s="154"/>
      <c r="F5" s="157"/>
      <c r="G5" s="153"/>
      <c r="H5" s="146"/>
    </row>
    <row r="6" spans="1:8" x14ac:dyDescent="0.2">
      <c r="A6" s="146"/>
      <c r="B6" s="1"/>
      <c r="C6" s="1"/>
      <c r="D6" s="152"/>
      <c r="E6" s="154"/>
      <c r="F6" s="157"/>
      <c r="G6" s="153"/>
      <c r="H6" s="146"/>
    </row>
    <row r="7" spans="1:8" x14ac:dyDescent="0.2">
      <c r="A7" s="146"/>
      <c r="B7" s="1"/>
      <c r="C7" s="1"/>
      <c r="D7" s="152"/>
      <c r="E7" s="154"/>
      <c r="F7" s="157"/>
      <c r="G7" s="153"/>
      <c r="H7" s="146"/>
    </row>
    <row r="8" spans="1:8" x14ac:dyDescent="0.2">
      <c r="A8" s="146"/>
      <c r="B8" s="1"/>
      <c r="C8" s="1"/>
      <c r="D8" s="152"/>
      <c r="E8" s="154"/>
      <c r="F8" s="157"/>
      <c r="G8" s="153"/>
      <c r="H8" s="146"/>
    </row>
    <row r="9" spans="1:8" x14ac:dyDescent="0.2">
      <c r="A9" s="146"/>
      <c r="B9" s="1"/>
      <c r="C9" s="1"/>
      <c r="D9" s="152"/>
      <c r="E9" s="154"/>
      <c r="F9" s="157"/>
      <c r="G9" s="153"/>
      <c r="H9" s="146"/>
    </row>
    <row r="10" spans="1:8" x14ac:dyDescent="0.2">
      <c r="A10" s="146"/>
      <c r="B10" s="1"/>
      <c r="C10" s="1"/>
      <c r="D10" s="152"/>
      <c r="E10" s="154"/>
      <c r="F10" s="157"/>
      <c r="G10" s="153"/>
      <c r="H10" s="146"/>
    </row>
    <row r="11" spans="1:8" x14ac:dyDescent="0.2">
      <c r="A11" s="146"/>
      <c r="B11" s="1"/>
      <c r="C11" s="1"/>
      <c r="D11" s="152"/>
      <c r="E11" s="154"/>
      <c r="F11" s="157"/>
      <c r="G11" s="153"/>
      <c r="H11" s="146"/>
    </row>
    <row r="12" spans="1:8" x14ac:dyDescent="0.2">
      <c r="A12" s="146"/>
      <c r="B12" s="1"/>
      <c r="C12" s="1"/>
      <c r="D12" s="152"/>
      <c r="E12" s="154"/>
      <c r="F12" s="157"/>
      <c r="G12" s="153"/>
      <c r="H12" s="146"/>
    </row>
    <row r="13" spans="1:8" x14ac:dyDescent="0.2">
      <c r="A13" s="146"/>
      <c r="B13" s="1"/>
      <c r="C13" s="1"/>
      <c r="D13" s="152"/>
      <c r="E13" s="154"/>
      <c r="F13" s="157"/>
      <c r="G13" s="153"/>
      <c r="H13" s="146"/>
    </row>
    <row r="14" spans="1:8" x14ac:dyDescent="0.2">
      <c r="A14" s="146"/>
      <c r="B14" s="1"/>
      <c r="C14" s="1"/>
      <c r="D14" s="152"/>
      <c r="E14" s="154"/>
      <c r="F14" s="157"/>
      <c r="G14" s="153"/>
      <c r="H14" s="146"/>
    </row>
    <row r="15" spans="1:8" x14ac:dyDescent="0.2">
      <c r="A15" s="146"/>
      <c r="B15" s="1"/>
      <c r="C15" s="1"/>
      <c r="D15" s="152"/>
      <c r="E15" s="154"/>
      <c r="F15" s="157"/>
      <c r="G15" s="153"/>
      <c r="H15" s="146"/>
    </row>
    <row r="16" spans="1:8" x14ac:dyDescent="0.2">
      <c r="A16" s="146"/>
      <c r="B16" s="1"/>
      <c r="C16" s="1"/>
      <c r="D16" s="152"/>
      <c r="E16" s="154"/>
      <c r="F16" s="157"/>
      <c r="G16" s="153"/>
      <c r="H16" s="146"/>
    </row>
    <row r="17" spans="1:8" x14ac:dyDescent="0.2">
      <c r="A17" s="146"/>
      <c r="B17" s="1"/>
      <c r="C17" s="1"/>
      <c r="D17" s="152"/>
      <c r="E17" s="154"/>
      <c r="F17" s="157"/>
      <c r="G17" s="153"/>
      <c r="H17" s="146"/>
    </row>
    <row r="18" spans="1:8" x14ac:dyDescent="0.2">
      <c r="A18" s="146"/>
      <c r="B18" s="1"/>
      <c r="C18" s="1"/>
      <c r="D18" s="152"/>
      <c r="E18" s="154"/>
      <c r="F18" s="157"/>
      <c r="G18" s="153"/>
      <c r="H18" s="146"/>
    </row>
    <row r="19" spans="1:8" x14ac:dyDescent="0.2">
      <c r="A19" s="146"/>
      <c r="B19" s="1"/>
      <c r="C19" s="1"/>
      <c r="D19" s="152"/>
      <c r="E19" s="154"/>
      <c r="F19" s="157"/>
      <c r="G19" s="153"/>
      <c r="H19" s="146"/>
    </row>
    <row r="20" spans="1:8" x14ac:dyDescent="0.2">
      <c r="A20" s="146"/>
      <c r="B20" s="1"/>
      <c r="C20" s="1"/>
      <c r="D20" s="152"/>
      <c r="E20" s="154"/>
      <c r="F20" s="157"/>
      <c r="G20" s="153"/>
      <c r="H20" s="146"/>
    </row>
    <row r="21" spans="1:8" x14ac:dyDescent="0.2">
      <c r="A21" s="146"/>
      <c r="B21" s="1"/>
      <c r="C21" s="1"/>
      <c r="D21" s="152"/>
      <c r="E21" s="154"/>
      <c r="F21" s="157"/>
      <c r="G21" s="153"/>
      <c r="H21" s="146"/>
    </row>
    <row r="22" spans="1:8" x14ac:dyDescent="0.2">
      <c r="A22" s="146"/>
      <c r="B22" s="1"/>
      <c r="C22" s="1"/>
      <c r="D22" s="152"/>
      <c r="E22" s="154"/>
      <c r="F22" s="157"/>
      <c r="G22" s="153"/>
      <c r="H22" s="146"/>
    </row>
    <row r="23" spans="1:8" x14ac:dyDescent="0.2">
      <c r="A23" s="146"/>
      <c r="B23" s="1"/>
      <c r="C23" s="1"/>
      <c r="D23" s="152"/>
      <c r="E23" s="154"/>
      <c r="F23" s="157"/>
      <c r="G23" s="153"/>
      <c r="H23" s="146"/>
    </row>
    <row r="24" spans="1:8" x14ac:dyDescent="0.2">
      <c r="A24" s="146"/>
      <c r="B24" s="1"/>
      <c r="C24" s="1"/>
      <c r="D24" s="152"/>
      <c r="E24" s="154"/>
      <c r="F24" s="157"/>
      <c r="G24" s="153"/>
      <c r="H24" s="146"/>
    </row>
    <row r="25" spans="1:8" x14ac:dyDescent="0.2">
      <c r="A25" s="146"/>
      <c r="B25" s="1"/>
      <c r="C25" s="1"/>
      <c r="D25" s="152"/>
      <c r="E25" s="154"/>
      <c r="F25" s="157"/>
      <c r="G25" s="153"/>
      <c r="H25" s="146"/>
    </row>
    <row r="26" spans="1:8" x14ac:dyDescent="0.2">
      <c r="A26" s="146"/>
      <c r="B26" s="1"/>
      <c r="C26" s="1"/>
      <c r="D26" s="152"/>
      <c r="E26" s="154"/>
      <c r="F26" s="157"/>
      <c r="G26" s="153"/>
      <c r="H26" s="146"/>
    </row>
    <row r="27" spans="1:8" x14ac:dyDescent="0.2">
      <c r="A27" s="146"/>
      <c r="B27" s="1"/>
      <c r="C27" s="1"/>
      <c r="D27" s="152"/>
      <c r="E27" s="154"/>
      <c r="F27" s="157"/>
      <c r="G27" s="153"/>
      <c r="H27" s="146"/>
    </row>
    <row r="28" spans="1:8" x14ac:dyDescent="0.2">
      <c r="A28" s="146"/>
      <c r="B28" s="1"/>
      <c r="C28" s="1"/>
      <c r="D28" s="152"/>
      <c r="E28" s="154"/>
      <c r="F28" s="157"/>
      <c r="G28" s="153"/>
      <c r="H28" s="146"/>
    </row>
    <row r="29" spans="1:8" x14ac:dyDescent="0.2">
      <c r="A29" s="146"/>
      <c r="B29" s="1"/>
      <c r="C29" s="1"/>
      <c r="D29" s="152"/>
      <c r="E29" s="154"/>
      <c r="F29" s="157"/>
      <c r="G29" s="153"/>
      <c r="H29" s="146"/>
    </row>
    <row r="30" spans="1:8" x14ac:dyDescent="0.2">
      <c r="A30" s="146"/>
      <c r="B30" s="1"/>
      <c r="C30" s="1"/>
      <c r="D30" s="152"/>
      <c r="E30" s="154"/>
      <c r="F30" s="157"/>
      <c r="G30" s="153"/>
      <c r="H30" s="146"/>
    </row>
    <row r="31" spans="1:8" x14ac:dyDescent="0.2">
      <c r="A31" s="146"/>
      <c r="B31" s="1"/>
      <c r="C31" s="1"/>
      <c r="D31" s="152"/>
      <c r="E31" s="154"/>
      <c r="F31" s="157"/>
      <c r="G31" s="153"/>
      <c r="H31" s="146"/>
    </row>
    <row r="32" spans="1:8" x14ac:dyDescent="0.2">
      <c r="A32" s="146"/>
      <c r="B32" s="1"/>
      <c r="C32" s="1"/>
      <c r="D32" s="152"/>
      <c r="E32" s="154"/>
      <c r="F32" s="157"/>
      <c r="G32" s="153"/>
      <c r="H32" s="146"/>
    </row>
    <row r="33" spans="1:8" x14ac:dyDescent="0.2">
      <c r="A33" s="146"/>
      <c r="B33" s="1"/>
      <c r="C33" s="1"/>
      <c r="D33" s="152"/>
      <c r="E33" s="154"/>
      <c r="F33" s="157"/>
      <c r="G33" s="153"/>
      <c r="H33" s="146"/>
    </row>
    <row r="34" spans="1:8" x14ac:dyDescent="0.2">
      <c r="A34" s="146"/>
      <c r="B34" s="1"/>
      <c r="C34" s="1"/>
      <c r="D34" s="152"/>
      <c r="E34" s="154"/>
      <c r="F34" s="157"/>
      <c r="G34" s="153"/>
      <c r="H34" s="146"/>
    </row>
    <row r="35" spans="1:8" x14ac:dyDescent="0.2">
      <c r="A35" s="146"/>
      <c r="B35" s="1"/>
      <c r="C35" s="1"/>
      <c r="D35" s="152"/>
      <c r="E35" s="154"/>
      <c r="F35" s="157"/>
      <c r="G35" s="153"/>
      <c r="H35" s="146"/>
    </row>
    <row r="36" spans="1:8" x14ac:dyDescent="0.2">
      <c r="A36" s="128"/>
      <c r="B36" s="146"/>
      <c r="C36" s="146"/>
      <c r="D36" s="146"/>
      <c r="E36" s="146"/>
      <c r="F36" s="35"/>
      <c r="H36" s="128"/>
    </row>
    <row r="37" spans="1:8" x14ac:dyDescent="0.2">
      <c r="A37" s="128"/>
      <c r="B37" s="146"/>
      <c r="C37" s="146"/>
      <c r="D37" s="146"/>
      <c r="E37" s="146"/>
      <c r="F37" s="35"/>
      <c r="H37" s="128"/>
    </row>
    <row r="38" spans="1:8" x14ac:dyDescent="0.2">
      <c r="A38" s="128"/>
      <c r="B38" s="146"/>
      <c r="C38" s="146"/>
      <c r="D38" s="146"/>
      <c r="E38" s="146"/>
      <c r="F38" s="35"/>
      <c r="H38" s="128"/>
    </row>
    <row r="39" spans="1:8" x14ac:dyDescent="0.2">
      <c r="A39" s="128"/>
      <c r="B39" s="146"/>
      <c r="C39" s="146"/>
      <c r="D39" s="146"/>
      <c r="E39" s="146"/>
      <c r="F39" s="35"/>
      <c r="H39" s="128"/>
    </row>
    <row r="40" spans="1:8" x14ac:dyDescent="0.2">
      <c r="A40" s="128"/>
      <c r="B40" s="146"/>
      <c r="C40" s="146"/>
      <c r="D40" s="36"/>
      <c r="E40" s="36"/>
      <c r="F40" s="35"/>
      <c r="H40" s="128"/>
    </row>
    <row r="41" spans="1:8" x14ac:dyDescent="0.2">
      <c r="A41" s="128"/>
      <c r="B41" s="146"/>
      <c r="C41" s="146"/>
      <c r="D41" s="36"/>
      <c r="E41" s="36"/>
      <c r="F41" s="35"/>
      <c r="H41" s="128"/>
    </row>
    <row r="42" spans="1:8" x14ac:dyDescent="0.2">
      <c r="A42" s="128"/>
      <c r="B42" s="146"/>
      <c r="C42" s="146"/>
      <c r="D42" s="36"/>
      <c r="E42" s="36"/>
      <c r="F42" s="35"/>
      <c r="H42" s="128"/>
    </row>
    <row r="43" spans="1:8" x14ac:dyDescent="0.2">
      <c r="B43" s="146"/>
      <c r="C43" s="146"/>
      <c r="D43" s="36"/>
      <c r="E43" s="36"/>
      <c r="F43" s="35"/>
    </row>
    <row r="44" spans="1:8" x14ac:dyDescent="0.2">
      <c r="B44" s="146"/>
      <c r="C44" s="146"/>
      <c r="D44" s="146"/>
      <c r="E44" s="146"/>
      <c r="F44" s="35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41"/>
  <sheetViews>
    <sheetView topLeftCell="A10" workbookViewId="0">
      <selection activeCell="M9" sqref="M9"/>
    </sheetView>
  </sheetViews>
  <sheetFormatPr defaultRowHeight="12.75" x14ac:dyDescent="0.2"/>
  <cols>
    <col min="1" max="11" width="9.140625" style="146"/>
    <col min="12" max="12" width="10.7109375" style="148" customWidth="1"/>
    <col min="13" max="13" width="34.7109375" style="148" customWidth="1"/>
    <col min="14" max="15" width="14.7109375" style="149" customWidth="1"/>
  </cols>
  <sheetData>
    <row r="1" spans="12:15" x14ac:dyDescent="0.2">
      <c r="L1" s="1"/>
      <c r="M1" s="1"/>
      <c r="N1" s="147"/>
      <c r="O1" s="147"/>
    </row>
    <row r="2" spans="12:15" x14ac:dyDescent="0.2">
      <c r="L2"/>
      <c r="M2"/>
      <c r="N2"/>
      <c r="O2"/>
    </row>
    <row r="3" spans="12:15" x14ac:dyDescent="0.2">
      <c r="L3"/>
      <c r="M3"/>
      <c r="N3"/>
      <c r="O3"/>
    </row>
    <row r="4" spans="12:15" x14ac:dyDescent="0.2">
      <c r="L4"/>
      <c r="M4"/>
      <c r="N4"/>
      <c r="O4"/>
    </row>
    <row r="5" spans="12:15" x14ac:dyDescent="0.2">
      <c r="L5"/>
      <c r="M5"/>
      <c r="N5"/>
      <c r="O5"/>
    </row>
    <row r="6" spans="12:15" x14ac:dyDescent="0.2">
      <c r="L6"/>
      <c r="M6"/>
      <c r="N6"/>
      <c r="O6"/>
    </row>
    <row r="7" spans="12:15" x14ac:dyDescent="0.2">
      <c r="L7"/>
      <c r="M7"/>
      <c r="N7"/>
      <c r="O7"/>
    </row>
    <row r="8" spans="12:15" x14ac:dyDescent="0.2">
      <c r="L8"/>
      <c r="M8"/>
      <c r="N8"/>
      <c r="O8"/>
    </row>
    <row r="9" spans="12:15" x14ac:dyDescent="0.2">
      <c r="L9"/>
      <c r="M9"/>
      <c r="N9"/>
      <c r="O9"/>
    </row>
    <row r="10" spans="12:15" x14ac:dyDescent="0.2">
      <c r="L10"/>
      <c r="M10"/>
      <c r="N10"/>
      <c r="O10"/>
    </row>
    <row r="11" spans="12:15" x14ac:dyDescent="0.2">
      <c r="L11"/>
      <c r="M11"/>
      <c r="N11"/>
      <c r="O11"/>
    </row>
    <row r="12" spans="12:15" x14ac:dyDescent="0.2">
      <c r="L12" s="77"/>
      <c r="M12"/>
      <c r="N12"/>
      <c r="O12"/>
    </row>
    <row r="13" spans="12:15" s="146" customFormat="1" x14ac:dyDescent="0.2">
      <c r="L13" s="77"/>
    </row>
    <row r="14" spans="12:15" ht="8.25" customHeight="1" x14ac:dyDescent="0.2">
      <c r="M14"/>
      <c r="N14"/>
      <c r="O14"/>
    </row>
    <row r="15" spans="12:15" ht="11.25" customHeight="1" x14ac:dyDescent="0.2">
      <c r="L15" s="77"/>
      <c r="M15"/>
      <c r="N15"/>
      <c r="O15"/>
    </row>
    <row r="16" spans="12:15" ht="14.25" customHeight="1" x14ac:dyDescent="0.2">
      <c r="L16" s="77">
        <v>20</v>
      </c>
      <c r="M16"/>
      <c r="N16"/>
      <c r="O16"/>
    </row>
    <row r="17" spans="12:15" ht="18" customHeight="1" x14ac:dyDescent="0.2">
      <c r="L17" s="77">
        <v>20</v>
      </c>
      <c r="M17"/>
      <c r="N17"/>
      <c r="O17"/>
    </row>
    <row r="18" spans="12:15" x14ac:dyDescent="0.2">
      <c r="M18"/>
      <c r="N18"/>
      <c r="O18"/>
    </row>
    <row r="19" spans="12:15" x14ac:dyDescent="0.2">
      <c r="L19" s="77">
        <v>27</v>
      </c>
      <c r="M19"/>
      <c r="N19"/>
      <c r="O19"/>
    </row>
    <row r="20" spans="12:15" x14ac:dyDescent="0.2">
      <c r="L20"/>
      <c r="M20"/>
      <c r="N20"/>
      <c r="O20"/>
    </row>
    <row r="21" spans="12:15" x14ac:dyDescent="0.2">
      <c r="L21"/>
      <c r="M21"/>
      <c r="N21"/>
      <c r="O21"/>
    </row>
    <row r="22" spans="12:15" x14ac:dyDescent="0.2">
      <c r="L22"/>
      <c r="M22"/>
      <c r="N22"/>
      <c r="O22"/>
    </row>
    <row r="23" spans="12:15" x14ac:dyDescent="0.2">
      <c r="L23"/>
      <c r="M23"/>
      <c r="N23"/>
      <c r="O23"/>
    </row>
    <row r="24" spans="12:15" x14ac:dyDescent="0.2">
      <c r="L24"/>
      <c r="M24"/>
      <c r="N24"/>
      <c r="O24"/>
    </row>
    <row r="25" spans="12:15" x14ac:dyDescent="0.2">
      <c r="L25"/>
      <c r="M25"/>
      <c r="N25"/>
      <c r="O25"/>
    </row>
    <row r="26" spans="12:15" x14ac:dyDescent="0.2">
      <c r="L26"/>
      <c r="M26"/>
      <c r="N26"/>
      <c r="O26"/>
    </row>
    <row r="27" spans="12:15" x14ac:dyDescent="0.2">
      <c r="L27"/>
      <c r="M27"/>
      <c r="N27"/>
      <c r="O27"/>
    </row>
    <row r="28" spans="12:15" x14ac:dyDescent="0.2">
      <c r="L28" s="77"/>
      <c r="M28"/>
      <c r="N28"/>
      <c r="O28"/>
    </row>
    <row r="29" spans="12:15" x14ac:dyDescent="0.2">
      <c r="L29"/>
      <c r="M29"/>
      <c r="N29"/>
      <c r="O29"/>
    </row>
    <row r="30" spans="12:15" x14ac:dyDescent="0.2">
      <c r="L30"/>
      <c r="M30"/>
      <c r="N30"/>
      <c r="O30"/>
    </row>
    <row r="31" spans="12:15" x14ac:dyDescent="0.2">
      <c r="L31"/>
      <c r="M31"/>
      <c r="N31"/>
      <c r="O31"/>
    </row>
    <row r="32" spans="12:15" x14ac:dyDescent="0.2">
      <c r="L32"/>
      <c r="M32"/>
      <c r="N32"/>
      <c r="O32"/>
    </row>
    <row r="34" spans="12:13" x14ac:dyDescent="0.2">
      <c r="L34" s="146"/>
      <c r="M34" s="146"/>
    </row>
    <row r="35" spans="12:13" x14ac:dyDescent="0.2">
      <c r="L35" s="146"/>
      <c r="M35" s="146"/>
    </row>
    <row r="36" spans="12:13" x14ac:dyDescent="0.2">
      <c r="L36" s="146"/>
      <c r="M36" s="146"/>
    </row>
    <row r="37" spans="12:13" x14ac:dyDescent="0.2">
      <c r="L37" s="146"/>
      <c r="M37" s="146"/>
    </row>
    <row r="38" spans="12:13" x14ac:dyDescent="0.2">
      <c r="L38" s="146"/>
      <c r="M38" s="146"/>
    </row>
    <row r="39" spans="12:13" x14ac:dyDescent="0.2">
      <c r="L39" s="146"/>
      <c r="M39" s="146"/>
    </row>
    <row r="40" spans="12:13" x14ac:dyDescent="0.2">
      <c r="L40" s="146"/>
      <c r="M40" s="146"/>
    </row>
    <row r="41" spans="12:13" x14ac:dyDescent="0.2">
      <c r="L41" s="146"/>
      <c r="M41" s="146"/>
    </row>
  </sheetData>
  <phoneticPr fontId="1" type="noConversion"/>
  <hyperlinks>
    <hyperlink ref="L16" location="'20.'!A1" display="'20.'!A1" xr:uid="{8BC07417-ECE8-420A-B6E4-472629C002F3}"/>
    <hyperlink ref="L17" location="'20.'!A1" display="'20.'!A1" xr:uid="{915CEAEE-3D13-4A34-86DA-6AE435A7DDAF}"/>
    <hyperlink ref="L19" location="'27'!A1" display="'27'!A1" xr:uid="{F18DA5EC-ED99-4159-8206-8728A596B630}"/>
  </hyperlinks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4"/>
  <sheetViews>
    <sheetView workbookViewId="0"/>
  </sheetViews>
  <sheetFormatPr defaultRowHeight="12.75" x14ac:dyDescent="0.2"/>
  <sheetData>
    <row r="24" ht="12" customHeight="1" x14ac:dyDescent="0.2"/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</vt:i4>
      </vt:variant>
    </vt:vector>
  </HeadingPairs>
  <TitlesOfParts>
    <vt:vector size="39" baseType="lpstr">
      <vt:lpstr>Index</vt:lpstr>
      <vt:lpstr>Notes</vt:lpstr>
      <vt:lpstr>5.Balance Sheet</vt:lpstr>
      <vt:lpstr>5.P&amp;L</vt:lpstr>
      <vt:lpstr>7.1</vt:lpstr>
      <vt:lpstr>7.2</vt:lpstr>
      <vt:lpstr>7.3</vt:lpstr>
      <vt:lpstr>7.4</vt:lpstr>
      <vt:lpstr>7.5</vt:lpstr>
      <vt:lpstr>7.6</vt:lpstr>
      <vt:lpstr>7.7</vt:lpstr>
      <vt:lpstr>7.8</vt:lpstr>
      <vt:lpstr>10.Queries</vt:lpstr>
      <vt:lpstr>20.</vt:lpstr>
      <vt:lpstr>23.</vt:lpstr>
      <vt:lpstr>27.</vt:lpstr>
      <vt:lpstr>29.</vt:lpstr>
      <vt:lpstr>30.</vt:lpstr>
      <vt:lpstr>30.1</vt:lpstr>
      <vt:lpstr>27</vt:lpstr>
      <vt:lpstr>36.</vt:lpstr>
      <vt:lpstr>37.</vt:lpstr>
      <vt:lpstr>38.</vt:lpstr>
      <vt:lpstr>33.1</vt:lpstr>
      <vt:lpstr>40.</vt:lpstr>
      <vt:lpstr>50.Franking cdt</vt:lpstr>
      <vt:lpstr>50.1</vt:lpstr>
      <vt:lpstr>50.2</vt:lpstr>
      <vt:lpstr>52.</vt:lpstr>
      <vt:lpstr>52.1</vt:lpstr>
      <vt:lpstr>64.</vt:lpstr>
      <vt:lpstr>69.</vt:lpstr>
      <vt:lpstr>69.1</vt:lpstr>
      <vt:lpstr>42.Distribution</vt:lpstr>
      <vt:lpstr>5.Previous Year analysis</vt:lpstr>
      <vt:lpstr>80.GJ</vt:lpstr>
      <vt:lpstr>80.1 gj</vt:lpstr>
      <vt:lpstr>80.2</vt:lpstr>
      <vt:lpstr>Index!Print_Area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Telma Mogo</dc:creator>
  <cp:lastModifiedBy>Anu Siva</cp:lastModifiedBy>
  <cp:lastPrinted>2016-01-28T05:46:03Z</cp:lastPrinted>
  <dcterms:created xsi:type="dcterms:W3CDTF">2006-05-26T00:36:42Z</dcterms:created>
  <dcterms:modified xsi:type="dcterms:W3CDTF">2022-03-24T05:29:57Z</dcterms:modified>
</cp:coreProperties>
</file>