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R/ROOJ/2021/Workpapers/"/>
    </mc:Choice>
  </mc:AlternateContent>
  <xr:revisionPtr revIDLastSave="1097" documentId="8_{7DABB9F9-DAC7-48AF-95BF-A766060AAE59}" xr6:coauthVersionLast="47" xr6:coauthVersionMax="47" xr10:uidLastSave="{91E70BE3-797A-4B5B-BDD2-2828270AB5F0}"/>
  <bookViews>
    <workbookView xWindow="-120" yWindow="-120" windowWidth="29040" windowHeight="15720" tabRatio="781" activeTab="12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state="hidden" r:id="rId4"/>
    <sheet name="PAYG &amp; GST Instal" sheetId="4" state="hidden" r:id="rId5"/>
    <sheet name="GST Rec" sheetId="10" state="hidden" r:id="rId6"/>
    <sheet name="Bank Balance" sheetId="17" state="hidden" r:id="rId7"/>
    <sheet name="Investment Recon - BT" sheetId="8" state="hidden" r:id="rId8"/>
    <sheet name="Investment Recon - Other" sheetId="16" state="hidden" r:id="rId9"/>
    <sheet name="Related UT " sheetId="14" state="hidden" r:id="rId10"/>
    <sheet name="Property Valn" sheetId="12" r:id="rId11"/>
    <sheet name="Debtors" sheetId="13" state="hidden" r:id="rId12"/>
    <sheet name="Creditors" sheetId="11" r:id="rId13"/>
    <sheet name="Distbn Income " sheetId="7" state="hidden" r:id="rId14"/>
    <sheet name="Dividend Income" sheetId="18" state="hidden" r:id="rId15"/>
    <sheet name="Foreign Div" sheetId="9" state="hidden" r:id="rId16"/>
    <sheet name="Rental Income" sheetId="15" state="hidden" r:id="rId17"/>
    <sheet name="Acc fees" sheetId="6" state="hidden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9" l="1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<sst xmlns="http://schemas.openxmlformats.org/spreadsheetml/2006/main" count="803" uniqueCount="471">
  <si>
    <t>Client</t>
  </si>
  <si>
    <t>Initials</t>
  </si>
  <si>
    <t>Date</t>
  </si>
  <si>
    <t>Client Code</t>
  </si>
  <si>
    <t xml:space="preserve">Prep by: </t>
  </si>
  <si>
    <t>As at:</t>
  </si>
  <si>
    <t xml:space="preserve">Rev by: 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</si>
  <si>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</si>
  <si>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</si>
  <si>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</si>
  <si>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</si>
  <si>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</si>
  <si>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</si>
  <si>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</si>
  <si>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</si>
  <si>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</si>
  <si>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</si>
  <si>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</si>
  <si>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</si>
  <si>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</si>
  <si>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</si>
  <si>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</si>
  <si>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</si>
  <si>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</si>
  <si>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</si>
  <si>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</si>
  <si>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</si>
  <si>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</si>
  <si>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</si>
  <si>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</si>
  <si>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</si>
  <si>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</si>
  <si>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</si>
  <si>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</si>
  <si>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</si>
  <si>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</si>
  <si>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</si>
  <si>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</si>
  <si>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</si>
  <si>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</si>
  <si>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</si>
  <si>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</si>
  <si>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</si>
  <si>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</si>
  <si>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</si>
  <si>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</si>
  <si>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</si>
  <si>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</si>
  <si>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</si>
  <si>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</si>
  <si>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</si>
  <si>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</si>
  <si>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</si>
  <si>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</si>
  <si>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</si>
  <si>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</si>
  <si>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</si>
  <si>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</si>
  <si>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</si>
  <si>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</si>
  <si>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</si>
  <si>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</si>
  <si>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</si>
  <si>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</si>
  <si>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</si>
  <si>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</si>
  <si>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</si>
  <si>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</si>
  <si>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</si>
  <si>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</si>
  <si>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</si>
  <si>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</si>
  <si>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</si>
  <si>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</si>
  <si>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</si>
  <si>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Invoicing </t>
  </si>
  <si>
    <t>Audit</t>
  </si>
  <si>
    <t>Actuarial</t>
  </si>
  <si>
    <t>Yes/No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</si>
  <si>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</si>
  <si>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</si>
  <si>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</si>
  <si>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</si>
  <si>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</si>
  <si>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</si>
  <si>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</si>
  <si>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</si>
  <si>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</si>
  <si>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</si>
  <si>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</si>
  <si>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</si>
  <si>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</si>
  <si>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</si>
  <si>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</si>
  <si>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</si>
  <si>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</si>
  <si>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</si>
  <si>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</si>
  <si>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</si>
  <si>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</si>
  <si>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</si>
  <si>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</si>
  <si>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</si>
  <si>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</si>
  <si>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</si>
  <si>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</si>
  <si>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</si>
  <si>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</si>
  <si>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</si>
  <si>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</si>
  <si>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</si>
  <si>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</si>
  <si>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</si>
  <si>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</si>
  <si>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</si>
  <si>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</si>
  <si>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</si>
  <si>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</si>
  <si>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</si>
  <si>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</si>
  <si>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</si>
  <si>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</si>
  <si>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</si>
  <si>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</si>
  <si>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</si>
  <si>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</si>
  <si>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</si>
  <si>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</si>
  <si>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</si>
  <si>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</si>
  <si>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</si>
  <si>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</si>
  <si>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</si>
  <si>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</si>
  <si>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</si>
  <si>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</si>
  <si>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</si>
  <si>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</si>
  <si>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</si>
  <si>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</si>
  <si>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</si>
  <si>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</si>
  <si>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</si>
  <si>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</si>
  <si>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</si>
  <si>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</si>
  <si>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</si>
  <si>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</si>
  <si>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</si>
  <si>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</si>
  <si>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</si>
  <si>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</si>
  <si>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</si>
  <si>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</si>
  <si>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</si>
  <si>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</si>
  <si>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</si>
  <si>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</si>
  <si>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</si>
  <si>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</si>
  <si>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</si>
  <si>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</si>
  <si>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</si>
  <si>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</si>
  <si>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</si>
  <si>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</si>
  <si>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</si>
  <si>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</si>
  <si>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</si>
  <si>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</si>
  <si>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</si>
  <si>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</si>
  <si>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</si>
  <si>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</si>
  <si>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</si>
  <si>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</si>
  <si>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</si>
  <si>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</si>
  <si>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</si>
  <si>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</si>
  <si>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</si>
  <si>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</si>
  <si>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</si>
  <si>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</si>
  <si>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</si>
  <si>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</si>
  <si>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</si>
  <si>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</si>
  <si>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</si>
  <si>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</si>
  <si>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</si>
  <si>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</si>
  <si>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</si>
  <si>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</si>
  <si>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</si>
  <si>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</si>
  <si>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</si>
  <si>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</si>
  <si>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</si>
  <si>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</si>
  <si>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</si>
  <si>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</si>
  <si>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</si>
  <si>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</si>
  <si>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</si>
  <si>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</si>
  <si>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</si>
  <si>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</si>
  <si>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</si>
  <si>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</si>
  <si>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</si>
  <si>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</si>
  <si>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</si>
  <si>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</si>
  <si>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</si>
  <si>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</si>
  <si>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</si>
  <si>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</si>
  <si>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</si>
  <si>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</si>
  <si>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</si>
  <si>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</si>
  <si>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</si>
  <si>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</si>
  <si>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</si>
  <si>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</si>
  <si>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</si>
  <si>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</si>
  <si>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</si>
  <si>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</si>
  <si>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</si>
  <si>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</si>
  <si>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</si>
  <si>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</si>
  <si>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</si>
  <si>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</si>
  <si>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</si>
  <si>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</si>
  <si>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</si>
  <si>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</si>
  <si>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</si>
  <si>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</si>
  <si>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</si>
  <si>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</si>
  <si>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</si>
  <si>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</si>
  <si>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</si>
  <si>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</si>
  <si>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</si>
  <si>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</si>
  <si>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</si>
  <si>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</si>
  <si>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</si>
  <si>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</si>
  <si>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</si>
  <si>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</si>
  <si>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</si>
  <si>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</si>
  <si>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</si>
  <si>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</si>
  <si>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</si>
  <si>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</si>
  <si>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</si>
  <si>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</si>
  <si>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</si>
  <si>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</si>
  <si>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</si>
  <si>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</si>
  <si>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</si>
  <si>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</si>
  <si>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</si>
  <si>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</si>
  <si>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</si>
  <si>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</si>
  <si>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</si>
  <si>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</si>
  <si>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</si>
  <si>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</si>
  <si>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</si>
  <si>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</si>
  <si>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</si>
  <si>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</si>
  <si>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</si>
  <si>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</si>
  <si>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</si>
  <si>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</si>
  <si>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</si>
  <si>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</si>
  <si>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</si>
  <si>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</si>
  <si>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</si>
  <si>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</si>
  <si>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</si>
  <si>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</si>
  <si>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</si>
  <si>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</si>
  <si>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</si>
  <si>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</si>
  <si>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</si>
  <si>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</si>
  <si>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</si>
  <si>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</si>
  <si>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</si>
  <si>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</si>
  <si>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</si>
  <si>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</si>
  <si>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</si>
  <si>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</si>
  <si>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</si>
  <si>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</si>
  <si>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</si>
  <si>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</si>
  <si>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</si>
  <si>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</si>
  <si>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</si>
  <si>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</si>
  <si>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</si>
  <si>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</si>
  <si>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</si>
  <si>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</si>
  <si>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</si>
  <si>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</si>
  <si>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</si>
  <si>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</si>
  <si>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</si>
  <si>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</si>
  <si>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</si>
  <si>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</si>
  <si>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</si>
  <si>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</si>
  <si>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</si>
  <si>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</si>
  <si>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</si>
  <si>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</si>
  <si>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</si>
  <si>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</si>
  <si>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</si>
  <si>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</si>
  <si>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</si>
  <si>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</si>
  <si>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</si>
  <si>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</si>
  <si>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</si>
  <si>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</si>
  <si>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</si>
  <si>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</si>
  <si>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</si>
  <si>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</si>
  <si>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</si>
  <si>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</si>
  <si>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</si>
  <si>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</si>
  <si>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</si>
  <si>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</si>
  <si>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</si>
  <si>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</si>
  <si>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</si>
  <si>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</si>
  <si>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</si>
  <si>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</si>
  <si>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</si>
  <si>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</si>
  <si>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</si>
  <si>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</si>
  <si>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</si>
  <si>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</si>
  <si>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</si>
  <si>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</si>
  <si>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</si>
  <si>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</si>
  <si>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</si>
  <si>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</si>
  <si>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</si>
  <si>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</si>
  <si>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</si>
  <si>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</si>
  <si>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</si>
  <si>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</si>
  <si>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</si>
  <si>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</si>
  <si>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</si>
  <si>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</si>
  <si>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</si>
  <si>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</si>
  <si>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</si>
  <si>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</si>
  <si>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</si>
  <si>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</si>
  <si>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</si>
  <si>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</si>
  <si>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</si>
  <si>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</si>
  <si>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</si>
  <si>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</si>
  <si>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</si>
  <si>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</si>
  <si>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</si>
  <si>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</si>
  <si>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</si>
  <si>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</si>
  <si>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</si>
  <si>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</si>
  <si>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</si>
  <si>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</si>
  <si>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</si>
  <si>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</si>
  <si>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</si>
  <si>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</si>
  <si>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</si>
  <si>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</si>
  <si>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</si>
  <si>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</si>
  <si>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</si>
  <si>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</si>
  <si>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</si>
  <si>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</si>
  <si>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</si>
  <si>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</si>
  <si>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</si>
  <si>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</si>
  <si>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</si>
  <si>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</si>
  <si>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</si>
  <si>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</si>
  <si>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</si>
  <si>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</si>
  <si>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</si>
  <si>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</si>
  <si>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</si>
  <si>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</si>
  <si>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</si>
  <si>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</si>
  <si>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</si>
  <si>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</si>
  <si>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</si>
  <si>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</si>
  <si>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</si>
  <si>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</si>
  <si>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</si>
  <si>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</si>
  <si>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</si>
  <si>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</si>
  <si>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</si>
  <si>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</si>
  <si>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</si>
  <si>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</si>
  <si>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</si>
  <si>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</si>
  <si>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</si>
  <si>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</si>
  <si>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</si>
  <si>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</si>
  <si>
    <t>ROOD INVESTMENTS SUPER FUND</t>
  </si>
  <si>
    <t>9ROOJ</t>
  </si>
  <si>
    <t>MG</t>
  </si>
  <si>
    <t>46-48 Gordon Road, Macleay Island</t>
  </si>
  <si>
    <t>HFB Inv 1082</t>
  </si>
  <si>
    <t>HFB Inv 1278</t>
  </si>
  <si>
    <t>June 2021 PAYGI</t>
  </si>
  <si>
    <t>2020FY Tax Payable</t>
  </si>
  <si>
    <t>Query No</t>
  </si>
  <si>
    <t>Information Required</t>
  </si>
  <si>
    <t>Comments</t>
  </si>
  <si>
    <t>Received</t>
  </si>
  <si>
    <t>Confirm click energy electricity</t>
  </si>
  <si>
    <t>Notes from phone call note that the account was closed. When was this closed? Nothing received for 21FY. There is a credit on the electricity account carried forward from 20FY. Was this paid out? Are there statements for 21FY not yet provided?</t>
  </si>
  <si>
    <t>DB</t>
  </si>
  <si>
    <t>The Fund has been removed from SuperFund LookUp due to outstanding tax returns</t>
  </si>
  <si>
    <t>paid personally 26/07/2021</t>
  </si>
  <si>
    <t>paid 21/10/2021</t>
  </si>
  <si>
    <t>paid 26/11/2021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</si>
</sst>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1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4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19" fillId="0" borderId="0" xfId="0" applyNumberFormat="1" applyFont="1"/>
    <xf numFmtId="44" fontId="18" fillId="0" borderId="29" xfId="0" applyNumberFormat="1" applyFont="1" applyBorder="1"/>
    <xf numFmtId="0" fontId="21" fillId="0" borderId="0" xfId="0" applyFont="1"/>
    <xf numFmtId="44" fontId="0" fillId="0" borderId="0" xfId="2" applyFont="1" applyFill="1" applyAlignment="1"/>
    <xf numFmtId="4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4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4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4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29" fillId="0" borderId="0" xfId="0" applyFont="1" applyAlignment="1">
      <alignment horizontal="center" wrapText="1"/>
    </xf>
    <xf numFmtId="167" fontId="0" fillId="4" borderId="0" xfId="1" applyNumberFormat="1" applyFont="1" applyFill="1"/>
    <xf numFmtId="0" fontId="29" fillId="0" borderId="0" xfId="0" applyFont="1"/>
    <xf numFmtId="43" fontId="0" fillId="0" borderId="26" xfId="1" applyFont="1" applyBorder="1"/>
    <xf numFmtId="44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165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165" fontId="29" fillId="0" borderId="0" xfId="8" applyNumberFormat="1" applyFont="1"/>
    <xf numFmtId="43" fontId="29" fillId="0" borderId="0" xfId="8" applyNumberFormat="1" applyFont="1"/>
    <xf numFmtId="0" fontId="29" fillId="0" borderId="37" xfId="8" applyFont="1" applyBorder="1"/>
    <xf numFmtId="165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43" fontId="30" fillId="0" borderId="43" xfId="8" applyNumberFormat="1" applyFont="1" applyBorder="1"/>
    <xf numFmtId="0" fontId="30" fillId="0" borderId="44" xfId="8" applyFont="1" applyBorder="1"/>
    <xf numFmtId="165" fontId="29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29" fillId="0" borderId="36" xfId="9" applyFont="1" applyBorder="1" applyAlignment="1">
      <alignment vertical="center"/>
    </xf>
    <xf numFmtId="165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165" fontId="29" fillId="0" borderId="11" xfId="9" applyFont="1" applyBorder="1" applyAlignment="1">
      <alignment vertical="center"/>
    </xf>
    <xf numFmtId="165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165" fontId="29" fillId="0" borderId="0" xfId="9" applyFont="1" applyAlignment="1">
      <alignment horizontal="left"/>
    </xf>
    <xf numFmtId="3" fontId="29" fillId="0" borderId="1" xfId="9" applyNumberFormat="1" applyFont="1" applyBorder="1"/>
    <xf numFmtId="165" fontId="29" fillId="0" borderId="36" xfId="9" applyFont="1" applyBorder="1" applyAlignment="1">
      <alignment horizontal="left" vertical="center"/>
    </xf>
    <xf numFmtId="165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43" fontId="29" fillId="0" borderId="49" xfId="1" applyFont="1" applyBorder="1"/>
    <xf numFmtId="0" fontId="29" fillId="0" borderId="0" xfId="0" applyFont="1" applyAlignment="1">
      <alignment horizontal="center"/>
    </xf>
    <xf numFmtId="43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44" fontId="29" fillId="0" borderId="19" xfId="2" applyFont="1" applyBorder="1" applyAlignment="1"/>
    <xf numFmtId="44" fontId="29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29" fillId="0" borderId="19" xfId="2" applyFont="1" applyFill="1" applyBorder="1" applyAlignment="1"/>
    <xf numFmtId="44" fontId="29" fillId="0" borderId="1" xfId="2" applyFont="1" applyFill="1" applyBorder="1" applyAlignment="1"/>
    <xf numFmtId="44" fontId="8" fillId="0" borderId="19" xfId="2" applyFont="1" applyFill="1" applyBorder="1" applyAlignment="1"/>
    <xf numFmtId="44" fontId="29" fillId="0" borderId="19" xfId="2" applyFont="1" applyFill="1" applyBorder="1" applyAlignment="1">
      <alignment horizontal="left"/>
    </xf>
    <xf numFmtId="44" fontId="29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8" fontId="33" fillId="0" borderId="0" xfId="0" applyNumberFormat="1" applyFont="1"/>
    <xf numFmtId="8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3" fontId="21" fillId="0" borderId="0" xfId="1" applyFont="1"/>
    <xf numFmtId="43" fontId="21" fillId="0" borderId="0" xfId="1" applyFont="1" applyFill="1"/>
    <xf numFmtId="43" fontId="22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29" fillId="0" borderId="0" xfId="1" applyFont="1" applyFill="1"/>
    <xf numFmtId="0" fontId="38" fillId="0" borderId="0" xfId="0" applyFont="1"/>
    <xf numFmtId="44" fontId="2" fillId="0" borderId="9" xfId="2" applyFont="1" applyBorder="1"/>
    <xf numFmtId="43" fontId="29" fillId="0" borderId="0" xfId="1" applyFont="1"/>
    <xf numFmtId="0" fontId="39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44" fontId="0" fillId="5" borderId="0" xfId="2" applyFont="1" applyFill="1"/>
    <xf numFmtId="0" fontId="3" fillId="0" borderId="2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29" fillId="0" borderId="11" xfId="0" applyFont="1" applyBorder="1"/>
    <xf numFmtId="0" fontId="29" fillId="0" borderId="19" xfId="0" applyFont="1" applyBorder="1"/>
    <xf numFmtId="0" fontId="0" fillId="0" borderId="12" xfId="0" applyBorder="1"/>
    <xf numFmtId="0" fontId="0" fillId="0" borderId="19" xfId="0" applyBorder="1"/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9" fillId="0" borderId="63" xfId="0" applyFont="1" applyBorder="1"/>
    <xf numFmtId="0" fontId="29" fillId="0" borderId="64" xfId="0" applyFont="1" applyBorder="1"/>
    <xf numFmtId="0" fontId="29" fillId="0" borderId="65" xfId="0" applyFont="1" applyBorder="1"/>
    <xf numFmtId="0" fontId="8" fillId="5" borderId="11" xfId="0" applyFont="1" applyFill="1" applyBorder="1"/>
    <xf numFmtId="0" fontId="8" fillId="5" borderId="12" xfId="0" applyFont="1" applyFill="1" applyBorder="1"/>
    <xf numFmtId="0" fontId="8" fillId="5" borderId="19" xfId="0" applyFont="1" applyFill="1" applyBorder="1"/>
    <xf numFmtId="0" fontId="8" fillId="0" borderId="11" xfId="0" applyFont="1" applyBorder="1"/>
    <xf numFmtId="0" fontId="8" fillId="0" borderId="19" xfId="0" applyFont="1" applyBorder="1"/>
    <xf numFmtId="0" fontId="29" fillId="0" borderId="11" xfId="0" quotePrefix="1" applyFont="1" applyBorder="1"/>
    <xf numFmtId="0" fontId="29" fillId="0" borderId="12" xfId="0" applyFont="1" applyBorder="1"/>
    <xf numFmtId="0" fontId="34" fillId="0" borderId="0" xfId="0" applyFont="1" applyAlignment="1">
      <alignment horizontal="center"/>
    </xf>
    <xf numFmtId="0" fontId="29" fillId="0" borderId="67" xfId="0" applyFont="1" applyBorder="1"/>
    <xf numFmtId="0" fontId="29" fillId="0" borderId="68" xfId="0" applyFont="1" applyBorder="1"/>
    <xf numFmtId="0" fontId="29" fillId="0" borderId="43" xfId="0" applyFont="1" applyBorder="1"/>
    <xf numFmtId="44" fontId="29" fillId="5" borderId="11" xfId="2" applyFont="1" applyFill="1" applyBorder="1" applyAlignment="1"/>
    <xf numFmtId="44" fontId="29" fillId="5" borderId="12" xfId="2" applyFont="1" applyFill="1" applyBorder="1" applyAlignment="1"/>
    <xf numFmtId="44" fontId="29" fillId="5" borderId="19" xfId="2" applyFont="1" applyFill="1" applyBorder="1" applyAlignment="1"/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cent" xfId="3" builtinId="5"/>
  </cellStyles>
  <dxfs count="0"/>
  <tableStyles count="0" defaultTableStyle="TableStyleMedium2" defaultPivotStyle="PivotStyleLight16"/>
  <colors>
    <mruColors>
      <color rgb="FFEEDD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opLeftCell="A44" workbookViewId="0">
      <selection activeCell="E65" sqref="E65"/>
    </sheetView>
  </sheetViews>
  <sheetFormatPr defaultRowHeight="15" x14ac:dyDescent="0.2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 x14ac:dyDescent="0.25">
      <c r="A1" s="117" t="s">
        <v>0</v>
      </c>
      <c r="B1" s="120"/>
      <c r="C1" s="118" t="s">
        <v>452</v>
      </c>
      <c r="F1" s="53"/>
      <c r="H1" s="55" t="s">
        <v>1</v>
      </c>
      <c r="I1" s="55" t="s">
        <v>2</v>
      </c>
    </row>
    <row r="2" spans="1:9" ht="18" x14ac:dyDescent="0.25">
      <c r="A2" s="117" t="s">
        <v>3</v>
      </c>
      <c r="B2" s="121"/>
      <c r="C2" s="118" t="s">
        <v>453</v>
      </c>
      <c r="D2" s="52"/>
      <c r="E2" s="52"/>
      <c r="F2" s="54"/>
      <c r="G2" s="58" t="s">
        <v>4</v>
      </c>
      <c r="H2" s="59" t="s">
        <v>454</v>
      </c>
      <c r="I2" s="60">
        <v>45254</v>
      </c>
    </row>
    <row r="3" spans="1:9" ht="18" x14ac:dyDescent="0.25">
      <c r="A3" s="117" t="s">
        <v>5</v>
      </c>
      <c r="B3" s="121"/>
      <c r="C3" s="119">
        <v>44377</v>
      </c>
      <c r="D3" s="52"/>
      <c r="E3" s="52"/>
      <c r="F3" s="54"/>
      <c r="G3" s="58" t="s">
        <v>6</v>
      </c>
      <c r="H3" s="59" t="s">
        <v>466</v>
      </c>
      <c r="I3" s="60">
        <v>45265</v>
      </c>
    </row>
    <row r="4" spans="1:9" ht="18" x14ac:dyDescent="0.25">
      <c r="A4" s="122"/>
      <c r="B4" s="52"/>
      <c r="C4" s="3"/>
      <c r="D4" s="52"/>
      <c r="E4" s="52"/>
      <c r="F4" s="54"/>
    </row>
    <row r="5" spans="1:9" ht="18" x14ac:dyDescent="0.25">
      <c r="A5" s="52" t="s">
        <v>7</v>
      </c>
      <c r="C5" s="56"/>
      <c r="F5" s="57"/>
    </row>
    <row r="6" spans="1:9" ht="20.100000000000001" customHeight="1" thickBot="1" x14ac:dyDescent="0.3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 x14ac:dyDescent="0.2">
      <c r="A7" s="5" t="s">
        <v>8</v>
      </c>
      <c r="B7" s="6"/>
      <c r="C7" s="7"/>
      <c r="D7" s="8" t="s">
        <v>9</v>
      </c>
      <c r="E7" s="8" t="s">
        <v>10</v>
      </c>
      <c r="F7" s="329" t="s">
        <v>11</v>
      </c>
      <c r="G7" s="330"/>
      <c r="H7" s="331"/>
    </row>
    <row r="8" spans="1:9" ht="20.100000000000001" customHeight="1" x14ac:dyDescent="0.25">
      <c r="A8" s="332" t="s">
        <v>12</v>
      </c>
      <c r="B8" s="333"/>
      <c r="C8" s="334"/>
      <c r="D8" s="220"/>
      <c r="E8" s="10" t="s">
        <v>13</v>
      </c>
      <c r="F8" s="326"/>
      <c r="G8" s="327"/>
      <c r="H8" s="328"/>
    </row>
    <row r="9" spans="1:9" ht="20.100000000000001" customHeight="1" x14ac:dyDescent="0.25">
      <c r="A9" s="11"/>
      <c r="B9" s="12">
        <v>1</v>
      </c>
      <c r="C9" s="13" t="s">
        <v>14</v>
      </c>
      <c r="D9" s="220"/>
      <c r="E9" s="10" t="s">
        <v>13</v>
      </c>
      <c r="F9" s="326"/>
      <c r="G9" s="327"/>
      <c r="H9" s="328"/>
    </row>
    <row r="10" spans="1:9" ht="20.100000000000001" customHeight="1" x14ac:dyDescent="0.25">
      <c r="A10" s="11"/>
      <c r="B10" s="12">
        <v>2</v>
      </c>
      <c r="C10" s="13" t="s">
        <v>15</v>
      </c>
      <c r="D10" s="220"/>
      <c r="E10" s="10" t="s">
        <v>13</v>
      </c>
      <c r="F10" s="326"/>
      <c r="G10" s="327"/>
      <c r="H10" s="328"/>
    </row>
    <row r="11" spans="1:9" ht="20.100000000000001" customHeight="1" x14ac:dyDescent="0.25">
      <c r="A11" s="11"/>
      <c r="B11" s="12">
        <v>3</v>
      </c>
      <c r="C11" s="13" t="s">
        <v>16</v>
      </c>
      <c r="D11" s="220"/>
      <c r="E11" s="10" t="s">
        <v>13</v>
      </c>
      <c r="F11" s="326"/>
      <c r="G11" s="327"/>
      <c r="H11" s="328"/>
    </row>
    <row r="12" spans="1:9" ht="20.100000000000001" customHeight="1" x14ac:dyDescent="0.25">
      <c r="A12" s="11"/>
      <c r="B12" s="12">
        <v>4</v>
      </c>
      <c r="C12" s="13" t="s">
        <v>17</v>
      </c>
      <c r="D12" s="220"/>
      <c r="E12" s="10" t="s">
        <v>13</v>
      </c>
      <c r="F12" s="326"/>
      <c r="G12" s="327"/>
      <c r="H12" s="328"/>
    </row>
    <row r="13" spans="1:9" ht="20.100000000000001" customHeight="1" x14ac:dyDescent="0.25">
      <c r="A13" s="11"/>
      <c r="B13" s="12">
        <v>5</v>
      </c>
      <c r="C13" s="12" t="s">
        <v>18</v>
      </c>
      <c r="D13" s="220"/>
      <c r="E13" s="10" t="s">
        <v>13</v>
      </c>
      <c r="F13" s="326"/>
      <c r="G13" s="327"/>
      <c r="H13" s="328"/>
    </row>
    <row r="14" spans="1:9" ht="20.100000000000001" customHeight="1" x14ac:dyDescent="0.25">
      <c r="A14" s="11"/>
      <c r="B14" s="12">
        <v>6</v>
      </c>
      <c r="C14" s="14" t="s">
        <v>19</v>
      </c>
      <c r="D14" s="220"/>
      <c r="E14" s="10" t="s">
        <v>13</v>
      </c>
      <c r="F14" s="326"/>
      <c r="G14" s="327"/>
      <c r="H14" s="328"/>
    </row>
    <row r="15" spans="1:9" ht="20.100000000000001" customHeight="1" x14ac:dyDescent="0.25">
      <c r="A15" s="15"/>
      <c r="B15" s="16">
        <v>7</v>
      </c>
      <c r="C15" s="12" t="s">
        <v>20</v>
      </c>
      <c r="D15" s="220"/>
      <c r="E15" s="10" t="s">
        <v>13</v>
      </c>
      <c r="F15" s="326" t="s">
        <v>467</v>
      </c>
      <c r="G15" s="327"/>
      <c r="H15" s="328"/>
    </row>
    <row r="16" spans="1:9" ht="20.100000000000001" customHeight="1" x14ac:dyDescent="0.25">
      <c r="A16" s="15"/>
      <c r="B16" s="316">
        <v>8</v>
      </c>
      <c r="C16" s="12" t="s">
        <v>21</v>
      </c>
      <c r="D16" s="220"/>
      <c r="E16" s="10" t="s">
        <v>13</v>
      </c>
      <c r="F16" s="326"/>
      <c r="G16" s="327"/>
      <c r="H16" s="328"/>
    </row>
    <row r="17" spans="1:10" ht="20.100000000000001" customHeight="1" x14ac:dyDescent="0.25">
      <c r="A17" s="15"/>
      <c r="B17" s="315">
        <v>9</v>
      </c>
      <c r="C17" s="12" t="s">
        <v>22</v>
      </c>
      <c r="D17" s="220"/>
      <c r="E17" s="10" t="s">
        <v>13</v>
      </c>
      <c r="F17" s="326"/>
      <c r="G17" s="327"/>
      <c r="H17" s="328"/>
    </row>
    <row r="18" spans="1:10" ht="20.100000000000001" customHeight="1" x14ac:dyDescent="0.25">
      <c r="A18" s="323" t="s">
        <v>23</v>
      </c>
      <c r="B18" s="324"/>
      <c r="C18" s="325"/>
      <c r="D18" s="220"/>
      <c r="E18" s="17"/>
      <c r="F18" s="326"/>
      <c r="G18" s="327"/>
      <c r="H18" s="328"/>
      <c r="J18" s="18"/>
    </row>
    <row r="19" spans="1:10" ht="20.100000000000001" customHeight="1" x14ac:dyDescent="0.25">
      <c r="A19" s="19">
        <v>2</v>
      </c>
      <c r="B19" s="20" t="s">
        <v>24</v>
      </c>
      <c r="C19" s="21"/>
      <c r="D19" s="220"/>
      <c r="E19" s="17"/>
      <c r="F19" s="326"/>
      <c r="G19" s="327"/>
      <c r="H19" s="328"/>
    </row>
    <row r="20" spans="1:10" ht="20.100000000000001" customHeight="1" x14ac:dyDescent="0.25">
      <c r="A20" s="22"/>
      <c r="B20" s="23"/>
      <c r="C20" s="24" t="s">
        <v>25</v>
      </c>
      <c r="D20" s="220"/>
      <c r="E20" s="10" t="s">
        <v>13</v>
      </c>
      <c r="F20" s="326"/>
      <c r="G20" s="327"/>
      <c r="H20" s="328"/>
    </row>
    <row r="21" spans="1:10" ht="20.100000000000001" customHeight="1" x14ac:dyDescent="0.25">
      <c r="A21" s="22"/>
      <c r="B21" s="23"/>
      <c r="C21" s="24" t="s">
        <v>26</v>
      </c>
      <c r="D21" s="220"/>
      <c r="E21" s="17"/>
      <c r="F21" s="326"/>
      <c r="G21" s="327"/>
      <c r="H21" s="328"/>
    </row>
    <row r="22" spans="1:10" ht="20.100000000000001" customHeight="1" x14ac:dyDescent="0.25">
      <c r="A22" s="11"/>
      <c r="B22" s="25"/>
      <c r="C22" s="14" t="s">
        <v>27</v>
      </c>
      <c r="D22" s="220"/>
      <c r="E22" s="10" t="s">
        <v>13</v>
      </c>
      <c r="F22" s="326"/>
      <c r="G22" s="327"/>
      <c r="H22" s="328"/>
    </row>
    <row r="23" spans="1:10" ht="20.100000000000001" customHeight="1" x14ac:dyDescent="0.25">
      <c r="A23" s="11"/>
      <c r="B23" s="26"/>
      <c r="C23" s="14" t="s">
        <v>28</v>
      </c>
      <c r="D23" s="221" t="s">
        <v>29</v>
      </c>
      <c r="E23" s="10"/>
      <c r="F23" s="326"/>
      <c r="G23" s="327"/>
      <c r="H23" s="328"/>
    </row>
    <row r="24" spans="1:10" ht="20.100000000000001" customHeight="1" x14ac:dyDescent="0.25">
      <c r="A24" s="19">
        <v>3</v>
      </c>
      <c r="B24" s="27" t="s">
        <v>30</v>
      </c>
      <c r="C24" s="21"/>
      <c r="D24" s="220"/>
      <c r="E24" s="17"/>
      <c r="F24" s="326"/>
      <c r="G24" s="327"/>
      <c r="H24" s="328"/>
    </row>
    <row r="25" spans="1:10" ht="20.100000000000001" customHeight="1" x14ac:dyDescent="0.25">
      <c r="A25" s="11"/>
      <c r="B25" s="28"/>
      <c r="C25" s="14" t="s">
        <v>31</v>
      </c>
      <c r="D25" s="269" t="s">
        <v>29</v>
      </c>
      <c r="E25" s="10" t="s">
        <v>13</v>
      </c>
      <c r="F25" s="326"/>
      <c r="G25" s="327"/>
      <c r="H25" s="328"/>
    </row>
    <row r="26" spans="1:10" ht="20.100000000000001" customHeight="1" x14ac:dyDescent="0.25">
      <c r="A26" s="19">
        <v>4</v>
      </c>
      <c r="B26" s="27" t="s">
        <v>32</v>
      </c>
      <c r="C26" s="27"/>
      <c r="D26" s="220"/>
      <c r="E26" s="10"/>
      <c r="F26" s="326"/>
      <c r="G26" s="327"/>
      <c r="H26" s="328"/>
    </row>
    <row r="27" spans="1:10" ht="20.100000000000001" customHeight="1" x14ac:dyDescent="0.25">
      <c r="A27" s="22"/>
      <c r="B27" s="23"/>
      <c r="C27" s="24" t="s">
        <v>33</v>
      </c>
      <c r="D27" s="221" t="s">
        <v>29</v>
      </c>
      <c r="E27" s="10"/>
      <c r="F27" s="326"/>
      <c r="G27" s="327"/>
      <c r="H27" s="328"/>
    </row>
    <row r="28" spans="1:10" ht="20.100000000000001" customHeight="1" x14ac:dyDescent="0.25">
      <c r="A28" s="11"/>
      <c r="B28" s="25"/>
      <c r="C28" s="14" t="s">
        <v>34</v>
      </c>
      <c r="D28" s="221" t="s">
        <v>29</v>
      </c>
      <c r="E28" s="10"/>
      <c r="F28" s="326"/>
      <c r="G28" s="327"/>
      <c r="H28" s="328"/>
    </row>
    <row r="29" spans="1:10" ht="20.100000000000001" customHeight="1" x14ac:dyDescent="0.25">
      <c r="A29" s="11"/>
      <c r="B29" s="26"/>
      <c r="C29" s="14" t="s">
        <v>35</v>
      </c>
      <c r="D29" s="221" t="s">
        <v>29</v>
      </c>
      <c r="E29" s="10"/>
      <c r="F29" s="326"/>
      <c r="G29" s="327"/>
      <c r="H29" s="328"/>
    </row>
    <row r="30" spans="1:10" ht="20.100000000000001" customHeight="1" x14ac:dyDescent="0.25">
      <c r="A30" s="11"/>
      <c r="B30" s="26"/>
      <c r="C30" s="14" t="s">
        <v>36</v>
      </c>
      <c r="D30" s="221" t="s">
        <v>29</v>
      </c>
      <c r="E30" s="10"/>
      <c r="F30" s="326"/>
      <c r="G30" s="327"/>
      <c r="H30" s="328"/>
    </row>
    <row r="31" spans="1:10" ht="20.100000000000001" customHeight="1" x14ac:dyDescent="0.25">
      <c r="A31" s="11"/>
      <c r="B31" s="26"/>
      <c r="C31" s="14" t="s">
        <v>37</v>
      </c>
      <c r="D31" s="221" t="s">
        <v>29</v>
      </c>
      <c r="E31" s="10"/>
      <c r="F31" s="326"/>
      <c r="G31" s="327"/>
      <c r="H31" s="328"/>
    </row>
    <row r="32" spans="1:10" ht="20.100000000000001" customHeight="1" x14ac:dyDescent="0.25">
      <c r="A32" s="19">
        <v>5</v>
      </c>
      <c r="B32" s="27" t="s">
        <v>38</v>
      </c>
      <c r="C32" s="27"/>
      <c r="D32" s="220"/>
      <c r="E32" s="10"/>
      <c r="F32" s="326"/>
      <c r="G32" s="327"/>
      <c r="H32" s="328"/>
    </row>
    <row r="33" spans="1:8" ht="20.100000000000001" customHeight="1" x14ac:dyDescent="0.25">
      <c r="A33" s="22"/>
      <c r="B33" s="28"/>
      <c r="C33" s="14" t="s">
        <v>39</v>
      </c>
      <c r="D33" s="220"/>
      <c r="E33" s="10"/>
      <c r="F33" s="326"/>
      <c r="G33" s="327"/>
      <c r="H33" s="328"/>
    </row>
    <row r="34" spans="1:8" ht="20.100000000000001" customHeight="1" x14ac:dyDescent="0.25">
      <c r="A34" s="11"/>
      <c r="B34" s="28"/>
      <c r="C34" s="14" t="s">
        <v>40</v>
      </c>
      <c r="D34" s="221" t="s">
        <v>29</v>
      </c>
      <c r="E34" s="10"/>
      <c r="F34" s="326"/>
      <c r="G34" s="327"/>
      <c r="H34" s="328"/>
    </row>
    <row r="35" spans="1:8" ht="20.100000000000001" customHeight="1" x14ac:dyDescent="0.25">
      <c r="A35" s="11"/>
      <c r="B35" s="28"/>
      <c r="C35" s="14" t="s">
        <v>41</v>
      </c>
      <c r="D35" s="220"/>
      <c r="E35" s="17"/>
      <c r="F35" s="326"/>
      <c r="G35" s="327"/>
      <c r="H35" s="328"/>
    </row>
    <row r="36" spans="1:8" ht="20.100000000000001" customHeight="1" x14ac:dyDescent="0.25">
      <c r="A36" s="11"/>
      <c r="B36" s="28"/>
      <c r="C36" s="14" t="s">
        <v>42</v>
      </c>
      <c r="D36" s="221" t="s">
        <v>29</v>
      </c>
      <c r="E36" s="10"/>
      <c r="F36" s="326"/>
      <c r="G36" s="327"/>
      <c r="H36" s="328"/>
    </row>
    <row r="37" spans="1:8" ht="20.100000000000001" customHeight="1" x14ac:dyDescent="0.25">
      <c r="A37" s="11"/>
      <c r="B37" s="28"/>
      <c r="C37" s="14" t="s">
        <v>43</v>
      </c>
      <c r="D37" s="220"/>
      <c r="E37" s="10"/>
      <c r="F37" s="326"/>
      <c r="G37" s="327"/>
      <c r="H37" s="328"/>
    </row>
    <row r="38" spans="1:8" ht="20.100000000000001" customHeight="1" x14ac:dyDescent="0.25">
      <c r="A38" s="11"/>
      <c r="B38" s="28"/>
      <c r="C38" s="14" t="s">
        <v>44</v>
      </c>
      <c r="D38" s="220"/>
      <c r="E38" s="17"/>
      <c r="F38" s="326"/>
      <c r="G38" s="327"/>
      <c r="H38" s="328"/>
    </row>
    <row r="39" spans="1:8" ht="20.100000000000001" customHeight="1" x14ac:dyDescent="0.25">
      <c r="A39" s="11"/>
      <c r="B39" s="28"/>
      <c r="C39" s="14" t="s">
        <v>45</v>
      </c>
      <c r="D39" s="221" t="s">
        <v>29</v>
      </c>
      <c r="E39" s="10" t="s">
        <v>13</v>
      </c>
      <c r="F39" s="326"/>
      <c r="G39" s="327"/>
      <c r="H39" s="328"/>
    </row>
    <row r="40" spans="1:8" ht="20.100000000000001" customHeight="1" x14ac:dyDescent="0.25">
      <c r="A40" s="19">
        <v>6</v>
      </c>
      <c r="B40" s="27" t="s">
        <v>46</v>
      </c>
      <c r="C40" s="27"/>
      <c r="D40" s="220"/>
      <c r="E40" s="10"/>
      <c r="F40" s="326"/>
      <c r="G40" s="327"/>
      <c r="H40" s="328"/>
    </row>
    <row r="41" spans="1:8" ht="20.100000000000001" customHeight="1" x14ac:dyDescent="0.25">
      <c r="A41" s="11"/>
      <c r="B41" s="28"/>
      <c r="C41" s="14" t="s">
        <v>47</v>
      </c>
      <c r="D41" s="220"/>
      <c r="E41" s="10" t="s">
        <v>13</v>
      </c>
      <c r="F41" s="326"/>
      <c r="G41" s="327"/>
      <c r="H41" s="328"/>
    </row>
    <row r="42" spans="1:8" ht="20.100000000000001" customHeight="1" x14ac:dyDescent="0.25">
      <c r="A42" s="11"/>
      <c r="B42" s="28"/>
      <c r="C42" s="14" t="s">
        <v>48</v>
      </c>
      <c r="D42" s="220"/>
      <c r="E42" s="17"/>
      <c r="F42" s="326"/>
      <c r="G42" s="327"/>
      <c r="H42" s="328"/>
    </row>
    <row r="43" spans="1:8" ht="20.100000000000001" customHeight="1" x14ac:dyDescent="0.25">
      <c r="A43" s="11"/>
      <c r="B43" s="28"/>
      <c r="C43" s="14" t="s">
        <v>49</v>
      </c>
      <c r="D43" s="220"/>
      <c r="E43" s="17"/>
      <c r="F43" s="326"/>
      <c r="G43" s="327"/>
      <c r="H43" s="328"/>
    </row>
    <row r="44" spans="1:8" ht="20.100000000000001" customHeight="1" x14ac:dyDescent="0.25">
      <c r="A44" s="11"/>
      <c r="B44" s="28"/>
      <c r="C44" s="14" t="s">
        <v>50</v>
      </c>
      <c r="D44" s="220"/>
      <c r="E44" s="17"/>
      <c r="F44" s="326"/>
      <c r="G44" s="327"/>
      <c r="H44" s="328"/>
    </row>
    <row r="45" spans="1:8" ht="20.100000000000001" customHeight="1" x14ac:dyDescent="0.25">
      <c r="A45" s="11"/>
      <c r="B45" s="28"/>
      <c r="C45" s="14" t="s">
        <v>51</v>
      </c>
      <c r="D45" s="220"/>
      <c r="E45" s="17"/>
      <c r="F45" s="326"/>
      <c r="G45" s="327"/>
      <c r="H45" s="328"/>
    </row>
    <row r="46" spans="1:8" ht="20.100000000000001" customHeight="1" x14ac:dyDescent="0.25">
      <c r="A46" s="11"/>
      <c r="B46" s="28"/>
      <c r="C46" s="14" t="s">
        <v>52</v>
      </c>
      <c r="D46" s="220"/>
      <c r="E46" s="10"/>
      <c r="F46" s="326"/>
      <c r="G46" s="327"/>
      <c r="H46" s="328"/>
    </row>
    <row r="47" spans="1:8" ht="20.100000000000001" customHeight="1" x14ac:dyDescent="0.25">
      <c r="A47" s="19">
        <v>7</v>
      </c>
      <c r="B47" s="27" t="s">
        <v>53</v>
      </c>
      <c r="C47" s="27"/>
      <c r="D47" s="220"/>
      <c r="E47" s="17"/>
      <c r="F47" s="326"/>
      <c r="G47" s="327"/>
      <c r="H47" s="328"/>
    </row>
    <row r="48" spans="1:8" ht="20.100000000000001" customHeight="1" x14ac:dyDescent="0.25">
      <c r="A48" s="11"/>
      <c r="B48" s="28"/>
      <c r="C48" s="14" t="s">
        <v>54</v>
      </c>
      <c r="D48" s="221" t="s">
        <v>29</v>
      </c>
      <c r="E48" s="10" t="s">
        <v>13</v>
      </c>
      <c r="F48" s="326"/>
      <c r="G48" s="327"/>
      <c r="H48" s="328"/>
    </row>
    <row r="49" spans="1:8" ht="20.100000000000001" customHeight="1" x14ac:dyDescent="0.25">
      <c r="A49" s="11"/>
      <c r="B49" s="29"/>
      <c r="C49" s="14" t="s">
        <v>55</v>
      </c>
      <c r="D49" s="220"/>
      <c r="E49" s="17"/>
      <c r="F49" s="326"/>
      <c r="G49" s="327"/>
      <c r="H49" s="328"/>
    </row>
    <row r="50" spans="1:8" ht="20.100000000000001" customHeight="1" x14ac:dyDescent="0.25">
      <c r="A50" s="19">
        <v>8</v>
      </c>
      <c r="B50" s="27" t="s">
        <v>56</v>
      </c>
      <c r="C50" s="27"/>
      <c r="D50" s="220"/>
      <c r="E50" s="17"/>
      <c r="F50" s="326"/>
      <c r="G50" s="327"/>
      <c r="H50" s="328"/>
    </row>
    <row r="51" spans="1:8" ht="20.100000000000001" customHeight="1" x14ac:dyDescent="0.25">
      <c r="A51" s="11"/>
      <c r="B51" s="28"/>
      <c r="C51" s="24" t="s">
        <v>57</v>
      </c>
      <c r="D51" s="220"/>
      <c r="E51" s="10"/>
      <c r="F51" s="326"/>
      <c r="G51" s="327"/>
      <c r="H51" s="328"/>
    </row>
    <row r="52" spans="1:8" ht="20.100000000000001" customHeight="1" x14ac:dyDescent="0.25">
      <c r="A52" s="11"/>
      <c r="B52" s="30"/>
      <c r="C52" s="14" t="s">
        <v>58</v>
      </c>
      <c r="D52" s="221" t="s">
        <v>29</v>
      </c>
      <c r="E52" s="10"/>
      <c r="F52" s="326"/>
      <c r="G52" s="327"/>
      <c r="H52" s="328"/>
    </row>
    <row r="53" spans="1:8" ht="20.100000000000001" customHeight="1" x14ac:dyDescent="0.25">
      <c r="A53" s="11"/>
      <c r="B53" s="30"/>
      <c r="C53" s="24" t="s">
        <v>59</v>
      </c>
      <c r="D53" s="220"/>
      <c r="E53" s="10"/>
      <c r="F53" s="326"/>
      <c r="G53" s="327"/>
      <c r="H53" s="328"/>
    </row>
    <row r="54" spans="1:8" ht="20.100000000000001" customHeight="1" x14ac:dyDescent="0.25">
      <c r="A54" s="11"/>
      <c r="B54" s="30"/>
      <c r="C54" s="24" t="s">
        <v>60</v>
      </c>
      <c r="D54" s="221" t="s">
        <v>29</v>
      </c>
      <c r="E54" s="10"/>
      <c r="F54" s="326"/>
      <c r="G54" s="327"/>
      <c r="H54" s="328"/>
    </row>
    <row r="55" spans="1:8" ht="20.100000000000001" customHeight="1" x14ac:dyDescent="0.25">
      <c r="A55" s="11"/>
      <c r="B55" s="30"/>
      <c r="C55" s="24" t="s">
        <v>61</v>
      </c>
      <c r="D55" s="221" t="s">
        <v>29</v>
      </c>
      <c r="E55" s="10"/>
      <c r="F55" s="326"/>
      <c r="G55" s="327"/>
      <c r="H55" s="328"/>
    </row>
    <row r="56" spans="1:8" ht="20.100000000000001" customHeight="1" x14ac:dyDescent="0.25">
      <c r="A56" s="11"/>
      <c r="B56" s="30"/>
      <c r="C56" s="24" t="s">
        <v>62</v>
      </c>
      <c r="D56" s="220"/>
      <c r="E56" s="10"/>
      <c r="F56" s="326"/>
      <c r="G56" s="327"/>
      <c r="H56" s="328"/>
    </row>
    <row r="57" spans="1:8" ht="20.100000000000001" customHeight="1" x14ac:dyDescent="0.25">
      <c r="A57" s="11"/>
      <c r="B57" s="30"/>
      <c r="C57" s="24" t="s">
        <v>63</v>
      </c>
      <c r="D57" s="220"/>
      <c r="E57" s="10" t="s">
        <v>13</v>
      </c>
      <c r="F57" s="326"/>
      <c r="G57" s="327"/>
      <c r="H57" s="328"/>
    </row>
    <row r="58" spans="1:8" ht="20.100000000000001" customHeight="1" x14ac:dyDescent="0.25">
      <c r="A58" s="11"/>
      <c r="B58" s="30"/>
      <c r="C58" s="24" t="s">
        <v>64</v>
      </c>
      <c r="D58" s="220"/>
      <c r="E58" s="10" t="s">
        <v>13</v>
      </c>
      <c r="F58" s="326"/>
      <c r="G58" s="327"/>
      <c r="H58" s="328"/>
    </row>
    <row r="59" spans="1:8" ht="20.100000000000001" customHeight="1" x14ac:dyDescent="0.25">
      <c r="A59" s="19">
        <v>9</v>
      </c>
      <c r="B59" s="27" t="s">
        <v>65</v>
      </c>
      <c r="C59" s="27"/>
      <c r="D59" s="220"/>
      <c r="E59" s="17"/>
      <c r="F59" s="326"/>
      <c r="G59" s="327"/>
      <c r="H59" s="328"/>
    </row>
    <row r="60" spans="1:8" ht="20.100000000000001" customHeight="1" x14ac:dyDescent="0.25">
      <c r="A60" s="31"/>
      <c r="B60" s="26"/>
      <c r="C60" s="14" t="s">
        <v>66</v>
      </c>
      <c r="D60" s="221" t="s">
        <v>29</v>
      </c>
      <c r="E60" s="10" t="s">
        <v>13</v>
      </c>
      <c r="F60" s="326"/>
      <c r="G60" s="327"/>
      <c r="H60" s="328"/>
    </row>
    <row r="61" spans="1:8" ht="20.100000000000001" customHeight="1" x14ac:dyDescent="0.25">
      <c r="A61" s="11"/>
      <c r="B61" s="26"/>
      <c r="C61" s="14" t="s">
        <v>67</v>
      </c>
      <c r="D61" s="220"/>
      <c r="E61" s="10" t="s">
        <v>13</v>
      </c>
      <c r="F61" s="326"/>
      <c r="G61" s="327"/>
      <c r="H61" s="328"/>
    </row>
    <row r="62" spans="1:8" ht="20.100000000000001" customHeight="1" x14ac:dyDescent="0.25">
      <c r="A62" s="11"/>
      <c r="B62" s="26"/>
      <c r="C62" s="14" t="s">
        <v>68</v>
      </c>
      <c r="D62" s="221" t="s">
        <v>29</v>
      </c>
      <c r="E62" s="10" t="s">
        <v>13</v>
      </c>
      <c r="F62" s="326"/>
      <c r="G62" s="327"/>
      <c r="H62" s="328"/>
    </row>
    <row r="63" spans="1:8" ht="20.100000000000001" customHeight="1" x14ac:dyDescent="0.25">
      <c r="A63" s="11"/>
      <c r="B63" s="30"/>
      <c r="C63" s="24" t="s">
        <v>45</v>
      </c>
      <c r="D63" s="220"/>
      <c r="E63" s="10" t="s">
        <v>13</v>
      </c>
      <c r="F63" s="326"/>
      <c r="G63" s="327"/>
      <c r="H63" s="328"/>
    </row>
    <row r="64" spans="1:8" ht="20.100000000000001" customHeight="1" x14ac:dyDescent="0.25">
      <c r="A64" s="19">
        <v>10</v>
      </c>
      <c r="B64" s="27" t="s">
        <v>69</v>
      </c>
      <c r="C64" s="27"/>
      <c r="D64" s="220"/>
      <c r="E64" s="17"/>
      <c r="F64" s="338"/>
      <c r="G64" s="339"/>
      <c r="H64" s="340"/>
    </row>
    <row r="65" spans="1:8" ht="20.100000000000001" customHeight="1" x14ac:dyDescent="0.25">
      <c r="A65" s="11"/>
      <c r="B65" s="30"/>
      <c r="C65" s="24" t="s">
        <v>70</v>
      </c>
      <c r="D65" s="220"/>
      <c r="E65" s="10" t="s">
        <v>13</v>
      </c>
      <c r="F65" s="326" t="s">
        <v>71</v>
      </c>
      <c r="G65" s="327"/>
      <c r="H65" s="328"/>
    </row>
    <row r="66" spans="1:8" ht="20.100000000000001" customHeight="1" x14ac:dyDescent="0.25">
      <c r="A66" s="19">
        <v>11</v>
      </c>
      <c r="B66" s="27" t="s">
        <v>72</v>
      </c>
      <c r="C66" s="27"/>
      <c r="D66" s="220"/>
      <c r="E66" s="17"/>
      <c r="F66" s="326"/>
      <c r="G66" s="327"/>
      <c r="H66" s="328"/>
    </row>
    <row r="67" spans="1:8" ht="20.100000000000001" customHeight="1" x14ac:dyDescent="0.25">
      <c r="A67" s="31"/>
      <c r="B67" s="26"/>
      <c r="C67" s="14" t="s">
        <v>73</v>
      </c>
      <c r="D67" s="221" t="s">
        <v>29</v>
      </c>
      <c r="E67" s="17"/>
      <c r="F67" s="326"/>
      <c r="G67" s="327"/>
      <c r="H67" s="328"/>
    </row>
    <row r="68" spans="1:8" ht="20.100000000000001" customHeight="1" x14ac:dyDescent="0.25">
      <c r="A68" s="250"/>
      <c r="B68" s="251"/>
      <c r="C68" s="252" t="s">
        <v>74</v>
      </c>
      <c r="D68" s="253" t="s">
        <v>29</v>
      </c>
      <c r="E68" s="254"/>
      <c r="F68" s="335"/>
      <c r="G68" s="336"/>
      <c r="H68" s="337"/>
    </row>
    <row r="69" spans="1:8" ht="15.95" customHeight="1" x14ac:dyDescent="0.25">
      <c r="A69" s="32"/>
      <c r="B69" s="33"/>
      <c r="C69" s="33"/>
      <c r="D69" s="33"/>
      <c r="E69" s="33"/>
      <c r="F69" s="33"/>
      <c r="G69" s="33"/>
      <c r="H69" s="33"/>
    </row>
    <row r="70" spans="1:8" ht="15.95" customHeight="1" x14ac:dyDescent="0.25">
      <c r="A70" s="32"/>
      <c r="B70" s="33"/>
      <c r="C70" s="33"/>
      <c r="D70" s="33"/>
      <c r="E70" s="33"/>
      <c r="F70" s="33"/>
      <c r="G70" s="33"/>
      <c r="H70" s="33"/>
    </row>
    <row r="71" spans="1:8" ht="15.95" customHeight="1" x14ac:dyDescent="0.25">
      <c r="A71" s="32"/>
      <c r="B71" s="33"/>
      <c r="C71" s="33"/>
      <c r="D71" s="33"/>
      <c r="E71" s="33"/>
      <c r="F71" s="33"/>
      <c r="G71" s="33"/>
      <c r="H71" s="33"/>
    </row>
    <row r="72" spans="1:8" ht="15.95" customHeight="1" x14ac:dyDescent="0.25">
      <c r="A72" s="32"/>
      <c r="B72" s="33"/>
      <c r="C72" s="33"/>
      <c r="D72" s="33"/>
      <c r="E72" s="33"/>
      <c r="F72" s="33"/>
      <c r="G72" s="33"/>
      <c r="H72" s="33"/>
    </row>
    <row r="73" spans="1:8" ht="15.95" customHeight="1" x14ac:dyDescent="0.25">
      <c r="A73" s="32"/>
      <c r="B73" s="33"/>
      <c r="C73" s="33"/>
      <c r="D73" s="33"/>
      <c r="E73" s="33"/>
      <c r="F73" s="33"/>
      <c r="G73" s="33"/>
      <c r="H73" s="33"/>
    </row>
    <row r="74" spans="1:8" ht="15.95" customHeight="1" x14ac:dyDescent="0.25">
      <c r="A74" s="32"/>
      <c r="B74" s="33"/>
      <c r="C74" s="33"/>
      <c r="D74" s="33"/>
      <c r="E74" s="33"/>
      <c r="F74" s="33"/>
      <c r="G74" s="33"/>
      <c r="H74" s="33"/>
    </row>
    <row r="75" spans="1:8" ht="15.95" customHeight="1" x14ac:dyDescent="0.25">
      <c r="A75" s="32"/>
      <c r="B75" s="33"/>
      <c r="C75" s="33"/>
      <c r="D75" s="33"/>
      <c r="E75" s="33"/>
      <c r="F75" s="33"/>
      <c r="G75" s="33"/>
      <c r="H75" s="33"/>
    </row>
    <row r="76" spans="1:8" ht="15.95" customHeight="1" x14ac:dyDescent="0.25">
      <c r="A76" s="32"/>
      <c r="B76" s="33"/>
      <c r="C76" s="33"/>
      <c r="D76" s="33"/>
      <c r="E76" s="33"/>
      <c r="F76" s="33"/>
      <c r="G76" s="33"/>
      <c r="H76" s="33"/>
    </row>
    <row r="77" spans="1:8" ht="15.95" customHeight="1" x14ac:dyDescent="0.25">
      <c r="A77" s="32"/>
      <c r="B77" s="33"/>
      <c r="C77" s="33"/>
      <c r="D77" s="33"/>
      <c r="E77" s="33"/>
      <c r="F77" s="33"/>
      <c r="G77" s="33"/>
      <c r="H77" s="33"/>
    </row>
    <row r="78" spans="1:8" ht="15.95" customHeight="1" x14ac:dyDescent="0.25">
      <c r="A78" s="32"/>
      <c r="B78" s="33"/>
      <c r="C78" s="33"/>
      <c r="D78" s="33"/>
      <c r="E78" s="33"/>
      <c r="F78" s="33"/>
      <c r="G78" s="33"/>
      <c r="H78" s="33"/>
    </row>
    <row r="79" spans="1:8" ht="15.95" customHeight="1" x14ac:dyDescent="0.25">
      <c r="A79" s="32"/>
      <c r="B79" s="33"/>
      <c r="C79" s="33"/>
      <c r="D79" s="33"/>
      <c r="E79" s="33"/>
      <c r="F79" s="33"/>
      <c r="G79" s="33"/>
      <c r="H79" s="33"/>
    </row>
    <row r="80" spans="1:8" ht="15.95" customHeight="1" x14ac:dyDescent="0.25">
      <c r="A80" s="32"/>
      <c r="B80" s="33"/>
      <c r="C80" s="33"/>
      <c r="D80" s="33"/>
      <c r="E80" s="33"/>
      <c r="F80" s="33"/>
      <c r="G80" s="33"/>
      <c r="H80" s="33"/>
    </row>
    <row r="81" spans="1:8" ht="15.95" customHeight="1" x14ac:dyDescent="0.25">
      <c r="A81" s="32"/>
      <c r="B81" s="33"/>
      <c r="C81" s="33"/>
      <c r="D81" s="33"/>
      <c r="E81" s="33"/>
      <c r="F81" s="33"/>
      <c r="G81" s="33"/>
      <c r="H81" s="33"/>
    </row>
    <row r="82" spans="1:8" ht="15.95" customHeight="1" x14ac:dyDescent="0.25">
      <c r="A82" s="32"/>
      <c r="B82" s="33"/>
      <c r="C82" s="33"/>
      <c r="D82" s="33"/>
      <c r="E82" s="33"/>
      <c r="F82" s="33"/>
      <c r="G82" s="33"/>
      <c r="H82" s="33"/>
    </row>
    <row r="83" spans="1:8" ht="15.95" customHeight="1" x14ac:dyDescent="0.25">
      <c r="A83" s="32"/>
      <c r="B83" s="33"/>
      <c r="C83" s="33"/>
      <c r="D83" s="33"/>
      <c r="E83" s="33"/>
      <c r="F83" s="33"/>
      <c r="G83" s="33"/>
      <c r="H83" s="33"/>
    </row>
    <row r="84" spans="1:8" ht="15.95" customHeight="1" x14ac:dyDescent="0.25">
      <c r="A84" s="32"/>
      <c r="B84" s="33"/>
      <c r="C84" s="33"/>
      <c r="D84" s="33"/>
      <c r="E84" s="33"/>
      <c r="F84" s="33"/>
      <c r="G84" s="33"/>
      <c r="H84" s="33"/>
    </row>
    <row r="85" spans="1:8" ht="15.95" customHeight="1" x14ac:dyDescent="0.25">
      <c r="A85" s="32"/>
      <c r="B85" s="33"/>
      <c r="C85" s="33"/>
      <c r="D85" s="33"/>
      <c r="E85" s="33"/>
      <c r="F85" s="33"/>
      <c r="G85" s="33"/>
      <c r="H85" s="33"/>
    </row>
    <row r="86" spans="1:8" ht="15.95" customHeight="1" x14ac:dyDescent="0.25">
      <c r="A86" s="32"/>
      <c r="B86" s="33"/>
      <c r="C86" s="33"/>
      <c r="D86" s="33"/>
      <c r="E86" s="33"/>
      <c r="F86" s="33"/>
      <c r="G86" s="33"/>
      <c r="H86" s="33"/>
    </row>
    <row r="87" spans="1:8" ht="15.95" customHeight="1" x14ac:dyDescent="0.25">
      <c r="A87" s="32"/>
      <c r="B87" s="33"/>
      <c r="C87" s="33"/>
      <c r="D87" s="33"/>
      <c r="E87" s="33"/>
      <c r="F87" s="33"/>
      <c r="G87" s="33"/>
      <c r="H87" s="33"/>
    </row>
    <row r="88" spans="1:8" ht="15.95" customHeight="1" x14ac:dyDescent="0.25">
      <c r="A88" s="32"/>
      <c r="B88" s="33"/>
      <c r="C88" s="33"/>
      <c r="D88" s="33"/>
      <c r="E88" s="33"/>
      <c r="F88" s="33"/>
      <c r="G88" s="33"/>
      <c r="H88" s="33"/>
    </row>
    <row r="89" spans="1:8" ht="15.95" customHeight="1" x14ac:dyDescent="0.25">
      <c r="A89" s="32"/>
      <c r="B89" s="33"/>
      <c r="C89" s="33"/>
      <c r="D89" s="33"/>
      <c r="E89" s="33"/>
      <c r="F89" s="33"/>
      <c r="G89" s="33"/>
      <c r="H89" s="33"/>
    </row>
    <row r="90" spans="1:8" ht="15.95" customHeight="1" x14ac:dyDescent="0.25">
      <c r="A90" s="32"/>
      <c r="B90" s="33"/>
      <c r="C90" s="33"/>
      <c r="D90" s="33"/>
      <c r="E90" s="33"/>
      <c r="F90" s="33"/>
      <c r="G90" s="33"/>
      <c r="H90" s="33"/>
    </row>
    <row r="91" spans="1:8" ht="15.95" customHeight="1" x14ac:dyDescent="0.25">
      <c r="A91" s="32"/>
      <c r="B91" s="33"/>
      <c r="C91" s="33"/>
      <c r="D91" s="33"/>
      <c r="E91" s="33"/>
      <c r="F91" s="33"/>
      <c r="G91" s="33"/>
      <c r="H91" s="33"/>
    </row>
    <row r="92" spans="1:8" ht="15.95" customHeight="1" x14ac:dyDescent="0.25">
      <c r="A92" s="32"/>
      <c r="B92" s="33"/>
      <c r="C92" s="33"/>
      <c r="D92" s="33"/>
      <c r="E92" s="33"/>
      <c r="F92" s="33"/>
      <c r="G92" s="33"/>
      <c r="H92" s="33"/>
    </row>
    <row r="93" spans="1:8" ht="15.95" customHeight="1" x14ac:dyDescent="0.25">
      <c r="A93" s="32"/>
      <c r="B93" s="33"/>
      <c r="C93" s="33"/>
      <c r="D93" s="33"/>
      <c r="E93" s="33"/>
      <c r="F93" s="33"/>
      <c r="G93" s="33"/>
      <c r="H93" s="33"/>
    </row>
    <row r="94" spans="1:8" ht="15.95" customHeight="1" x14ac:dyDescent="0.25">
      <c r="A94" s="32"/>
      <c r="B94" s="33"/>
      <c r="C94" s="33"/>
      <c r="D94" s="33"/>
      <c r="E94" s="33"/>
      <c r="F94" s="33"/>
      <c r="G94" s="33"/>
      <c r="H94" s="33"/>
    </row>
    <row r="95" spans="1:8" ht="15.95" customHeight="1" x14ac:dyDescent="0.25">
      <c r="A95" s="32"/>
      <c r="B95" s="33"/>
      <c r="C95" s="33"/>
      <c r="D95" s="33"/>
      <c r="E95" s="33"/>
      <c r="F95" s="33"/>
      <c r="G95" s="33"/>
      <c r="H95" s="33"/>
    </row>
    <row r="96" spans="1:8" ht="15.95" customHeight="1" x14ac:dyDescent="0.25">
      <c r="A96" s="32"/>
      <c r="B96" s="33"/>
      <c r="C96" s="33"/>
      <c r="D96" s="33"/>
      <c r="E96" s="33"/>
      <c r="F96" s="33"/>
      <c r="G96" s="33"/>
      <c r="H96" s="33"/>
    </row>
    <row r="97" spans="1:8" ht="15.95" customHeight="1" x14ac:dyDescent="0.25">
      <c r="A97" s="32"/>
      <c r="B97" s="33"/>
      <c r="C97" s="33"/>
      <c r="D97" s="33"/>
      <c r="E97" s="33"/>
      <c r="F97" s="33"/>
      <c r="G97" s="33"/>
      <c r="H97" s="33"/>
    </row>
    <row r="98" spans="1:8" ht="15.95" customHeight="1" x14ac:dyDescent="0.25">
      <c r="A98" s="34"/>
      <c r="B98" s="35"/>
      <c r="C98" s="35"/>
      <c r="D98" s="35"/>
      <c r="E98" s="35"/>
      <c r="F98" s="35"/>
      <c r="G98" s="35"/>
      <c r="H98" s="35"/>
    </row>
    <row r="99" spans="1:8" ht="15.95" customHeight="1" x14ac:dyDescent="0.25">
      <c r="A99" s="36"/>
      <c r="B99" s="37"/>
      <c r="C99" s="37"/>
      <c r="D99" s="37"/>
      <c r="E99" s="37"/>
      <c r="F99" s="37"/>
      <c r="G99" s="37"/>
      <c r="H99" s="37"/>
    </row>
    <row r="100" spans="1:8" ht="15.95" customHeight="1" x14ac:dyDescent="0.25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 x14ac:dyDescent="0.25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 x14ac:dyDescent="0.25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 x14ac:dyDescent="0.25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 x14ac:dyDescent="0.25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 x14ac:dyDescent="0.25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 x14ac:dyDescent="0.25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 x14ac:dyDescent="0.25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 x14ac:dyDescent="0.25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 x14ac:dyDescent="0.25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 x14ac:dyDescent="0.25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 x14ac:dyDescent="0.25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 x14ac:dyDescent="0.25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 x14ac:dyDescent="0.25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 x14ac:dyDescent="0.25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 x14ac:dyDescent="0.25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 x14ac:dyDescent="0.25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 x14ac:dyDescent="0.25">
      <c r="A117" s="32"/>
      <c r="B117" s="9"/>
      <c r="C117" s="9"/>
      <c r="D117" s="9"/>
      <c r="E117" s="9"/>
      <c r="F117" s="9"/>
      <c r="G117" s="9"/>
      <c r="H117" s="38"/>
    </row>
    <row r="118" spans="1:8" x14ac:dyDescent="0.25">
      <c r="A118" s="39"/>
      <c r="B118" s="39"/>
      <c r="C118" s="40"/>
      <c r="D118" s="40"/>
      <c r="E118" s="40"/>
      <c r="F118" s="40"/>
      <c r="G118" s="41"/>
      <c r="H118" s="40"/>
    </row>
    <row r="119" spans="1:8" x14ac:dyDescent="0.25">
      <c r="A119" s="39"/>
      <c r="B119" s="39"/>
      <c r="C119" s="40"/>
      <c r="D119" s="40"/>
      <c r="E119" s="40"/>
      <c r="F119" s="40"/>
      <c r="G119" s="41"/>
      <c r="H119" s="40"/>
    </row>
    <row r="120" spans="1:8" x14ac:dyDescent="0.25">
      <c r="A120" s="39"/>
      <c r="B120" s="39"/>
      <c r="C120" s="40"/>
      <c r="D120" s="40"/>
      <c r="E120" s="40"/>
      <c r="F120" s="40"/>
      <c r="G120" s="41"/>
      <c r="H120" s="40"/>
    </row>
    <row r="121" spans="1:8" x14ac:dyDescent="0.25">
      <c r="A121" s="39"/>
      <c r="B121" s="39"/>
      <c r="C121" s="40"/>
      <c r="D121" s="40"/>
      <c r="E121" s="40"/>
      <c r="F121" s="40"/>
      <c r="G121" s="41"/>
      <c r="H121" s="40"/>
    </row>
    <row r="122" spans="1:8" x14ac:dyDescent="0.25">
      <c r="A122" s="39"/>
      <c r="B122" s="39"/>
      <c r="C122" s="40"/>
      <c r="D122" s="40"/>
      <c r="E122" s="40"/>
      <c r="F122" s="40"/>
      <c r="G122" s="41"/>
      <c r="H122" s="40"/>
    </row>
    <row r="123" spans="1:8" x14ac:dyDescent="0.25">
      <c r="A123" s="39"/>
      <c r="B123" s="39"/>
      <c r="C123" s="40"/>
      <c r="D123" s="40"/>
      <c r="E123" s="40"/>
      <c r="F123" s="40"/>
      <c r="G123" s="41"/>
      <c r="H123" s="40"/>
    </row>
    <row r="124" spans="1:8" x14ac:dyDescent="0.25">
      <c r="A124" s="39"/>
      <c r="B124" s="39"/>
      <c r="C124" s="40"/>
      <c r="D124" s="40"/>
      <c r="E124" s="40"/>
      <c r="F124" s="40"/>
      <c r="G124" s="41"/>
      <c r="H124" s="40"/>
    </row>
    <row r="125" spans="1:8" x14ac:dyDescent="0.25">
      <c r="A125" s="39"/>
      <c r="B125" s="39"/>
      <c r="C125" s="40"/>
      <c r="D125" s="40"/>
      <c r="E125" s="40"/>
      <c r="F125" s="40"/>
      <c r="G125" s="41"/>
      <c r="H125" s="40"/>
    </row>
    <row r="126" spans="1:8" x14ac:dyDescent="0.25">
      <c r="A126" s="9"/>
      <c r="B126" s="9"/>
      <c r="C126" s="9"/>
      <c r="D126" s="9"/>
      <c r="E126" s="9"/>
      <c r="F126" s="9"/>
      <c r="G126" s="9"/>
      <c r="H126" s="9"/>
    </row>
    <row r="127" spans="1:8" x14ac:dyDescent="0.25">
      <c r="A127" s="9"/>
      <c r="B127" s="9"/>
      <c r="C127" s="9"/>
      <c r="D127" s="9"/>
      <c r="E127" s="9"/>
      <c r="F127" s="9"/>
      <c r="G127" s="9"/>
      <c r="H127" s="9"/>
    </row>
    <row r="128" spans="1:8" x14ac:dyDescent="0.25">
      <c r="A128" s="9"/>
      <c r="B128" s="9"/>
      <c r="C128" s="9"/>
      <c r="D128" s="9"/>
      <c r="E128" s="9"/>
      <c r="F128" s="9"/>
      <c r="G128" s="9"/>
      <c r="H128" s="9"/>
    </row>
    <row r="129" spans="1:8" x14ac:dyDescent="0.25">
      <c r="A129" s="9"/>
      <c r="B129" s="9"/>
      <c r="C129" s="9"/>
      <c r="D129" s="9"/>
      <c r="E129" s="9"/>
      <c r="F129" s="9"/>
      <c r="G129" s="9"/>
      <c r="H129" s="9"/>
    </row>
    <row r="130" spans="1:8" x14ac:dyDescent="0.25">
      <c r="A130" s="9"/>
      <c r="B130" s="9"/>
      <c r="C130" s="9"/>
      <c r="D130" s="9"/>
      <c r="E130" s="9"/>
      <c r="F130" s="9"/>
      <c r="G130" s="9"/>
      <c r="H130" s="9"/>
    </row>
    <row r="131" spans="1:8" x14ac:dyDescent="0.25">
      <c r="A131" s="9"/>
      <c r="B131" s="9"/>
      <c r="C131" s="9"/>
      <c r="D131" s="9"/>
      <c r="E131" s="9"/>
      <c r="F131" s="9"/>
      <c r="G131" s="9"/>
      <c r="H131" s="9"/>
    </row>
    <row r="132" spans="1:8" x14ac:dyDescent="0.25">
      <c r="A132" s="9"/>
      <c r="B132" s="9"/>
      <c r="C132" s="9"/>
      <c r="D132" s="9"/>
      <c r="E132" s="9"/>
      <c r="F132" s="9"/>
      <c r="G132" s="9"/>
      <c r="H132" s="9"/>
    </row>
    <row r="133" spans="1:8" x14ac:dyDescent="0.25">
      <c r="A133" s="9"/>
      <c r="B133" s="9"/>
      <c r="C133" s="9"/>
      <c r="D133" s="9"/>
      <c r="E133" s="9"/>
      <c r="F133" s="9"/>
      <c r="G133" s="9"/>
      <c r="H133" s="9"/>
    </row>
    <row r="134" spans="1:8" x14ac:dyDescent="0.25">
      <c r="A134" s="9"/>
      <c r="B134" s="9"/>
      <c r="C134" s="9"/>
      <c r="D134" s="9"/>
      <c r="E134" s="9"/>
      <c r="F134" s="9"/>
      <c r="G134" s="9"/>
      <c r="H134" s="9"/>
    </row>
    <row r="135" spans="1:8" x14ac:dyDescent="0.25">
      <c r="A135" s="9"/>
      <c r="B135" s="9"/>
      <c r="C135" s="9"/>
      <c r="D135" s="9"/>
      <c r="E135" s="9"/>
      <c r="F135" s="9"/>
      <c r="G135" s="9"/>
      <c r="H135" s="9"/>
    </row>
    <row r="136" spans="1:8" x14ac:dyDescent="0.25">
      <c r="A136" s="9"/>
      <c r="B136" s="9"/>
      <c r="C136" s="9"/>
      <c r="D136" s="9"/>
      <c r="E136" s="9"/>
      <c r="F136" s="9"/>
      <c r="G136" s="9"/>
      <c r="H136" s="9"/>
    </row>
    <row r="137" spans="1:8" x14ac:dyDescent="0.25">
      <c r="A137" s="9"/>
      <c r="B137" s="9"/>
      <c r="C137" s="9"/>
      <c r="D137" s="9"/>
      <c r="E137" s="9"/>
      <c r="F137" s="9"/>
      <c r="G137" s="9"/>
      <c r="H137" s="9"/>
    </row>
    <row r="138" spans="1:8" x14ac:dyDescent="0.25">
      <c r="A138" s="9"/>
      <c r="B138" s="9"/>
      <c r="C138" s="9"/>
      <c r="D138" s="9"/>
      <c r="E138" s="9"/>
      <c r="F138" s="9"/>
      <c r="G138" s="9"/>
      <c r="H138" s="9"/>
    </row>
    <row r="139" spans="1:8" x14ac:dyDescent="0.25">
      <c r="A139" s="9"/>
      <c r="B139" s="9"/>
      <c r="C139" s="9"/>
      <c r="D139" s="9"/>
      <c r="E139" s="9"/>
      <c r="F139" s="9"/>
      <c r="G139" s="9"/>
      <c r="H139" s="9"/>
    </row>
    <row r="140" spans="1:8" x14ac:dyDescent="0.25">
      <c r="A140" s="9"/>
      <c r="B140" s="9"/>
      <c r="C140" s="9"/>
      <c r="D140" s="9"/>
      <c r="E140" s="9"/>
      <c r="F140" s="9"/>
      <c r="G140" s="9"/>
      <c r="H140" s="9"/>
    </row>
    <row r="141" spans="1:8" x14ac:dyDescent="0.25">
      <c r="A141" s="9"/>
      <c r="B141" s="9"/>
      <c r="C141" s="9"/>
      <c r="D141" s="9"/>
      <c r="E141" s="9"/>
      <c r="F141" s="9"/>
      <c r="G141" s="9"/>
      <c r="H141" s="9"/>
    </row>
    <row r="142" spans="1:8" x14ac:dyDescent="0.25">
      <c r="A142" s="9"/>
      <c r="B142" s="9"/>
      <c r="C142" s="9"/>
      <c r="D142" s="9"/>
      <c r="E142" s="9"/>
      <c r="F142" s="9"/>
      <c r="G142" s="9"/>
      <c r="H142" s="9"/>
    </row>
    <row r="143" spans="1:8" x14ac:dyDescent="0.25">
      <c r="A143" s="9"/>
      <c r="B143" s="9"/>
      <c r="C143" s="9"/>
      <c r="D143" s="9"/>
      <c r="E143" s="9"/>
      <c r="F143" s="9"/>
      <c r="G143" s="9"/>
      <c r="H143" s="9"/>
    </row>
    <row r="144" spans="1:8" x14ac:dyDescent="0.25">
      <c r="A144" s="9"/>
      <c r="B144" s="9"/>
      <c r="C144" s="9"/>
      <c r="D144" s="9"/>
      <c r="E144" s="9"/>
      <c r="F144" s="9"/>
      <c r="G144" s="9"/>
      <c r="H144" s="9"/>
    </row>
    <row r="145" spans="1:8" x14ac:dyDescent="0.25">
      <c r="A145" s="9"/>
      <c r="B145" s="9"/>
      <c r="C145" s="9"/>
      <c r="D145" s="9"/>
      <c r="E145" s="9"/>
      <c r="F145" s="9"/>
      <c r="G145" s="9"/>
      <c r="H145" s="9"/>
    </row>
    <row r="146" spans="1:8" x14ac:dyDescent="0.25">
      <c r="A146" s="9"/>
      <c r="B146" s="9"/>
      <c r="C146" s="9"/>
      <c r="D146" s="9"/>
      <c r="E146" s="9"/>
      <c r="F146" s="9"/>
      <c r="G146" s="9"/>
      <c r="H146" s="9"/>
    </row>
    <row r="147" spans="1:8" x14ac:dyDescent="0.25">
      <c r="A147" s="9"/>
      <c r="B147" s="9"/>
      <c r="C147" s="9"/>
      <c r="D147" s="9"/>
      <c r="E147" s="9"/>
      <c r="F147" s="9"/>
      <c r="G147" s="9"/>
      <c r="H147" s="9"/>
    </row>
    <row r="148" spans="1:8" x14ac:dyDescent="0.25">
      <c r="A148" s="9"/>
      <c r="B148" s="9"/>
      <c r="C148" s="9"/>
      <c r="D148" s="9"/>
      <c r="E148" s="9"/>
      <c r="F148" s="9"/>
      <c r="G148" s="9"/>
      <c r="H148" s="9"/>
    </row>
    <row r="149" spans="1:8" x14ac:dyDescent="0.25">
      <c r="A149" s="9"/>
      <c r="B149" s="9"/>
      <c r="C149" s="9"/>
      <c r="D149" s="9"/>
      <c r="E149" s="9"/>
      <c r="F149" s="9"/>
      <c r="G149" s="9"/>
      <c r="H149" s="9"/>
    </row>
    <row r="150" spans="1:8" x14ac:dyDescent="0.25">
      <c r="A150" s="9"/>
      <c r="B150" s="9"/>
      <c r="C150" s="9"/>
      <c r="D150" s="9"/>
      <c r="E150" s="9"/>
      <c r="F150" s="9"/>
      <c r="G150" s="9"/>
      <c r="H150" s="9"/>
    </row>
    <row r="151" spans="1:8" x14ac:dyDescent="0.25">
      <c r="A151" s="9"/>
      <c r="B151" s="9"/>
      <c r="C151" s="9"/>
      <c r="D151" s="9"/>
      <c r="E151" s="9"/>
      <c r="F151" s="9"/>
      <c r="G151" s="9"/>
      <c r="H151" s="9"/>
    </row>
    <row r="152" spans="1:8" x14ac:dyDescent="0.25">
      <c r="A152" s="9"/>
      <c r="B152" s="9"/>
      <c r="C152" s="9"/>
      <c r="D152" s="9"/>
      <c r="E152" s="9"/>
      <c r="F152" s="9"/>
      <c r="G152" s="9"/>
      <c r="H152" s="9"/>
    </row>
    <row r="153" spans="1:8" x14ac:dyDescent="0.25">
      <c r="A153" s="9"/>
      <c r="B153" s="9"/>
      <c r="C153" s="9"/>
      <c r="D153" s="9"/>
      <c r="E153" s="9"/>
      <c r="F153" s="9"/>
      <c r="G153" s="9"/>
      <c r="H153" s="9"/>
    </row>
    <row r="154" spans="1:8" x14ac:dyDescent="0.25">
      <c r="A154" s="9"/>
      <c r="B154" s="9"/>
      <c r="C154" s="9"/>
      <c r="D154" s="9"/>
      <c r="E154" s="9"/>
      <c r="F154" s="9"/>
      <c r="G154" s="9"/>
      <c r="H154" s="9"/>
    </row>
    <row r="155" spans="1:8" x14ac:dyDescent="0.25">
      <c r="A155" s="9"/>
      <c r="B155" s="9"/>
      <c r="C155" s="9"/>
      <c r="D155" s="9"/>
      <c r="E155" s="9"/>
      <c r="F155" s="9"/>
      <c r="G155" s="9"/>
      <c r="H155" s="9"/>
    </row>
    <row r="156" spans="1:8" x14ac:dyDescent="0.25">
      <c r="A156" s="9"/>
      <c r="B156" s="9"/>
      <c r="C156" s="9"/>
      <c r="D156" s="9"/>
      <c r="E156" s="9"/>
      <c r="F156" s="9"/>
      <c r="G156" s="9"/>
      <c r="H156" s="9"/>
    </row>
    <row r="157" spans="1:8" x14ac:dyDescent="0.25">
      <c r="A157" s="9"/>
      <c r="B157" s="9"/>
      <c r="C157" s="9"/>
      <c r="D157" s="9"/>
      <c r="E157" s="9"/>
      <c r="F157" s="9"/>
      <c r="G157" s="9"/>
      <c r="H157" s="9"/>
    </row>
    <row r="158" spans="1:8" x14ac:dyDescent="0.25">
      <c r="A158" s="9"/>
      <c r="B158" s="9"/>
      <c r="C158" s="9"/>
      <c r="D158" s="9"/>
      <c r="E158" s="9"/>
      <c r="F158" s="9"/>
      <c r="G158" s="9"/>
      <c r="H158" s="9"/>
    </row>
    <row r="159" spans="1:8" x14ac:dyDescent="0.25">
      <c r="A159" s="9"/>
      <c r="B159" s="9"/>
      <c r="C159" s="9"/>
      <c r="D159" s="9"/>
      <c r="E159" s="9"/>
      <c r="F159" s="9"/>
      <c r="G159" s="9"/>
      <c r="H159" s="9"/>
    </row>
    <row r="160" spans="1:8" x14ac:dyDescent="0.25">
      <c r="A160" s="9"/>
      <c r="B160" s="9"/>
      <c r="C160" s="9"/>
      <c r="D160" s="9"/>
      <c r="E160" s="9"/>
      <c r="F160" s="9"/>
      <c r="G160" s="9"/>
      <c r="H160" s="9"/>
    </row>
    <row r="161" spans="1:8" x14ac:dyDescent="0.25">
      <c r="A161" s="9"/>
      <c r="B161" s="9"/>
      <c r="C161" s="9"/>
      <c r="D161" s="9"/>
      <c r="E161" s="9"/>
      <c r="F161" s="9"/>
      <c r="G161" s="9"/>
      <c r="H161" s="9"/>
    </row>
    <row r="162" spans="1:8" x14ac:dyDescent="0.25">
      <c r="A162" s="9"/>
      <c r="B162" s="9"/>
      <c r="C162" s="9"/>
      <c r="D162" s="9"/>
      <c r="E162" s="9"/>
      <c r="F162" s="9"/>
      <c r="G162" s="9"/>
      <c r="H162" s="9"/>
    </row>
    <row r="163" spans="1:8" x14ac:dyDescent="0.25">
      <c r="A163" s="9"/>
      <c r="B163" s="9"/>
      <c r="C163" s="9"/>
      <c r="D163" s="9"/>
      <c r="E163" s="9"/>
      <c r="F163" s="9"/>
      <c r="G163" s="9"/>
      <c r="H163" s="9"/>
    </row>
    <row r="164" spans="1:8" x14ac:dyDescent="0.25">
      <c r="A164" s="9"/>
      <c r="B164" s="9"/>
      <c r="C164" s="9"/>
      <c r="D164" s="9"/>
      <c r="E164" s="9"/>
      <c r="F164" s="9"/>
      <c r="G164" s="9"/>
      <c r="H164" s="9"/>
    </row>
    <row r="165" spans="1:8" x14ac:dyDescent="0.25">
      <c r="A165" s="9"/>
      <c r="B165" s="9"/>
      <c r="C165" s="9"/>
      <c r="D165" s="9"/>
      <c r="E165" s="9"/>
      <c r="F165" s="9"/>
      <c r="G165" s="9"/>
      <c r="H165" s="9"/>
    </row>
    <row r="166" spans="1:8" x14ac:dyDescent="0.25">
      <c r="A166" s="9"/>
      <c r="B166" s="9"/>
      <c r="C166" s="9"/>
      <c r="D166" s="9"/>
      <c r="E166" s="9"/>
      <c r="F166" s="9"/>
      <c r="G166" s="9"/>
      <c r="H166" s="9"/>
    </row>
    <row r="167" spans="1:8" x14ac:dyDescent="0.25">
      <c r="A167" s="9"/>
      <c r="B167" s="9"/>
      <c r="C167" s="9"/>
      <c r="D167" s="9"/>
      <c r="E167" s="9"/>
      <c r="F167" s="9"/>
      <c r="G167" s="9"/>
      <c r="H167" s="9"/>
    </row>
    <row r="168" spans="1:8" x14ac:dyDescent="0.25">
      <c r="A168" s="9"/>
      <c r="B168" s="9"/>
      <c r="C168" s="9"/>
      <c r="D168" s="9"/>
      <c r="E168" s="9"/>
      <c r="F168" s="9"/>
      <c r="G168" s="9"/>
      <c r="H168" s="9"/>
    </row>
    <row r="169" spans="1:8" x14ac:dyDescent="0.25">
      <c r="A169" s="9"/>
      <c r="B169" s="9"/>
      <c r="C169" s="9"/>
      <c r="D169" s="9"/>
      <c r="E169" s="9"/>
      <c r="F169" s="9"/>
      <c r="G169" s="9"/>
      <c r="H169" s="9"/>
    </row>
    <row r="170" spans="1:8" x14ac:dyDescent="0.25">
      <c r="A170" s="9"/>
      <c r="B170" s="9"/>
      <c r="C170" s="9"/>
      <c r="D170" s="9"/>
      <c r="E170" s="9"/>
      <c r="F170" s="9"/>
      <c r="G170" s="9"/>
      <c r="H170" s="9"/>
    </row>
    <row r="171" spans="1:8" x14ac:dyDescent="0.25">
      <c r="A171" s="9"/>
      <c r="B171" s="9"/>
      <c r="C171" s="9"/>
      <c r="D171" s="9"/>
      <c r="E171" s="9"/>
      <c r="F171" s="9"/>
      <c r="G171" s="9"/>
      <c r="H171" s="9"/>
    </row>
    <row r="172" spans="1:8" x14ac:dyDescent="0.25">
      <c r="A172" s="9"/>
      <c r="B172" s="9"/>
      <c r="C172" s="9"/>
      <c r="D172" s="9"/>
      <c r="E172" s="9"/>
      <c r="F172" s="9"/>
      <c r="G172" s="9"/>
      <c r="H172" s="9"/>
    </row>
    <row r="173" spans="1:8" x14ac:dyDescent="0.25">
      <c r="A173" s="9"/>
      <c r="B173" s="9"/>
      <c r="C173" s="9"/>
      <c r="D173" s="9"/>
      <c r="E173" s="9"/>
      <c r="F173" s="9"/>
      <c r="G173" s="9"/>
      <c r="H173" s="9"/>
    </row>
    <row r="174" spans="1:8" x14ac:dyDescent="0.25">
      <c r="A174" s="9"/>
      <c r="B174" s="9"/>
      <c r="C174" s="9"/>
      <c r="D174" s="9"/>
      <c r="E174" s="9"/>
      <c r="F174" s="9"/>
      <c r="G174" s="9"/>
      <c r="H174" s="9"/>
    </row>
    <row r="175" spans="1:8" x14ac:dyDescent="0.25">
      <c r="A175" s="9"/>
      <c r="B175" s="9"/>
      <c r="C175" s="9"/>
      <c r="D175" s="9"/>
      <c r="E175" s="9"/>
      <c r="F175" s="9"/>
      <c r="G175" s="9"/>
      <c r="H175" s="9"/>
    </row>
    <row r="176" spans="1:8" x14ac:dyDescent="0.25">
      <c r="A176" s="9"/>
      <c r="B176" s="9"/>
      <c r="C176" s="9"/>
      <c r="D176" s="9"/>
      <c r="E176" s="9"/>
      <c r="F176" s="9"/>
      <c r="G176" s="9"/>
      <c r="H176" s="9"/>
    </row>
    <row r="177" spans="1:8" x14ac:dyDescent="0.25">
      <c r="A177" s="9"/>
      <c r="B177" s="9"/>
      <c r="C177" s="9"/>
      <c r="D177" s="9"/>
      <c r="E177" s="9"/>
      <c r="F177" s="9"/>
      <c r="G177" s="9"/>
      <c r="H177" s="9"/>
    </row>
    <row r="178" spans="1:8" x14ac:dyDescent="0.25">
      <c r="A178" s="9"/>
      <c r="B178" s="9"/>
      <c r="C178" s="9"/>
      <c r="D178" s="9"/>
      <c r="E178" s="9"/>
      <c r="F178" s="9"/>
      <c r="G178" s="9"/>
      <c r="H178" s="9"/>
    </row>
    <row r="179" spans="1:8" x14ac:dyDescent="0.25">
      <c r="A179" s="9"/>
      <c r="B179" s="9"/>
      <c r="C179" s="9"/>
      <c r="D179" s="9"/>
      <c r="E179" s="9"/>
      <c r="F179" s="9"/>
      <c r="G179" s="9"/>
      <c r="H179" s="9"/>
    </row>
    <row r="180" spans="1:8" x14ac:dyDescent="0.25">
      <c r="A180" s="9"/>
      <c r="B180" s="9"/>
      <c r="C180" s="9"/>
      <c r="D180" s="9"/>
      <c r="E180" s="9"/>
      <c r="F180" s="9"/>
      <c r="G180" s="9"/>
      <c r="H180" s="9"/>
    </row>
    <row r="181" spans="1:8" x14ac:dyDescent="0.25">
      <c r="A181" s="9"/>
      <c r="B181" s="9"/>
      <c r="C181" s="9"/>
      <c r="D181" s="9"/>
      <c r="E181" s="9"/>
      <c r="F181" s="9"/>
      <c r="G181" s="9"/>
      <c r="H181" s="9"/>
    </row>
    <row r="182" spans="1:8" x14ac:dyDescent="0.25">
      <c r="A182" s="9"/>
      <c r="B182" s="9"/>
      <c r="C182" s="9"/>
      <c r="D182" s="9"/>
      <c r="E182" s="9"/>
      <c r="F182" s="9"/>
      <c r="G182" s="9"/>
      <c r="H182" s="9"/>
    </row>
    <row r="183" spans="1:8" x14ac:dyDescent="0.25">
      <c r="A183" s="9"/>
      <c r="B183" s="9"/>
      <c r="C183" s="9"/>
      <c r="D183" s="9"/>
      <c r="E183" s="9"/>
      <c r="F183" s="9"/>
      <c r="G183" s="9"/>
      <c r="H183" s="9"/>
    </row>
    <row r="184" spans="1:8" x14ac:dyDescent="0.25">
      <c r="A184" s="9"/>
      <c r="B184" s="9"/>
      <c r="C184" s="9"/>
      <c r="D184" s="9"/>
      <c r="E184" s="9"/>
      <c r="F184" s="9"/>
      <c r="G184" s="9"/>
      <c r="H184" s="9"/>
    </row>
    <row r="185" spans="1:8" x14ac:dyDescent="0.25">
      <c r="A185" s="9"/>
      <c r="B185" s="9"/>
      <c r="C185" s="9"/>
      <c r="D185" s="9"/>
      <c r="E185" s="9"/>
      <c r="F185" s="9"/>
      <c r="G185" s="9"/>
      <c r="H185" s="9"/>
    </row>
    <row r="186" spans="1:8" x14ac:dyDescent="0.25">
      <c r="A186" s="9"/>
      <c r="B186" s="9"/>
      <c r="C186" s="9"/>
      <c r="D186" s="9"/>
      <c r="E186" s="9"/>
      <c r="F186" s="9"/>
      <c r="G186" s="9"/>
      <c r="H186" s="9"/>
    </row>
    <row r="187" spans="1:8" x14ac:dyDescent="0.25">
      <c r="A187" s="9"/>
      <c r="B187" s="9"/>
      <c r="C187" s="9"/>
      <c r="D187" s="9"/>
      <c r="E187" s="9"/>
      <c r="F187" s="9"/>
      <c r="G187" s="9"/>
      <c r="H187" s="9"/>
    </row>
    <row r="188" spans="1:8" x14ac:dyDescent="0.25">
      <c r="A188" s="9"/>
      <c r="B188" s="9"/>
      <c r="C188" s="9"/>
      <c r="D188" s="9"/>
      <c r="E188" s="9"/>
      <c r="F188" s="9"/>
      <c r="G188" s="9"/>
      <c r="H188" s="9"/>
    </row>
    <row r="189" spans="1:8" x14ac:dyDescent="0.25">
      <c r="A189" s="9"/>
      <c r="B189" s="9"/>
      <c r="C189" s="9"/>
      <c r="D189" s="9"/>
      <c r="E189" s="9"/>
      <c r="F189" s="9"/>
      <c r="G189" s="9"/>
      <c r="H189" s="9"/>
    </row>
    <row r="190" spans="1:8" x14ac:dyDescent="0.25">
      <c r="A190" s="9"/>
      <c r="B190" s="9"/>
      <c r="C190" s="9"/>
      <c r="D190" s="9"/>
      <c r="E190" s="9"/>
      <c r="F190" s="9"/>
      <c r="G190" s="9"/>
      <c r="H190" s="9"/>
    </row>
    <row r="191" spans="1:8" x14ac:dyDescent="0.25">
      <c r="A191" s="9"/>
      <c r="B191" s="9"/>
      <c r="C191" s="9"/>
      <c r="D191" s="9"/>
      <c r="E191" s="9"/>
      <c r="F191" s="9"/>
      <c r="G191" s="9"/>
      <c r="H191" s="9"/>
    </row>
    <row r="192" spans="1:8" x14ac:dyDescent="0.25">
      <c r="A192" s="9"/>
      <c r="B192" s="9"/>
      <c r="C192" s="9"/>
      <c r="D192" s="9"/>
      <c r="E192" s="9"/>
      <c r="F192" s="9"/>
      <c r="G192" s="9"/>
      <c r="H192" s="9"/>
    </row>
    <row r="193" spans="1:8" x14ac:dyDescent="0.25">
      <c r="A193" s="9"/>
      <c r="B193" s="9"/>
      <c r="C193" s="9"/>
      <c r="D193" s="9"/>
      <c r="E193" s="9"/>
      <c r="F193" s="9"/>
      <c r="G193" s="9"/>
      <c r="H193" s="9"/>
    </row>
    <row r="194" spans="1:8" x14ac:dyDescent="0.25">
      <c r="A194" s="9"/>
      <c r="B194" s="9"/>
      <c r="C194" s="9"/>
      <c r="D194" s="9"/>
      <c r="E194" s="9"/>
      <c r="F194" s="9"/>
      <c r="G194" s="9"/>
      <c r="H194" s="9"/>
    </row>
    <row r="195" spans="1:8" x14ac:dyDescent="0.25">
      <c r="A195" s="9"/>
      <c r="B195" s="9"/>
      <c r="C195" s="9"/>
      <c r="D195" s="9"/>
      <c r="E195" s="9"/>
      <c r="F195" s="9"/>
      <c r="G195" s="9"/>
      <c r="H195" s="9"/>
    </row>
    <row r="196" spans="1:8" x14ac:dyDescent="0.25">
      <c r="A196" s="9"/>
      <c r="B196" s="9"/>
      <c r="C196" s="9"/>
      <c r="D196" s="9"/>
      <c r="E196" s="9"/>
      <c r="F196" s="9"/>
      <c r="G196" s="9"/>
      <c r="H196" s="9"/>
    </row>
    <row r="197" spans="1:8" x14ac:dyDescent="0.25">
      <c r="A197" s="9"/>
      <c r="B197" s="9"/>
      <c r="C197" s="9"/>
      <c r="D197" s="9"/>
      <c r="E197" s="9"/>
      <c r="F197" s="9"/>
      <c r="G197" s="9"/>
      <c r="H197" s="9"/>
    </row>
    <row r="198" spans="1:8" x14ac:dyDescent="0.25">
      <c r="A198" s="9"/>
      <c r="B198" s="9"/>
      <c r="C198" s="9"/>
      <c r="D198" s="9"/>
      <c r="E198" s="9"/>
      <c r="F198" s="9"/>
      <c r="G198" s="9"/>
      <c r="H198" s="9"/>
    </row>
    <row r="199" spans="1:8" x14ac:dyDescent="0.25">
      <c r="A199" s="9"/>
      <c r="B199" s="9"/>
      <c r="C199" s="9"/>
      <c r="D199" s="9"/>
      <c r="E199" s="9"/>
      <c r="F199" s="9"/>
      <c r="G199" s="9"/>
      <c r="H199" s="9"/>
    </row>
    <row r="200" spans="1:8" x14ac:dyDescent="0.25">
      <c r="A200" s="9"/>
      <c r="B200" s="9"/>
      <c r="C200" s="9"/>
      <c r="D200" s="9"/>
      <c r="E200" s="9"/>
      <c r="F200" s="9"/>
      <c r="G200" s="9"/>
      <c r="H200" s="9"/>
    </row>
    <row r="201" spans="1:8" x14ac:dyDescent="0.25">
      <c r="A201" s="9"/>
      <c r="B201" s="9"/>
      <c r="C201" s="9"/>
      <c r="D201" s="9"/>
      <c r="E201" s="9"/>
      <c r="F201" s="9"/>
      <c r="G201" s="9"/>
      <c r="H201" s="9"/>
    </row>
    <row r="202" spans="1:8" x14ac:dyDescent="0.25">
      <c r="A202" s="9"/>
      <c r="B202" s="9"/>
      <c r="C202" s="9"/>
      <c r="D202" s="9"/>
      <c r="E202" s="9"/>
      <c r="F202" s="9"/>
      <c r="G202" s="9"/>
      <c r="H202" s="9"/>
    </row>
    <row r="203" spans="1:8" x14ac:dyDescent="0.25">
      <c r="A203" s="9"/>
      <c r="B203" s="9"/>
      <c r="C203" s="9"/>
      <c r="D203" s="9"/>
      <c r="E203" s="9"/>
      <c r="F203" s="9"/>
      <c r="G203" s="9"/>
      <c r="H203" s="9"/>
    </row>
    <row r="204" spans="1:8" x14ac:dyDescent="0.25">
      <c r="A204" s="9"/>
      <c r="B204" s="9"/>
      <c r="C204" s="9"/>
      <c r="D204" s="9"/>
      <c r="E204" s="9"/>
      <c r="F204" s="9"/>
      <c r="G204" s="9"/>
      <c r="H204" s="9"/>
    </row>
    <row r="205" spans="1:8" x14ac:dyDescent="0.25">
      <c r="A205" s="9"/>
      <c r="B205" s="9"/>
      <c r="C205" s="9"/>
      <c r="D205" s="9"/>
      <c r="E205" s="9"/>
      <c r="F205" s="9"/>
      <c r="G205" s="9"/>
      <c r="H205" s="9"/>
    </row>
    <row r="206" spans="1:8" x14ac:dyDescent="0.25">
      <c r="A206" s="9"/>
      <c r="B206" s="9"/>
      <c r="C206" s="9"/>
      <c r="D206" s="9"/>
      <c r="E206" s="9"/>
      <c r="F206" s="9"/>
      <c r="G206" s="9"/>
      <c r="H206" s="9"/>
    </row>
    <row r="207" spans="1:8" x14ac:dyDescent="0.25">
      <c r="A207" s="9"/>
      <c r="B207" s="9"/>
      <c r="C207" s="9"/>
      <c r="D207" s="9"/>
      <c r="E207" s="9"/>
      <c r="F207" s="9"/>
      <c r="G207" s="9"/>
      <c r="H207" s="9"/>
    </row>
    <row r="208" spans="1:8" x14ac:dyDescent="0.25">
      <c r="A208" s="9"/>
      <c r="B208" s="9"/>
      <c r="C208" s="9"/>
      <c r="D208" s="9"/>
      <c r="E208" s="9"/>
      <c r="F208" s="9"/>
      <c r="G208" s="9"/>
      <c r="H208" s="9"/>
    </row>
    <row r="209" spans="1:8" x14ac:dyDescent="0.25">
      <c r="A209" s="9"/>
      <c r="B209" s="9"/>
      <c r="C209" s="9"/>
      <c r="D209" s="9"/>
      <c r="E209" s="9"/>
      <c r="F209" s="9"/>
      <c r="G209" s="9"/>
      <c r="H209" s="9"/>
    </row>
    <row r="210" spans="1:8" x14ac:dyDescent="0.25">
      <c r="A210" s="9"/>
      <c r="B210" s="9"/>
      <c r="C210" s="9"/>
      <c r="D210" s="9"/>
      <c r="E210" s="9"/>
      <c r="F210" s="9"/>
      <c r="G210" s="9"/>
      <c r="H210" s="9"/>
    </row>
    <row r="211" spans="1:8" x14ac:dyDescent="0.25">
      <c r="A211" s="9"/>
      <c r="B211" s="9"/>
      <c r="C211" s="9"/>
      <c r="D211" s="9"/>
      <c r="E211" s="9"/>
      <c r="F211" s="9"/>
      <c r="G211" s="9"/>
      <c r="H211" s="9"/>
    </row>
    <row r="212" spans="1:8" x14ac:dyDescent="0.25">
      <c r="A212" s="9"/>
      <c r="B212" s="9"/>
      <c r="C212" s="9"/>
      <c r="D212" s="9"/>
      <c r="E212" s="9"/>
      <c r="F212" s="9"/>
      <c r="G212" s="9"/>
      <c r="H212" s="9"/>
    </row>
    <row r="213" spans="1:8" x14ac:dyDescent="0.25">
      <c r="A213" s="9"/>
      <c r="B213" s="9"/>
      <c r="C213" s="9"/>
      <c r="D213" s="9"/>
      <c r="E213" s="9"/>
      <c r="F213" s="9"/>
      <c r="G213" s="9"/>
      <c r="H213" s="9"/>
    </row>
    <row r="214" spans="1:8" x14ac:dyDescent="0.25">
      <c r="A214" s="9"/>
      <c r="B214" s="9"/>
      <c r="C214" s="9"/>
      <c r="D214" s="9"/>
      <c r="E214" s="9"/>
      <c r="F214" s="9"/>
      <c r="G214" s="9"/>
      <c r="H214" s="9"/>
    </row>
    <row r="215" spans="1:8" x14ac:dyDescent="0.25">
      <c r="A215" s="9"/>
      <c r="B215" s="9"/>
      <c r="C215" s="9"/>
      <c r="D215" s="9"/>
      <c r="E215" s="9"/>
      <c r="F215" s="9"/>
      <c r="G215" s="9"/>
      <c r="H215" s="9"/>
    </row>
    <row r="216" spans="1:8" x14ac:dyDescent="0.25">
      <c r="A216" s="9"/>
      <c r="B216" s="9"/>
      <c r="C216" s="9"/>
      <c r="D216" s="9"/>
      <c r="E216" s="9"/>
      <c r="F216" s="9"/>
      <c r="G216" s="9"/>
      <c r="H216" s="9"/>
    </row>
    <row r="217" spans="1:8" x14ac:dyDescent="0.25">
      <c r="A217" s="9"/>
      <c r="B217" s="9"/>
      <c r="C217" s="9"/>
      <c r="D217" s="9"/>
      <c r="E217" s="9"/>
      <c r="F217" s="9"/>
      <c r="G217" s="9"/>
      <c r="H217" s="9"/>
    </row>
    <row r="218" spans="1:8" x14ac:dyDescent="0.25">
      <c r="A218" s="9"/>
      <c r="B218" s="9"/>
      <c r="C218" s="9"/>
      <c r="D218" s="9"/>
      <c r="E218" s="9"/>
      <c r="F218" s="9"/>
      <c r="G218" s="9"/>
      <c r="H218" s="9"/>
    </row>
    <row r="219" spans="1:8" x14ac:dyDescent="0.25">
      <c r="A219" s="9"/>
      <c r="B219" s="9"/>
      <c r="C219" s="9"/>
      <c r="D219" s="9"/>
      <c r="E219" s="9"/>
      <c r="F219" s="9"/>
      <c r="G219" s="9"/>
      <c r="H219" s="9"/>
    </row>
    <row r="220" spans="1:8" x14ac:dyDescent="0.25">
      <c r="A220" s="9"/>
      <c r="B220" s="9"/>
      <c r="C220" s="9"/>
      <c r="D220" s="9"/>
      <c r="E220" s="9"/>
      <c r="F220" s="9"/>
      <c r="G220" s="9"/>
      <c r="H220" s="9"/>
    </row>
    <row r="221" spans="1:8" x14ac:dyDescent="0.25">
      <c r="A221" s="9"/>
      <c r="B221" s="9"/>
      <c r="C221" s="9"/>
      <c r="D221" s="9"/>
      <c r="E221" s="9"/>
      <c r="F221" s="9"/>
      <c r="G221" s="9"/>
      <c r="H221" s="9"/>
    </row>
    <row r="222" spans="1:8" x14ac:dyDescent="0.25">
      <c r="A222" s="9"/>
      <c r="B222" s="9"/>
      <c r="C222" s="9"/>
      <c r="D222" s="9"/>
      <c r="E222" s="9"/>
      <c r="F222" s="9"/>
      <c r="G222" s="9"/>
      <c r="H222" s="9"/>
    </row>
    <row r="223" spans="1:8" x14ac:dyDescent="0.25">
      <c r="A223" s="9"/>
      <c r="B223" s="9"/>
      <c r="C223" s="9"/>
      <c r="D223" s="9"/>
      <c r="E223" s="9"/>
      <c r="F223" s="9"/>
      <c r="G223" s="9"/>
      <c r="H223" s="9"/>
    </row>
    <row r="224" spans="1:8" x14ac:dyDescent="0.25">
      <c r="A224" s="9"/>
      <c r="B224" s="9"/>
      <c r="C224" s="9"/>
      <c r="D224" s="9"/>
      <c r="E224" s="9"/>
      <c r="F224" s="9"/>
      <c r="G224" s="9"/>
      <c r="H224" s="9"/>
    </row>
    <row r="225" spans="1:8" x14ac:dyDescent="0.25">
      <c r="A225" s="9"/>
      <c r="B225" s="9"/>
      <c r="C225" s="9"/>
      <c r="D225" s="9"/>
      <c r="E225" s="9"/>
      <c r="F225" s="9"/>
      <c r="G225" s="9"/>
      <c r="H225" s="9"/>
    </row>
    <row r="226" spans="1:8" x14ac:dyDescent="0.25">
      <c r="A226" s="9"/>
      <c r="B226" s="9"/>
      <c r="C226" s="9"/>
      <c r="D226" s="9"/>
      <c r="E226" s="9"/>
      <c r="F226" s="9"/>
      <c r="G226" s="9"/>
      <c r="H226" s="9"/>
    </row>
    <row r="227" spans="1:8" x14ac:dyDescent="0.25">
      <c r="A227" s="9"/>
      <c r="B227" s="9"/>
      <c r="C227" s="9"/>
      <c r="D227" s="9"/>
      <c r="E227" s="9"/>
      <c r="F227" s="9"/>
      <c r="G227" s="9"/>
      <c r="H227" s="9"/>
    </row>
    <row r="228" spans="1:8" x14ac:dyDescent="0.25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2:H62"/>
    <mergeCell ref="F63:H63"/>
    <mergeCell ref="F64:H64"/>
    <mergeCell ref="F65:H65"/>
    <mergeCell ref="F66:H66"/>
    <mergeCell ref="F67:H6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A18:C18"/>
    <mergeCell ref="F18:H18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E44" sqref="E44"/>
    </sheetView>
  </sheetViews>
  <sheetFormatPr defaultColWidth="8.7109375" defaultRowHeight="15" x14ac:dyDescent="0.2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12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2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2" ht="18" x14ac:dyDescent="0.25">
      <c r="A4" s="122"/>
      <c r="B4" s="52"/>
      <c r="D4" s="54"/>
      <c r="G4" s="123"/>
      <c r="H4" s="64"/>
      <c r="I4" s="65"/>
    </row>
    <row r="5" spans="1:12" ht="18" x14ac:dyDescent="0.25">
      <c r="A5" s="52" t="s">
        <v>227</v>
      </c>
      <c r="C5" s="56"/>
      <c r="F5" s="57"/>
      <c r="G5" s="57"/>
      <c r="H5" s="64"/>
      <c r="J5" s="65"/>
    </row>
    <row r="6" spans="1:12" s="106" customFormat="1" ht="18" x14ac:dyDescent="0.25">
      <c r="A6" s="313" t="s">
        <v>243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 x14ac:dyDescent="0.3">
      <c r="A7" s="181"/>
      <c r="H7" s="360"/>
      <c r="I7" s="360"/>
      <c r="J7" s="360"/>
      <c r="K7" s="360"/>
      <c r="L7" s="360"/>
    </row>
    <row r="8" spans="1:12" ht="42.75" customHeight="1" thickBot="1" x14ac:dyDescent="0.3">
      <c r="A8" s="182" t="s">
        <v>128</v>
      </c>
      <c r="B8" s="361" t="s">
        <v>244</v>
      </c>
      <c r="C8" s="362"/>
      <c r="D8" s="363"/>
      <c r="E8" s="184" t="s">
        <v>245</v>
      </c>
      <c r="F8" s="184" t="s">
        <v>246</v>
      </c>
      <c r="G8" s="185" t="s">
        <v>247</v>
      </c>
      <c r="H8" s="186"/>
      <c r="I8" s="186"/>
      <c r="J8" s="186"/>
      <c r="K8" s="187"/>
      <c r="L8" s="187"/>
    </row>
    <row r="9" spans="1:12" ht="15.95" customHeight="1" x14ac:dyDescent="0.25">
      <c r="A9" s="188"/>
      <c r="B9" s="364"/>
      <c r="C9" s="364"/>
      <c r="D9" s="364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 x14ac:dyDescent="0.25">
      <c r="A10" s="188"/>
      <c r="B10" s="365" t="s">
        <v>248</v>
      </c>
      <c r="C10" s="365"/>
      <c r="D10" s="365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 x14ac:dyDescent="0.25">
      <c r="A11" s="188"/>
      <c r="B11" s="357"/>
      <c r="C11" s="358"/>
      <c r="D11" s="359"/>
      <c r="E11" s="195"/>
      <c r="F11" s="190">
        <v>1</v>
      </c>
      <c r="G11" s="196">
        <f t="shared" si="0"/>
        <v>1</v>
      </c>
      <c r="H11" s="192"/>
      <c r="I11" s="192"/>
      <c r="J11" s="192"/>
      <c r="K11" s="192"/>
      <c r="L11" s="192"/>
    </row>
    <row r="12" spans="1:12" ht="15.95" customHeight="1" x14ac:dyDescent="0.25">
      <c r="A12" s="188"/>
      <c r="B12" s="357"/>
      <c r="C12" s="358"/>
      <c r="D12" s="359"/>
      <c r="E12" s="195">
        <v>0</v>
      </c>
      <c r="F12" s="190">
        <v>1</v>
      </c>
      <c r="G12" s="196">
        <v>0</v>
      </c>
      <c r="H12" s="192"/>
      <c r="I12" s="192"/>
      <c r="J12" s="192"/>
      <c r="K12" s="192"/>
      <c r="L12" s="192"/>
    </row>
    <row r="13" spans="1:12" ht="15.95" customHeight="1" x14ac:dyDescent="0.25">
      <c r="A13" s="188"/>
      <c r="B13" s="357"/>
      <c r="C13" s="358"/>
      <c r="D13" s="359"/>
      <c r="E13" s="195">
        <v>1</v>
      </c>
      <c r="F13" s="190"/>
      <c r="G13" s="196">
        <f t="shared" si="0"/>
        <v>0</v>
      </c>
      <c r="H13" s="192"/>
      <c r="I13" s="192"/>
      <c r="J13" s="192"/>
      <c r="K13" s="192"/>
      <c r="L13" s="192"/>
    </row>
    <row r="14" spans="1:12" ht="15.95" customHeight="1" x14ac:dyDescent="0.25">
      <c r="A14" s="188"/>
      <c r="B14" s="366" t="s">
        <v>249</v>
      </c>
      <c r="C14" s="367"/>
      <c r="D14" s="368"/>
      <c r="E14" s="197"/>
      <c r="F14" s="198"/>
      <c r="G14" s="199">
        <f>SUM(G11:G13)</f>
        <v>1</v>
      </c>
      <c r="H14" s="192"/>
      <c r="I14" s="192"/>
      <c r="J14" s="192"/>
      <c r="K14" s="192"/>
      <c r="L14" s="192"/>
    </row>
    <row r="15" spans="1:12" ht="15.95" customHeight="1" x14ac:dyDescent="0.25">
      <c r="A15" s="188"/>
      <c r="B15" s="369"/>
      <c r="C15" s="370"/>
      <c r="D15" s="371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 x14ac:dyDescent="0.25">
      <c r="A16" s="188"/>
      <c r="B16" s="365" t="s">
        <v>53</v>
      </c>
      <c r="C16" s="365"/>
      <c r="D16" s="365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 x14ac:dyDescent="0.25">
      <c r="A17" s="188"/>
      <c r="B17" s="372"/>
      <c r="C17" s="372"/>
      <c r="D17" s="372"/>
      <c r="E17" s="189"/>
      <c r="F17" s="190">
        <v>1</v>
      </c>
      <c r="G17" s="196">
        <f t="shared" si="0"/>
        <v>1</v>
      </c>
      <c r="H17" s="192"/>
      <c r="I17" s="192"/>
      <c r="J17" s="192"/>
      <c r="K17" s="192"/>
      <c r="L17" s="192"/>
    </row>
    <row r="18" spans="1:12" ht="15.95" customHeight="1" x14ac:dyDescent="0.25">
      <c r="A18" s="188"/>
      <c r="B18" s="357"/>
      <c r="C18" s="358"/>
      <c r="D18" s="359"/>
      <c r="E18" s="189"/>
      <c r="F18" s="190">
        <v>1</v>
      </c>
      <c r="G18" s="196">
        <f t="shared" si="0"/>
        <v>1</v>
      </c>
      <c r="H18" s="192"/>
      <c r="I18" s="192"/>
      <c r="J18" s="192"/>
      <c r="K18" s="192"/>
      <c r="L18" s="192"/>
    </row>
    <row r="19" spans="1:12" ht="15.95" customHeight="1" x14ac:dyDescent="0.25">
      <c r="A19" s="188"/>
      <c r="B19" s="377" t="s">
        <v>250</v>
      </c>
      <c r="C19" s="377"/>
      <c r="D19" s="377"/>
      <c r="E19" s="197"/>
      <c r="F19" s="198"/>
      <c r="G19" s="202">
        <f>SUM(G17:G18)</f>
        <v>2</v>
      </c>
      <c r="H19" s="192"/>
      <c r="I19" s="192"/>
      <c r="J19" s="192"/>
      <c r="K19" s="192"/>
      <c r="L19" s="192"/>
    </row>
    <row r="20" spans="1:12" ht="15.95" customHeight="1" x14ac:dyDescent="0.25">
      <c r="A20" s="188"/>
      <c r="B20" s="369"/>
      <c r="C20" s="370"/>
      <c r="D20" s="371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 x14ac:dyDescent="0.25">
      <c r="A21" s="188"/>
      <c r="B21" s="378" t="s">
        <v>251</v>
      </c>
      <c r="C21" s="379"/>
      <c r="D21" s="380"/>
      <c r="E21" s="197"/>
      <c r="F21" s="198"/>
      <c r="G21" s="202">
        <f>G14-G19</f>
        <v>-1</v>
      </c>
      <c r="H21" s="192"/>
      <c r="I21" s="192"/>
      <c r="J21" s="192"/>
      <c r="K21" s="192"/>
      <c r="L21" s="192"/>
    </row>
    <row r="22" spans="1:12" ht="15.95" customHeight="1" thickBot="1" x14ac:dyDescent="0.3">
      <c r="A22" s="188"/>
      <c r="B22" s="381"/>
      <c r="C22" s="381"/>
      <c r="D22" s="381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 x14ac:dyDescent="0.25">
      <c r="A23" s="205"/>
      <c r="B23" s="374" t="s">
        <v>252</v>
      </c>
      <c r="C23" s="375"/>
      <c r="D23" s="376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 x14ac:dyDescent="0.25">
      <c r="A24" s="205"/>
      <c r="B24" s="188" t="s">
        <v>253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 x14ac:dyDescent="0.3">
      <c r="A25" s="205"/>
      <c r="B25" s="209" t="s">
        <v>254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 x14ac:dyDescent="0.3">
      <c r="A26" s="188"/>
      <c r="B26" s="382"/>
      <c r="C26" s="382"/>
      <c r="D26" s="382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 x14ac:dyDescent="0.25">
      <c r="A27" s="205"/>
      <c r="B27" s="374" t="s">
        <v>255</v>
      </c>
      <c r="C27" s="375"/>
      <c r="D27" s="376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 x14ac:dyDescent="0.25">
      <c r="A28" s="205"/>
      <c r="B28" s="212" t="s">
        <v>30</v>
      </c>
      <c r="C28" s="194"/>
      <c r="D28" s="213">
        <f>(SUM(G11:G12))/G14</f>
        <v>1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 x14ac:dyDescent="0.3">
      <c r="A29" s="205"/>
      <c r="B29" s="214" t="s">
        <v>45</v>
      </c>
      <c r="C29" s="215"/>
      <c r="D29" s="216">
        <f>G13/G14</f>
        <v>0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 x14ac:dyDescent="0.25">
      <c r="A30" s="188"/>
      <c r="B30" s="369"/>
      <c r="C30" s="370"/>
      <c r="D30" s="371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 x14ac:dyDescent="0.25">
      <c r="A31" s="188"/>
      <c r="B31" s="369"/>
      <c r="C31" s="370"/>
      <c r="D31" s="371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 x14ac:dyDescent="0.25">
      <c r="A32" s="188"/>
      <c r="B32" s="364"/>
      <c r="C32" s="364"/>
      <c r="D32" s="364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 x14ac:dyDescent="0.25">
      <c r="A33" s="188"/>
      <c r="B33" s="364"/>
      <c r="C33" s="364"/>
      <c r="D33" s="364"/>
      <c r="E33" s="189"/>
      <c r="F33" s="190"/>
      <c r="G33" s="204"/>
      <c r="H33" s="192"/>
      <c r="I33" s="192"/>
      <c r="J33" s="192"/>
      <c r="K33" s="192"/>
      <c r="L33" s="192"/>
    </row>
    <row r="34" spans="1:12" x14ac:dyDescent="0.25">
      <c r="A34" s="188"/>
      <c r="B34" s="364"/>
      <c r="C34" s="364"/>
      <c r="D34" s="364"/>
      <c r="E34" s="189"/>
      <c r="F34" s="190"/>
      <c r="G34" s="204"/>
      <c r="H34" s="192"/>
      <c r="I34" s="192"/>
      <c r="J34" s="192"/>
      <c r="K34" s="192"/>
      <c r="L34" s="192"/>
    </row>
    <row r="35" spans="1:12" ht="15.75" thickBot="1" x14ac:dyDescent="0.3">
      <c r="A35" s="209"/>
      <c r="B35" s="373"/>
      <c r="C35" s="373"/>
      <c r="D35" s="373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 x14ac:dyDescent="0.25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 x14ac:dyDescent="0.25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 x14ac:dyDescent="0.25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 x14ac:dyDescent="0.25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 x14ac:dyDescent="0.25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 x14ac:dyDescent="0.25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 x14ac:dyDescent="0.25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 x14ac:dyDescent="0.25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 x14ac:dyDescent="0.25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 x14ac:dyDescent="0.25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 x14ac:dyDescent="0.25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 x14ac:dyDescent="0.25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 x14ac:dyDescent="0.25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 x14ac:dyDescent="0.25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 x14ac:dyDescent="0.25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 x14ac:dyDescent="0.25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 x14ac:dyDescent="0.25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 x14ac:dyDescent="0.25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 x14ac:dyDescent="0.25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 x14ac:dyDescent="0.25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 x14ac:dyDescent="0.25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 x14ac:dyDescent="0.25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 x14ac:dyDescent="0.25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 x14ac:dyDescent="0.25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 x14ac:dyDescent="0.25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 x14ac:dyDescent="0.25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 x14ac:dyDescent="0.25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 x14ac:dyDescent="0.25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 x14ac:dyDescent="0.25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 x14ac:dyDescent="0.25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 x14ac:dyDescent="0.25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 x14ac:dyDescent="0.25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 x14ac:dyDescent="0.25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 x14ac:dyDescent="0.25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 x14ac:dyDescent="0.25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 x14ac:dyDescent="0.25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 x14ac:dyDescent="0.25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 x14ac:dyDescent="0.25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 x14ac:dyDescent="0.25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 x14ac:dyDescent="0.25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 x14ac:dyDescent="0.25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 x14ac:dyDescent="0.25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 x14ac:dyDescent="0.25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 x14ac:dyDescent="0.25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 x14ac:dyDescent="0.25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 x14ac:dyDescent="0.25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 x14ac:dyDescent="0.25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 x14ac:dyDescent="0.25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 x14ac:dyDescent="0.25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 x14ac:dyDescent="0.25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 x14ac:dyDescent="0.25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 x14ac:dyDescent="0.25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 x14ac:dyDescent="0.25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 x14ac:dyDescent="0.25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 x14ac:dyDescent="0.25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 x14ac:dyDescent="0.25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 x14ac:dyDescent="0.25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 x14ac:dyDescent="0.25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 x14ac:dyDescent="0.25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 x14ac:dyDescent="0.25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 x14ac:dyDescent="0.25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 x14ac:dyDescent="0.25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 x14ac:dyDescent="0.25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 x14ac:dyDescent="0.25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 x14ac:dyDescent="0.25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 x14ac:dyDescent="0.25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 x14ac:dyDescent="0.25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 x14ac:dyDescent="0.25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 x14ac:dyDescent="0.25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 x14ac:dyDescent="0.25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 x14ac:dyDescent="0.25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 x14ac:dyDescent="0.25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 x14ac:dyDescent="0.25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 x14ac:dyDescent="0.25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 x14ac:dyDescent="0.25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 x14ac:dyDescent="0.25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 x14ac:dyDescent="0.25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 x14ac:dyDescent="0.25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 x14ac:dyDescent="0.25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 x14ac:dyDescent="0.25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 x14ac:dyDescent="0.25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 x14ac:dyDescent="0.25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 x14ac:dyDescent="0.25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 x14ac:dyDescent="0.25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 x14ac:dyDescent="0.25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 x14ac:dyDescent="0.25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 x14ac:dyDescent="0.25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 x14ac:dyDescent="0.25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 x14ac:dyDescent="0.25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 x14ac:dyDescent="0.25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 x14ac:dyDescent="0.25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 x14ac:dyDescent="0.25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 x14ac:dyDescent="0.25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 x14ac:dyDescent="0.25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 x14ac:dyDescent="0.25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 x14ac:dyDescent="0.25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 x14ac:dyDescent="0.25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 x14ac:dyDescent="0.25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 x14ac:dyDescent="0.25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 x14ac:dyDescent="0.25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 x14ac:dyDescent="0.25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 x14ac:dyDescent="0.25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 x14ac:dyDescent="0.25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 x14ac:dyDescent="0.25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 x14ac:dyDescent="0.25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 x14ac:dyDescent="0.25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 x14ac:dyDescent="0.25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 x14ac:dyDescent="0.25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 x14ac:dyDescent="0.25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 x14ac:dyDescent="0.25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 x14ac:dyDescent="0.25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 x14ac:dyDescent="0.25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 x14ac:dyDescent="0.25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 x14ac:dyDescent="0.25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 x14ac:dyDescent="0.25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 x14ac:dyDescent="0.25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 x14ac:dyDescent="0.25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 x14ac:dyDescent="0.25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 x14ac:dyDescent="0.25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 x14ac:dyDescent="0.25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 x14ac:dyDescent="0.25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 x14ac:dyDescent="0.25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 x14ac:dyDescent="0.25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 x14ac:dyDescent="0.25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 x14ac:dyDescent="0.25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 x14ac:dyDescent="0.25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 x14ac:dyDescent="0.25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 x14ac:dyDescent="0.25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 x14ac:dyDescent="0.25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 x14ac:dyDescent="0.25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 x14ac:dyDescent="0.25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 x14ac:dyDescent="0.25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 x14ac:dyDescent="0.25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 x14ac:dyDescent="0.25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 x14ac:dyDescent="0.25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 x14ac:dyDescent="0.25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 x14ac:dyDescent="0.25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 x14ac:dyDescent="0.25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 x14ac:dyDescent="0.25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 x14ac:dyDescent="0.25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 x14ac:dyDescent="0.25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 x14ac:dyDescent="0.25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 x14ac:dyDescent="0.25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 x14ac:dyDescent="0.25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 x14ac:dyDescent="0.25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 x14ac:dyDescent="0.25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 x14ac:dyDescent="0.25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 x14ac:dyDescent="0.25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 x14ac:dyDescent="0.25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 x14ac:dyDescent="0.25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 x14ac:dyDescent="0.25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 x14ac:dyDescent="0.25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 x14ac:dyDescent="0.25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 x14ac:dyDescent="0.25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 x14ac:dyDescent="0.25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 x14ac:dyDescent="0.25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 x14ac:dyDescent="0.25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 x14ac:dyDescent="0.25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 x14ac:dyDescent="0.25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 x14ac:dyDescent="0.25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 x14ac:dyDescent="0.25">
      <c r="A196" s="114"/>
      <c r="B196" s="114"/>
      <c r="C196" s="114"/>
      <c r="D196" s="114"/>
      <c r="E196" s="114"/>
      <c r="F196" s="114"/>
      <c r="G196" s="114"/>
      <c r="H196" s="114"/>
    </row>
    <row r="197" spans="1:11" x14ac:dyDescent="0.25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EEDDFF"/>
  </sheetPr>
  <dimension ref="A1:L34"/>
  <sheetViews>
    <sheetView workbookViewId="0">
      <selection activeCell="F27" sqref="F27"/>
    </sheetView>
  </sheetViews>
  <sheetFormatPr defaultColWidth="8.7109375" defaultRowHeight="15" x14ac:dyDescent="0.2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12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2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2" ht="18" x14ac:dyDescent="0.25">
      <c r="A4" s="122"/>
      <c r="B4" s="52"/>
      <c r="D4" s="54"/>
      <c r="E4"/>
      <c r="G4" s="123"/>
      <c r="H4" s="64"/>
      <c r="I4" s="65"/>
    </row>
    <row r="5" spans="1:12" ht="18" x14ac:dyDescent="0.25">
      <c r="A5" s="52" t="s">
        <v>256</v>
      </c>
      <c r="C5" s="56"/>
      <c r="E5"/>
      <c r="F5" s="57"/>
      <c r="G5" s="57"/>
      <c r="H5" s="64"/>
      <c r="J5" s="65"/>
    </row>
    <row r="6" spans="1:12" s="106" customFormat="1" ht="18" x14ac:dyDescent="0.25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 x14ac:dyDescent="0.25">
      <c r="A8" s="136" t="s">
        <v>128</v>
      </c>
      <c r="B8" s="345" t="s">
        <v>129</v>
      </c>
      <c r="C8" s="346"/>
      <c r="D8" s="347"/>
      <c r="E8" s="137" t="s">
        <v>130</v>
      </c>
      <c r="F8" s="345" t="s">
        <v>178</v>
      </c>
      <c r="G8" s="355"/>
      <c r="H8" s="356"/>
    </row>
    <row r="10" spans="1:12" x14ac:dyDescent="0.25">
      <c r="D10" s="383" t="s">
        <v>168</v>
      </c>
      <c r="E10" s="383"/>
      <c r="F10" s="383"/>
    </row>
    <row r="11" spans="1:12" ht="30" x14ac:dyDescent="0.25">
      <c r="D11" s="112" t="s">
        <v>257</v>
      </c>
      <c r="E11" s="180" t="s">
        <v>258</v>
      </c>
      <c r="F11" s="180" t="s">
        <v>113</v>
      </c>
      <c r="H11" t="s">
        <v>259</v>
      </c>
      <c r="J11" s="180" t="s">
        <v>260</v>
      </c>
      <c r="K11" s="180" t="s">
        <v>261</v>
      </c>
      <c r="L11" s="180" t="s">
        <v>262</v>
      </c>
    </row>
    <row r="12" spans="1:12" x14ac:dyDescent="0.25">
      <c r="A12" s="70"/>
      <c r="B12" s="70"/>
      <c r="E12" s="69"/>
    </row>
    <row r="13" spans="1:12" x14ac:dyDescent="0.25">
      <c r="B13" s="70"/>
      <c r="C13" t="s">
        <v>455</v>
      </c>
      <c r="D13" s="261"/>
      <c r="E13" s="92">
        <f>+H13-D13</f>
        <v>410000</v>
      </c>
      <c r="F13" s="92">
        <f>+D13+E13</f>
        <v>410000</v>
      </c>
      <c r="G13" s="92"/>
      <c r="H13" s="92">
        <f>SUM(J13:K13)/2</f>
        <v>410000</v>
      </c>
      <c r="I13" s="92"/>
      <c r="J13" s="261">
        <v>400000</v>
      </c>
      <c r="K13" s="261">
        <v>420000</v>
      </c>
      <c r="L13" s="113"/>
    </row>
    <row r="14" spans="1:12" x14ac:dyDescent="0.25">
      <c r="B14" s="70"/>
      <c r="C14" t="s">
        <v>263</v>
      </c>
      <c r="D14" s="261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1"/>
      <c r="K14" s="261"/>
      <c r="L14" s="113"/>
    </row>
    <row r="15" spans="1:12" x14ac:dyDescent="0.25">
      <c r="B15" s="70"/>
      <c r="C15" t="s">
        <v>264</v>
      </c>
      <c r="D15" s="261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1"/>
      <c r="K15" s="261"/>
      <c r="L15" s="113"/>
    </row>
    <row r="17" spans="1:8" ht="15.75" thickBot="1" x14ac:dyDescent="0.3">
      <c r="D17" s="111">
        <f>SUM(D13:D16)</f>
        <v>0</v>
      </c>
      <c r="E17" s="111">
        <f>SUM(E13:E16)</f>
        <v>410000</v>
      </c>
      <c r="F17" s="111">
        <f>SUM(F13:F16)</f>
        <v>410000</v>
      </c>
      <c r="H17" s="111">
        <f>SUM(H13:H16)</f>
        <v>410000</v>
      </c>
    </row>
    <row r="18" spans="1:8" x14ac:dyDescent="0.25">
      <c r="E18" s="69"/>
    </row>
    <row r="19" spans="1:8" x14ac:dyDescent="0.25">
      <c r="A19" s="70"/>
      <c r="B19" s="70"/>
      <c r="C19" s="70"/>
      <c r="E19" s="69"/>
    </row>
    <row r="20" spans="1:8" x14ac:dyDescent="0.25">
      <c r="A20" s="76"/>
      <c r="B20" s="76"/>
      <c r="C20" s="70"/>
      <c r="E20" s="69"/>
    </row>
    <row r="21" spans="1:8" x14ac:dyDescent="0.25">
      <c r="E21" s="69"/>
    </row>
    <row r="22" spans="1:8" x14ac:dyDescent="0.25">
      <c r="E22" s="69"/>
    </row>
    <row r="23" spans="1:8" x14ac:dyDescent="0.25">
      <c r="E23" s="69"/>
    </row>
    <row r="24" spans="1:8" x14ac:dyDescent="0.25">
      <c r="E24" s="69"/>
    </row>
    <row r="25" spans="1:8" x14ac:dyDescent="0.25">
      <c r="E25" s="69"/>
    </row>
    <row r="26" spans="1:8" x14ac:dyDescent="0.25">
      <c r="E26" s="69"/>
    </row>
    <row r="27" spans="1:8" x14ac:dyDescent="0.25">
      <c r="E27" s="79"/>
    </row>
    <row r="28" spans="1:8" x14ac:dyDescent="0.25">
      <c r="E28" s="78"/>
    </row>
    <row r="29" spans="1:8" x14ac:dyDescent="0.25">
      <c r="E29" s="69"/>
    </row>
    <row r="34" spans="3:3" x14ac:dyDescent="0.25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EDDFF"/>
  </sheetPr>
  <dimension ref="A1:J52"/>
  <sheetViews>
    <sheetView workbookViewId="0">
      <selection activeCell="G49" sqref="G49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10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0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0" ht="18" x14ac:dyDescent="0.25">
      <c r="A4" s="122"/>
      <c r="B4" s="52"/>
      <c r="D4" s="54"/>
      <c r="F4"/>
      <c r="G4" s="123"/>
      <c r="H4" s="64"/>
      <c r="I4" s="65"/>
    </row>
    <row r="5" spans="1:10" ht="18" x14ac:dyDescent="0.25">
      <c r="A5" s="52" t="s">
        <v>265</v>
      </c>
      <c r="C5" s="56"/>
      <c r="G5" s="57"/>
      <c r="H5" s="64"/>
      <c r="J5" s="65"/>
    </row>
    <row r="6" spans="1:10" s="106" customFormat="1" ht="18" x14ac:dyDescent="0.25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 x14ac:dyDescent="0.25">
      <c r="A8" s="136" t="s">
        <v>128</v>
      </c>
      <c r="B8" s="345" t="s">
        <v>129</v>
      </c>
      <c r="C8" s="346"/>
      <c r="D8" s="346"/>
      <c r="E8" s="347"/>
      <c r="F8" s="137" t="s">
        <v>130</v>
      </c>
      <c r="G8" s="345" t="s">
        <v>178</v>
      </c>
      <c r="H8" s="355"/>
      <c r="I8" s="356"/>
    </row>
    <row r="10" spans="1:10" x14ac:dyDescent="0.25">
      <c r="F10" s="69"/>
    </row>
    <row r="11" spans="1:10" x14ac:dyDescent="0.25">
      <c r="A11" s="70">
        <v>61800</v>
      </c>
      <c r="B11" s="70"/>
      <c r="C11" s="70" t="s">
        <v>34</v>
      </c>
    </row>
    <row r="12" spans="1:10" x14ac:dyDescent="0.25">
      <c r="A12" s="70"/>
      <c r="B12" s="70"/>
      <c r="C12" s="114" t="s">
        <v>266</v>
      </c>
      <c r="E12" s="261"/>
    </row>
    <row r="13" spans="1:10" x14ac:dyDescent="0.25">
      <c r="A13" s="70"/>
      <c r="B13" s="70"/>
      <c r="C13" s="114" t="s">
        <v>267</v>
      </c>
      <c r="E13" s="115">
        <f>F22</f>
        <v>0</v>
      </c>
      <c r="F13" s="57">
        <f>+E12-E13</f>
        <v>0</v>
      </c>
    </row>
    <row r="14" spans="1:10" x14ac:dyDescent="0.25">
      <c r="A14" s="70"/>
      <c r="B14" s="70"/>
      <c r="C14" s="114" t="s">
        <v>268</v>
      </c>
      <c r="F14" s="57">
        <v>0</v>
      </c>
    </row>
    <row r="15" spans="1:10" x14ac:dyDescent="0.25">
      <c r="A15" s="70"/>
      <c r="B15" s="70"/>
      <c r="C15" s="114" t="s">
        <v>269</v>
      </c>
      <c r="F15" s="57">
        <v>0</v>
      </c>
    </row>
    <row r="17" spans="1:7" ht="15.75" thickBot="1" x14ac:dyDescent="0.3">
      <c r="F17" s="111">
        <f>SUM(F12:F16)</f>
        <v>0</v>
      </c>
      <c r="G17" t="s">
        <v>270</v>
      </c>
    </row>
    <row r="19" spans="1:7" x14ac:dyDescent="0.25">
      <c r="A19" s="70"/>
      <c r="B19" s="70"/>
      <c r="C19" s="76" t="s">
        <v>271</v>
      </c>
    </row>
    <row r="20" spans="1:7" x14ac:dyDescent="0.25">
      <c r="A20" s="70"/>
      <c r="B20" s="70"/>
      <c r="C20" s="76"/>
      <c r="D20" s="46" t="s">
        <v>272</v>
      </c>
      <c r="E20" s="46" t="s">
        <v>273</v>
      </c>
      <c r="F20" s="84" t="s">
        <v>204</v>
      </c>
    </row>
    <row r="21" spans="1:7" x14ac:dyDescent="0.25">
      <c r="A21" s="70"/>
      <c r="B21" s="70"/>
      <c r="C21" t="s">
        <v>274</v>
      </c>
      <c r="D21" s="261"/>
      <c r="E21" s="261"/>
      <c r="F21" s="69">
        <f>+D21-E21</f>
        <v>0</v>
      </c>
    </row>
    <row r="22" spans="1:7" ht="15.75" thickBot="1" x14ac:dyDescent="0.3">
      <c r="A22" s="70"/>
      <c r="B22" s="70"/>
      <c r="F22" s="116">
        <f>+SUM(F21:F21)</f>
        <v>0</v>
      </c>
    </row>
    <row r="23" spans="1:7" ht="15.75" thickTop="1" x14ac:dyDescent="0.25">
      <c r="A23" s="70"/>
      <c r="B23" s="70"/>
      <c r="F23" s="69"/>
    </row>
    <row r="24" spans="1:7" hidden="1" x14ac:dyDescent="0.25">
      <c r="A24" s="76">
        <v>62000</v>
      </c>
      <c r="B24" s="76"/>
      <c r="C24" s="70" t="s">
        <v>35</v>
      </c>
    </row>
    <row r="25" spans="1:7" hidden="1" x14ac:dyDescent="0.25">
      <c r="F25" s="57">
        <v>0</v>
      </c>
    </row>
    <row r="26" spans="1:7" hidden="1" x14ac:dyDescent="0.25">
      <c r="F26" s="57">
        <v>0</v>
      </c>
    </row>
    <row r="27" spans="1:7" hidden="1" x14ac:dyDescent="0.25"/>
    <row r="28" spans="1:7" hidden="1" x14ac:dyDescent="0.25">
      <c r="F28" s="111">
        <f>SUM(F25:F27)</f>
        <v>0</v>
      </c>
    </row>
    <row r="29" spans="1:7" hidden="1" x14ac:dyDescent="0.25">
      <c r="A29" s="70"/>
      <c r="B29" s="70"/>
      <c r="F29" s="69"/>
    </row>
    <row r="30" spans="1:7" hidden="1" x14ac:dyDescent="0.25">
      <c r="A30" s="76">
        <v>62550</v>
      </c>
      <c r="B30" s="76"/>
      <c r="C30" s="70" t="s">
        <v>275</v>
      </c>
    </row>
    <row r="31" spans="1:7" hidden="1" x14ac:dyDescent="0.25">
      <c r="F31" s="57">
        <v>0</v>
      </c>
    </row>
    <row r="32" spans="1:7" hidden="1" x14ac:dyDescent="0.25">
      <c r="F32" s="57">
        <v>0</v>
      </c>
    </row>
    <row r="33" spans="1:6" hidden="1" x14ac:dyDescent="0.25"/>
    <row r="34" spans="1:6" hidden="1" x14ac:dyDescent="0.25">
      <c r="F34" s="111">
        <f>SUM(F31:F33)</f>
        <v>0</v>
      </c>
    </row>
    <row r="35" spans="1:6" hidden="1" x14ac:dyDescent="0.25">
      <c r="A35" s="70"/>
      <c r="B35" s="70"/>
      <c r="F35" s="69"/>
    </row>
    <row r="36" spans="1:6" hidden="1" x14ac:dyDescent="0.25">
      <c r="A36" s="76">
        <v>64500</v>
      </c>
      <c r="B36" s="76"/>
      <c r="C36" s="70" t="s">
        <v>36</v>
      </c>
    </row>
    <row r="37" spans="1:6" hidden="1" x14ac:dyDescent="0.25">
      <c r="F37" s="57">
        <v>0</v>
      </c>
    </row>
    <row r="38" spans="1:6" hidden="1" x14ac:dyDescent="0.25">
      <c r="F38" s="57">
        <v>0</v>
      </c>
    </row>
    <row r="39" spans="1:6" hidden="1" x14ac:dyDescent="0.25"/>
    <row r="40" spans="1:6" ht="15.75" hidden="1" thickBot="1" x14ac:dyDescent="0.3">
      <c r="F40" s="111">
        <f>SUM(F37:F39)</f>
        <v>0</v>
      </c>
    </row>
    <row r="41" spans="1:6" hidden="1" x14ac:dyDescent="0.25">
      <c r="F41" s="69"/>
    </row>
    <row r="42" spans="1:6" hidden="1" x14ac:dyDescent="0.25">
      <c r="A42" s="70"/>
      <c r="B42" s="70"/>
      <c r="F42" s="69"/>
    </row>
    <row r="43" spans="1:6" x14ac:dyDescent="0.25">
      <c r="A43" s="76">
        <v>68000</v>
      </c>
      <c r="B43" s="76"/>
      <c r="C43" s="70" t="s">
        <v>37</v>
      </c>
    </row>
    <row r="45" spans="1:6" x14ac:dyDescent="0.25">
      <c r="F45" s="57">
        <v>0</v>
      </c>
    </row>
    <row r="47" spans="1:6" ht="15.75" thickBot="1" x14ac:dyDescent="0.3">
      <c r="F47" s="111">
        <f>SUM(F44:F46)</f>
        <v>0</v>
      </c>
    </row>
    <row r="50" spans="3:6" x14ac:dyDescent="0.25">
      <c r="F50" s="79"/>
    </row>
    <row r="52" spans="3:6" x14ac:dyDescent="0.25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EDDFF"/>
  </sheetPr>
  <dimension ref="A1:J27"/>
  <sheetViews>
    <sheetView tabSelected="1" workbookViewId="0">
      <selection activeCell="E27" sqref="E27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10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0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0" ht="18" x14ac:dyDescent="0.25">
      <c r="A4" s="122"/>
      <c r="B4" s="52"/>
      <c r="D4" s="52"/>
      <c r="E4" s="52"/>
      <c r="F4" s="54"/>
      <c r="G4" s="123"/>
      <c r="H4" s="64"/>
      <c r="I4" s="65"/>
    </row>
    <row r="5" spans="1:10" ht="18" x14ac:dyDescent="0.25">
      <c r="A5" s="52" t="s">
        <v>276</v>
      </c>
      <c r="C5" s="56"/>
      <c r="G5" s="57"/>
      <c r="H5" s="64"/>
      <c r="J5" s="65"/>
    </row>
    <row r="6" spans="1:10" s="106" customFormat="1" ht="18" x14ac:dyDescent="0.25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 x14ac:dyDescent="0.25">
      <c r="A8" s="136" t="s">
        <v>128</v>
      </c>
      <c r="B8" s="345" t="s">
        <v>129</v>
      </c>
      <c r="C8" s="346"/>
      <c r="D8" s="346"/>
      <c r="E8" s="347"/>
      <c r="F8" s="137" t="s">
        <v>130</v>
      </c>
      <c r="G8" s="345" t="s">
        <v>178</v>
      </c>
      <c r="H8" s="355"/>
      <c r="I8" s="356"/>
    </row>
    <row r="10" spans="1:10" x14ac:dyDescent="0.25">
      <c r="F10" s="69"/>
    </row>
    <row r="11" spans="1:10" x14ac:dyDescent="0.25">
      <c r="A11" s="70">
        <v>88000</v>
      </c>
      <c r="B11" s="70"/>
      <c r="C11" s="70" t="s">
        <v>54</v>
      </c>
    </row>
    <row r="12" spans="1:10" x14ac:dyDescent="0.25">
      <c r="C12" t="s">
        <v>456</v>
      </c>
      <c r="F12" s="57">
        <v>429</v>
      </c>
      <c r="G12" t="s">
        <v>469</v>
      </c>
    </row>
    <row r="13" spans="1:10" x14ac:dyDescent="0.25">
      <c r="C13" t="s">
        <v>457</v>
      </c>
      <c r="F13" s="57">
        <v>429</v>
      </c>
      <c r="G13" t="s">
        <v>469</v>
      </c>
    </row>
    <row r="14" spans="1:10" x14ac:dyDescent="0.25">
      <c r="C14" t="s">
        <v>458</v>
      </c>
      <c r="F14" s="57">
        <v>176</v>
      </c>
      <c r="G14" t="s">
        <v>468</v>
      </c>
    </row>
    <row r="15" spans="1:10" x14ac:dyDescent="0.25">
      <c r="C15" t="s">
        <v>459</v>
      </c>
      <c r="F15" s="57">
        <v>630.54999999999995</v>
      </c>
      <c r="G15" t="s">
        <v>470</v>
      </c>
    </row>
    <row r="17" spans="3:6" ht="15.75" thickBot="1" x14ac:dyDescent="0.3">
      <c r="F17" s="111">
        <f>SUM(F12:F16)</f>
        <v>1664.55</v>
      </c>
    </row>
    <row r="20" spans="3:6" x14ac:dyDescent="0.25">
      <c r="F20" s="79"/>
    </row>
    <row r="21" spans="3:6" x14ac:dyDescent="0.25">
      <c r="F21" s="78"/>
    </row>
    <row r="22" spans="3:6" x14ac:dyDescent="0.25">
      <c r="F22" s="69"/>
    </row>
    <row r="27" spans="3:6" x14ac:dyDescent="0.25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 x14ac:dyDescent="0.2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16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6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6" ht="18" x14ac:dyDescent="0.25">
      <c r="D4" s="52"/>
      <c r="E4" s="52"/>
      <c r="F4" s="63"/>
      <c r="G4" s="64"/>
      <c r="I4" s="65"/>
    </row>
    <row r="5" spans="1:16" ht="18" x14ac:dyDescent="0.25">
      <c r="A5" s="124" t="s">
        <v>277</v>
      </c>
      <c r="D5" s="52"/>
      <c r="E5" s="52"/>
      <c r="F5" s="63"/>
      <c r="G5" s="64"/>
      <c r="I5" s="65"/>
    </row>
    <row r="6" spans="1:16" ht="18" x14ac:dyDescent="0.25">
      <c r="D6" s="52"/>
      <c r="E6" s="52"/>
      <c r="F6" s="52"/>
      <c r="G6" s="52"/>
      <c r="H6" s="63"/>
      <c r="I6" s="64"/>
      <c r="K6" s="65"/>
    </row>
    <row r="7" spans="1:16" x14ac:dyDescent="0.25">
      <c r="H7" s="57"/>
    </row>
    <row r="8" spans="1:16" ht="30" x14ac:dyDescent="0.25">
      <c r="A8" s="136" t="s">
        <v>128</v>
      </c>
      <c r="B8" s="345" t="s">
        <v>129</v>
      </c>
      <c r="C8" s="347"/>
      <c r="D8" s="137" t="s">
        <v>130</v>
      </c>
      <c r="E8" s="137"/>
      <c r="F8" s="137"/>
      <c r="G8" s="137"/>
      <c r="H8" s="137" t="s">
        <v>130</v>
      </c>
      <c r="I8" s="345" t="s">
        <v>178</v>
      </c>
      <c r="J8" s="355"/>
      <c r="K8" s="356"/>
      <c r="L8" s="68"/>
      <c r="M8" s="68"/>
      <c r="N8" s="68"/>
      <c r="O8" s="68"/>
      <c r="P8" s="68"/>
    </row>
    <row r="9" spans="1:16" x14ac:dyDescent="0.25">
      <c r="H9" s="57"/>
    </row>
    <row r="10" spans="1:16" x14ac:dyDescent="0.25">
      <c r="H10" s="69"/>
    </row>
    <row r="11" spans="1:16" x14ac:dyDescent="0.25">
      <c r="D11" s="46" t="s">
        <v>278</v>
      </c>
      <c r="E11" s="46" t="s">
        <v>278</v>
      </c>
      <c r="F11" s="46" t="s">
        <v>279</v>
      </c>
      <c r="G11" s="46" t="s">
        <v>280</v>
      </c>
      <c r="H11" s="71" t="s">
        <v>113</v>
      </c>
      <c r="J11" s="76"/>
    </row>
    <row r="12" spans="1:16" x14ac:dyDescent="0.25">
      <c r="D12" s="46" t="s">
        <v>162</v>
      </c>
      <c r="E12" s="76" t="s">
        <v>281</v>
      </c>
      <c r="F12" s="46" t="s">
        <v>282</v>
      </c>
      <c r="G12" s="46"/>
      <c r="H12" s="57"/>
    </row>
    <row r="13" spans="1:16" x14ac:dyDescent="0.25">
      <c r="H13" s="57"/>
      <c r="K13" s="46" t="s">
        <v>283</v>
      </c>
      <c r="L13" s="46" t="s">
        <v>284</v>
      </c>
      <c r="M13" s="46" t="s">
        <v>285</v>
      </c>
    </row>
    <row r="14" spans="1:16" x14ac:dyDescent="0.25">
      <c r="C14" s="76" t="s">
        <v>286</v>
      </c>
      <c r="D14" s="92"/>
      <c r="E14" s="314"/>
      <c r="F14" s="92"/>
      <c r="G14" s="92"/>
      <c r="H14" s="92">
        <f t="shared" ref="H14:H27" si="0">SUM(D14:G14)</f>
        <v>0</v>
      </c>
      <c r="J14" t="s">
        <v>287</v>
      </c>
      <c r="K14" s="92">
        <f>+H40</f>
        <v>0</v>
      </c>
      <c r="L14" s="92"/>
      <c r="M14" s="92">
        <f>+K14-L14</f>
        <v>0</v>
      </c>
    </row>
    <row r="15" spans="1:16" x14ac:dyDescent="0.25">
      <c r="C15" t="s">
        <v>288</v>
      </c>
      <c r="D15" s="92"/>
      <c r="E15" s="92"/>
      <c r="F15" s="92"/>
      <c r="G15" s="92"/>
      <c r="H15" s="92">
        <f t="shared" si="0"/>
        <v>0</v>
      </c>
      <c r="J15" t="s">
        <v>289</v>
      </c>
      <c r="K15" s="92">
        <f>+H26</f>
        <v>0</v>
      </c>
      <c r="L15" s="92"/>
      <c r="M15" s="92">
        <f t="shared" ref="M15:M27" si="1">+K15-L15</f>
        <v>0</v>
      </c>
    </row>
    <row r="16" spans="1:16" x14ac:dyDescent="0.25">
      <c r="C16" t="s">
        <v>290</v>
      </c>
      <c r="D16" s="92"/>
      <c r="E16" s="92"/>
      <c r="F16" s="92"/>
      <c r="G16" s="92"/>
      <c r="H16" s="92">
        <f t="shared" si="0"/>
        <v>0</v>
      </c>
      <c r="J16" t="s">
        <v>291</v>
      </c>
      <c r="K16" s="92">
        <f>+H24+H25</f>
        <v>0</v>
      </c>
      <c r="L16" s="92"/>
      <c r="M16" s="92">
        <f t="shared" si="1"/>
        <v>0</v>
      </c>
    </row>
    <row r="17" spans="3:13" x14ac:dyDescent="0.25">
      <c r="C17" s="138" t="s">
        <v>292</v>
      </c>
      <c r="D17" s="92"/>
      <c r="E17" s="92"/>
      <c r="F17" s="92"/>
      <c r="G17" s="92"/>
      <c r="H17" s="92">
        <f t="shared" si="0"/>
        <v>0</v>
      </c>
      <c r="J17" t="s">
        <v>293</v>
      </c>
      <c r="K17" s="92">
        <f>+H15+H28</f>
        <v>0</v>
      </c>
      <c r="L17" s="92"/>
      <c r="M17" s="92">
        <f t="shared" si="1"/>
        <v>0</v>
      </c>
    </row>
    <row r="18" spans="3:13" x14ac:dyDescent="0.25">
      <c r="C18" s="138" t="s">
        <v>294</v>
      </c>
      <c r="D18" s="92"/>
      <c r="E18" s="92"/>
      <c r="F18" s="92"/>
      <c r="G18" s="92"/>
      <c r="H18" s="92">
        <f t="shared" si="0"/>
        <v>0</v>
      </c>
      <c r="J18" t="s">
        <v>295</v>
      </c>
      <c r="K18" s="92">
        <f>+H27</f>
        <v>0</v>
      </c>
      <c r="L18" s="92"/>
      <c r="M18" s="92">
        <f t="shared" si="1"/>
        <v>0</v>
      </c>
    </row>
    <row r="19" spans="3:13" x14ac:dyDescent="0.25">
      <c r="C19" t="s">
        <v>296</v>
      </c>
      <c r="D19" s="92"/>
      <c r="E19" s="92"/>
      <c r="F19" s="92"/>
      <c r="G19" s="92"/>
      <c r="H19" s="92">
        <f t="shared" si="0"/>
        <v>0</v>
      </c>
      <c r="J19" t="s">
        <v>297</v>
      </c>
      <c r="K19" s="92">
        <f>+H20+H21-H36</f>
        <v>0</v>
      </c>
      <c r="L19" s="92"/>
      <c r="M19" s="92">
        <f t="shared" si="1"/>
        <v>0</v>
      </c>
    </row>
    <row r="20" spans="3:13" x14ac:dyDescent="0.25">
      <c r="C20" s="138" t="s">
        <v>292</v>
      </c>
      <c r="D20" s="92"/>
      <c r="E20" s="92"/>
      <c r="F20" s="92"/>
      <c r="G20" s="92"/>
      <c r="H20" s="92">
        <f t="shared" si="0"/>
        <v>0</v>
      </c>
      <c r="J20" t="s">
        <v>298</v>
      </c>
      <c r="K20" s="92">
        <f>+H20+H21</f>
        <v>0</v>
      </c>
      <c r="L20" s="92"/>
      <c r="M20" s="92">
        <f t="shared" si="1"/>
        <v>0</v>
      </c>
    </row>
    <row r="21" spans="3:13" x14ac:dyDescent="0.25">
      <c r="C21" s="138" t="s">
        <v>294</v>
      </c>
      <c r="D21" s="92"/>
      <c r="E21" s="92"/>
      <c r="F21" s="92"/>
      <c r="G21" s="92"/>
      <c r="H21" s="92">
        <f t="shared" si="0"/>
        <v>0</v>
      </c>
      <c r="J21" t="s">
        <v>299</v>
      </c>
      <c r="K21" s="92">
        <f>+H17+H18</f>
        <v>0</v>
      </c>
      <c r="L21" s="92"/>
      <c r="M21" s="92">
        <f t="shared" si="1"/>
        <v>0</v>
      </c>
    </row>
    <row r="22" spans="3:13" x14ac:dyDescent="0.25">
      <c r="C22" t="s">
        <v>300</v>
      </c>
      <c r="D22" s="92"/>
      <c r="E22" s="92"/>
      <c r="F22" s="92"/>
      <c r="G22" s="92"/>
      <c r="H22" s="92">
        <f t="shared" si="0"/>
        <v>0</v>
      </c>
      <c r="J22" t="s">
        <v>301</v>
      </c>
      <c r="K22" s="92">
        <f>+H22-H35</f>
        <v>0</v>
      </c>
      <c r="L22" s="92"/>
      <c r="M22" s="92">
        <f t="shared" si="1"/>
        <v>0</v>
      </c>
    </row>
    <row r="23" spans="3:13" x14ac:dyDescent="0.25">
      <c r="C23" t="s">
        <v>302</v>
      </c>
      <c r="D23" s="92"/>
      <c r="E23" s="92"/>
      <c r="F23" s="92"/>
      <c r="G23" s="92"/>
      <c r="H23" s="92">
        <f t="shared" si="0"/>
        <v>0</v>
      </c>
      <c r="J23" t="s">
        <v>303</v>
      </c>
      <c r="K23" s="92">
        <f>+H35+H36</f>
        <v>0</v>
      </c>
      <c r="L23" s="92"/>
      <c r="M23" s="92">
        <f t="shared" si="1"/>
        <v>0</v>
      </c>
    </row>
    <row r="24" spans="3:13" x14ac:dyDescent="0.25">
      <c r="C24" s="138" t="s">
        <v>304</v>
      </c>
      <c r="D24" s="92"/>
      <c r="E24" s="92"/>
      <c r="F24" s="92"/>
      <c r="G24" s="92"/>
      <c r="H24" s="92">
        <f t="shared" si="0"/>
        <v>0</v>
      </c>
      <c r="J24" t="s">
        <v>305</v>
      </c>
      <c r="K24" s="92">
        <v>0</v>
      </c>
      <c r="L24" s="92"/>
      <c r="M24" s="92">
        <f t="shared" si="1"/>
        <v>0</v>
      </c>
    </row>
    <row r="25" spans="3:13" x14ac:dyDescent="0.25">
      <c r="C25" s="138" t="s">
        <v>306</v>
      </c>
      <c r="D25" s="92"/>
      <c r="E25" s="92"/>
      <c r="F25" s="92"/>
      <c r="G25" s="92"/>
      <c r="H25" s="92">
        <f t="shared" si="0"/>
        <v>0</v>
      </c>
      <c r="J25" t="s">
        <v>307</v>
      </c>
      <c r="K25" s="92">
        <v>0</v>
      </c>
      <c r="L25" s="92"/>
      <c r="M25" s="92">
        <f t="shared" si="1"/>
        <v>0</v>
      </c>
    </row>
    <row r="26" spans="3:13" x14ac:dyDescent="0.25">
      <c r="C26" s="138" t="s">
        <v>308</v>
      </c>
      <c r="D26" s="92"/>
      <c r="E26" s="314"/>
      <c r="F26" s="92"/>
      <c r="G26" s="92"/>
      <c r="H26" s="92">
        <f t="shared" si="0"/>
        <v>0</v>
      </c>
      <c r="J26" t="s">
        <v>309</v>
      </c>
      <c r="K26" s="92">
        <f>H31-H38</f>
        <v>0</v>
      </c>
      <c r="L26" s="92"/>
      <c r="M26" s="92">
        <f t="shared" si="1"/>
        <v>0</v>
      </c>
    </row>
    <row r="27" spans="3:13" x14ac:dyDescent="0.25">
      <c r="C27" s="138" t="s">
        <v>310</v>
      </c>
      <c r="D27" s="92"/>
      <c r="E27" s="92"/>
      <c r="F27" s="92"/>
      <c r="G27" s="92"/>
      <c r="H27" s="92">
        <f t="shared" si="0"/>
        <v>0</v>
      </c>
      <c r="J27" t="s">
        <v>65</v>
      </c>
      <c r="K27" s="92">
        <f>+H33</f>
        <v>0</v>
      </c>
      <c r="L27" s="92"/>
      <c r="M27" s="92">
        <f t="shared" si="1"/>
        <v>0</v>
      </c>
    </row>
    <row r="28" spans="3:13" x14ac:dyDescent="0.25">
      <c r="C28" t="s">
        <v>311</v>
      </c>
      <c r="D28" s="92"/>
      <c r="E28" s="92"/>
      <c r="F28" s="92"/>
      <c r="G28" s="92"/>
      <c r="H28" s="92">
        <f t="shared" ref="H28:H33" si="2">SUM(D28:G28)</f>
        <v>0</v>
      </c>
    </row>
    <row r="29" spans="3:13" x14ac:dyDescent="0.25">
      <c r="C29" t="s">
        <v>298</v>
      </c>
      <c r="D29" s="92"/>
      <c r="E29" s="92"/>
      <c r="F29" s="92"/>
      <c r="G29" s="92"/>
      <c r="H29" s="92">
        <f t="shared" si="2"/>
        <v>0</v>
      </c>
      <c r="J29" t="s">
        <v>312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 x14ac:dyDescent="0.25">
      <c r="C30" t="s">
        <v>307</v>
      </c>
      <c r="D30" s="92"/>
      <c r="E30" s="92"/>
      <c r="F30" s="92"/>
      <c r="G30" s="92"/>
      <c r="H30" s="92">
        <f t="shared" si="2"/>
        <v>0</v>
      </c>
    </row>
    <row r="31" spans="3:13" x14ac:dyDescent="0.25">
      <c r="C31" t="s">
        <v>313</v>
      </c>
      <c r="D31" s="92"/>
      <c r="E31" s="92"/>
      <c r="F31" s="92"/>
      <c r="G31" s="92"/>
      <c r="H31" s="92">
        <f t="shared" si="2"/>
        <v>0</v>
      </c>
    </row>
    <row r="32" spans="3:13" x14ac:dyDescent="0.25">
      <c r="C32" t="s">
        <v>305</v>
      </c>
      <c r="D32" s="92">
        <f>0+D38</f>
        <v>0</v>
      </c>
      <c r="E32" s="92"/>
      <c r="F32" s="92"/>
      <c r="G32" s="92"/>
      <c r="H32" s="92">
        <f t="shared" si="2"/>
        <v>0</v>
      </c>
      <c r="J32" s="139"/>
    </row>
    <row r="33" spans="3:10" x14ac:dyDescent="0.25">
      <c r="C33" t="s">
        <v>65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 x14ac:dyDescent="0.25">
      <c r="D34" s="92"/>
      <c r="E34" s="92"/>
      <c r="F34" s="92"/>
      <c r="G34" s="92"/>
      <c r="H34" s="92"/>
    </row>
    <row r="35" spans="3:10" x14ac:dyDescent="0.25">
      <c r="C35" t="s">
        <v>303</v>
      </c>
      <c r="D35" s="92"/>
      <c r="E35" s="314"/>
      <c r="F35" s="92"/>
      <c r="G35" s="92"/>
      <c r="H35" s="92">
        <f>SUM(D35:G35)</f>
        <v>0</v>
      </c>
      <c r="J35" s="139"/>
    </row>
    <row r="36" spans="3:10" x14ac:dyDescent="0.25">
      <c r="C36" t="s">
        <v>314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 x14ac:dyDescent="0.25">
      <c r="C37" t="s">
        <v>315</v>
      </c>
      <c r="D37" s="92"/>
      <c r="E37" s="92"/>
      <c r="F37" s="92"/>
      <c r="G37" s="92"/>
      <c r="H37" s="92">
        <f>SUM(D37:G37)</f>
        <v>0</v>
      </c>
    </row>
    <row r="38" spans="3:10" x14ac:dyDescent="0.25">
      <c r="C38" t="s">
        <v>316</v>
      </c>
      <c r="D38" s="92"/>
      <c r="E38" s="92"/>
      <c r="F38" s="92"/>
      <c r="G38" s="92"/>
      <c r="H38" s="92">
        <f>SUM(D38:G38)</f>
        <v>0</v>
      </c>
    </row>
    <row r="39" spans="3:10" x14ac:dyDescent="0.25">
      <c r="D39" s="92"/>
      <c r="E39" s="92"/>
      <c r="F39" s="92"/>
      <c r="G39" s="92"/>
      <c r="H39" s="92"/>
    </row>
    <row r="40" spans="3:10" x14ac:dyDescent="0.25">
      <c r="C40" s="76" t="s">
        <v>317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 x14ac:dyDescent="0.25">
      <c r="D41" s="78"/>
      <c r="E41" s="78"/>
      <c r="F41" s="78"/>
      <c r="G41" s="78"/>
      <c r="H41" s="92"/>
    </row>
    <row r="42" spans="3:10" x14ac:dyDescent="0.25">
      <c r="D42" s="78"/>
      <c r="E42" s="78"/>
      <c r="F42" s="78"/>
      <c r="G42" s="78"/>
      <c r="H42" s="92"/>
    </row>
    <row r="43" spans="3:10" x14ac:dyDescent="0.25">
      <c r="C43" s="76" t="s">
        <v>318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 x14ac:dyDescent="0.25">
      <c r="C44" s="42" t="s">
        <v>204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 x14ac:dyDescent="0.25">
      <c r="D45" s="78"/>
      <c r="E45" s="78"/>
      <c r="H45" s="57"/>
    </row>
    <row r="46" spans="3:10" ht="12" customHeight="1" x14ac:dyDescent="0.25">
      <c r="D46" s="78"/>
      <c r="E46" s="78"/>
      <c r="H46" s="57"/>
    </row>
    <row r="47" spans="3:10" x14ac:dyDescent="0.25">
      <c r="H47" s="57"/>
    </row>
    <row r="48" spans="3:10" x14ac:dyDescent="0.25">
      <c r="H48" s="57"/>
    </row>
    <row r="49" customFormat="1" x14ac:dyDescent="0.25"/>
    <row r="50" customFormat="1" x14ac:dyDescent="0.25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E14" sqref="E14"/>
    </sheetView>
  </sheetViews>
  <sheetFormatPr defaultColWidth="13.140625" defaultRowHeight="15" x14ac:dyDescent="0.25"/>
  <cols>
    <col min="4" max="6" width="13.140625" style="92"/>
    <col min="7" max="7" width="14.42578125" customWidth="1"/>
  </cols>
  <sheetData>
    <row r="1" spans="1:9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9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9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9" ht="18" x14ac:dyDescent="0.25">
      <c r="D4" s="52"/>
      <c r="E4" s="52"/>
      <c r="F4" s="63"/>
      <c r="G4" s="64"/>
      <c r="I4" s="65"/>
    </row>
    <row r="5" spans="1:9" ht="18" x14ac:dyDescent="0.25">
      <c r="A5" s="124" t="s">
        <v>319</v>
      </c>
      <c r="D5" s="271"/>
      <c r="E5" s="271"/>
      <c r="F5" s="272"/>
      <c r="G5" s="273"/>
      <c r="I5" s="65"/>
    </row>
    <row r="6" spans="1:9" ht="18.75" x14ac:dyDescent="0.3">
      <c r="D6" s="274"/>
      <c r="E6" s="274"/>
      <c r="F6" s="275"/>
      <c r="G6" s="276"/>
      <c r="I6" s="65"/>
    </row>
    <row r="7" spans="1:9" x14ac:dyDescent="0.25">
      <c r="G7" s="92"/>
    </row>
    <row r="8" spans="1:9" s="68" customFormat="1" ht="25.5" x14ac:dyDescent="0.25">
      <c r="A8" s="129" t="s">
        <v>128</v>
      </c>
      <c r="B8" s="384" t="s">
        <v>129</v>
      </c>
      <c r="C8" s="385"/>
      <c r="D8" s="277" t="s">
        <v>130</v>
      </c>
      <c r="E8" s="277" t="s">
        <v>130</v>
      </c>
      <c r="F8" s="277" t="s">
        <v>130</v>
      </c>
      <c r="G8" s="384" t="s">
        <v>178</v>
      </c>
      <c r="H8" s="355"/>
      <c r="I8" s="356"/>
    </row>
    <row r="10" spans="1:9" x14ac:dyDescent="0.25">
      <c r="D10" s="278" t="s">
        <v>289</v>
      </c>
      <c r="E10" s="278" t="s">
        <v>320</v>
      </c>
      <c r="F10" s="278" t="s">
        <v>291</v>
      </c>
      <c r="G10" s="278" t="s">
        <v>321</v>
      </c>
      <c r="H10" s="278" t="s">
        <v>322</v>
      </c>
    </row>
    <row r="11" spans="1:9" x14ac:dyDescent="0.25">
      <c r="B11" t="s">
        <v>323</v>
      </c>
      <c r="G11" s="92"/>
      <c r="H11" s="92"/>
    </row>
    <row r="12" spans="1:9" x14ac:dyDescent="0.25">
      <c r="B12" t="s">
        <v>324</v>
      </c>
      <c r="G12" s="92"/>
      <c r="H12" s="92"/>
    </row>
    <row r="13" spans="1:9" s="42" customFormat="1" x14ac:dyDescent="0.25">
      <c r="B13" s="42" t="s">
        <v>204</v>
      </c>
      <c r="D13" s="279">
        <f>D11-D12</f>
        <v>0</v>
      </c>
      <c r="E13" s="279">
        <f>E11-E12</f>
        <v>0</v>
      </c>
      <c r="F13" s="279">
        <f>F11-F12</f>
        <v>0</v>
      </c>
      <c r="G13" s="279">
        <f>G11-G12</f>
        <v>0</v>
      </c>
      <c r="H13" s="279">
        <f>H11-H12</f>
        <v>0</v>
      </c>
    </row>
    <row r="15" spans="1:9" x14ac:dyDescent="0.25">
      <c r="A15" s="42" t="s">
        <v>325</v>
      </c>
    </row>
    <row r="19" spans="7:8" x14ac:dyDescent="0.25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E14" sqref="E14"/>
    </sheetView>
  </sheetViews>
  <sheetFormatPr defaultColWidth="8.7109375" defaultRowHeight="15" x14ac:dyDescent="0.2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G1"/>
      <c r="H1" s="55" t="s">
        <v>1</v>
      </c>
      <c r="I1" s="55" t="s">
        <v>2</v>
      </c>
    </row>
    <row r="2" spans="1:10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0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0" ht="18" x14ac:dyDescent="0.25">
      <c r="A4" s="122"/>
      <c r="B4" s="52"/>
      <c r="D4" s="52"/>
      <c r="E4" s="52"/>
      <c r="F4" s="54"/>
      <c r="G4" s="123"/>
      <c r="H4" s="64"/>
      <c r="I4" s="65"/>
    </row>
    <row r="5" spans="1:10" ht="18" x14ac:dyDescent="0.25">
      <c r="A5" s="52" t="s">
        <v>326</v>
      </c>
      <c r="C5" s="56"/>
      <c r="H5" s="64"/>
      <c r="J5" s="65"/>
    </row>
    <row r="6" spans="1:10" ht="18" x14ac:dyDescent="0.25">
      <c r="D6" s="52"/>
      <c r="E6" s="52"/>
      <c r="F6" s="63"/>
      <c r="G6" s="63"/>
    </row>
    <row r="8" spans="1:10" s="68" customFormat="1" ht="30" x14ac:dyDescent="0.25">
      <c r="A8" s="136" t="s">
        <v>128</v>
      </c>
      <c r="B8" s="345" t="s">
        <v>129</v>
      </c>
      <c r="C8" s="346"/>
      <c r="D8" s="346"/>
      <c r="E8" s="347"/>
      <c r="F8" s="137" t="s">
        <v>130</v>
      </c>
      <c r="G8" s="141"/>
      <c r="H8" s="345" t="s">
        <v>178</v>
      </c>
      <c r="I8" s="355"/>
      <c r="J8" s="356"/>
    </row>
    <row r="10" spans="1:10" x14ac:dyDescent="0.25">
      <c r="A10" s="76" t="s">
        <v>327</v>
      </c>
      <c r="C10" s="46" t="s">
        <v>328</v>
      </c>
      <c r="D10" s="386" t="s">
        <v>329</v>
      </c>
      <c r="E10" s="386"/>
      <c r="F10" s="386"/>
      <c r="G10" s="100" t="s">
        <v>330</v>
      </c>
      <c r="H10" s="387" t="s">
        <v>331</v>
      </c>
      <c r="I10" s="387"/>
      <c r="J10" s="387"/>
    </row>
    <row r="11" spans="1:10" x14ac:dyDescent="0.25">
      <c r="A11" s="70"/>
      <c r="B11" s="70"/>
      <c r="D11" s="46" t="s">
        <v>332</v>
      </c>
      <c r="E11" s="84" t="s">
        <v>333</v>
      </c>
      <c r="F11" s="71" t="s">
        <v>334</v>
      </c>
      <c r="G11" s="71"/>
      <c r="H11" s="46" t="s">
        <v>332</v>
      </c>
      <c r="I11" s="101" t="s">
        <v>333</v>
      </c>
      <c r="J11" s="102" t="s">
        <v>334</v>
      </c>
    </row>
    <row r="12" spans="1:10" x14ac:dyDescent="0.25">
      <c r="A12" s="70"/>
      <c r="B12" s="70"/>
      <c r="D12" s="46"/>
      <c r="E12" s="84"/>
      <c r="F12" s="71"/>
      <c r="G12" s="71"/>
      <c r="H12" s="46"/>
      <c r="I12" s="101"/>
      <c r="J12" s="102"/>
    </row>
    <row r="13" spans="1:10" x14ac:dyDescent="0.25">
      <c r="A13" s="70"/>
      <c r="C13" s="140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 x14ac:dyDescent="0.25">
      <c r="C14" s="140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 x14ac:dyDescent="0.3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 x14ac:dyDescent="0.25">
      <c r="D16" s="79"/>
      <c r="E16" s="79"/>
      <c r="F16" s="79"/>
      <c r="G16" s="69"/>
      <c r="H16" s="104"/>
      <c r="I16" s="104"/>
      <c r="J16" s="104"/>
    </row>
    <row r="17" spans="1:10" x14ac:dyDescent="0.25">
      <c r="D17" s="79"/>
      <c r="E17" s="79"/>
      <c r="F17" s="79"/>
      <c r="G17" s="69"/>
      <c r="H17" s="104"/>
      <c r="I17" s="104"/>
      <c r="J17" s="104"/>
    </row>
    <row r="18" spans="1:10" x14ac:dyDescent="0.25">
      <c r="A18" s="76"/>
      <c r="C18" s="140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 x14ac:dyDescent="0.25">
      <c r="C19" s="140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 x14ac:dyDescent="0.25">
      <c r="C20" s="140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 x14ac:dyDescent="0.25">
      <c r="C21" s="140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 x14ac:dyDescent="0.3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 x14ac:dyDescent="0.25">
      <c r="D23" s="79"/>
      <c r="E23" s="79"/>
      <c r="F23" s="79"/>
      <c r="G23" s="69"/>
      <c r="H23" s="92"/>
      <c r="I23" s="92"/>
      <c r="J23" s="92"/>
    </row>
    <row r="24" spans="1:10" x14ac:dyDescent="0.25">
      <c r="D24" s="92"/>
      <c r="E24" s="92"/>
      <c r="F24" s="92"/>
      <c r="H24" s="92"/>
      <c r="I24" s="92"/>
      <c r="J24" s="92"/>
    </row>
    <row r="25" spans="1:10" x14ac:dyDescent="0.25">
      <c r="D25" s="92"/>
      <c r="E25" s="92"/>
      <c r="F25" s="92"/>
      <c r="H25" s="92"/>
      <c r="I25" s="92"/>
      <c r="J25" s="92"/>
    </row>
    <row r="26" spans="1:10" x14ac:dyDescent="0.25">
      <c r="D26" s="92"/>
      <c r="E26" s="92"/>
      <c r="F26" s="92"/>
      <c r="H26" s="92"/>
      <c r="I26" s="92"/>
      <c r="J26" s="92"/>
    </row>
    <row r="27" spans="1:10" x14ac:dyDescent="0.25">
      <c r="D27" s="92"/>
      <c r="E27" s="92"/>
      <c r="F27" s="92"/>
      <c r="H27" s="92"/>
      <c r="I27" s="92"/>
      <c r="J27" s="92"/>
    </row>
    <row r="28" spans="1:10" x14ac:dyDescent="0.25">
      <c r="C28" s="92"/>
      <c r="D28" s="92"/>
      <c r="E28" s="92"/>
      <c r="F28" s="92"/>
      <c r="H28" s="92"/>
      <c r="I28" s="92"/>
      <c r="J28" s="92"/>
    </row>
    <row r="29" spans="1:10" x14ac:dyDescent="0.25">
      <c r="D29" s="92"/>
      <c r="E29" s="92"/>
      <c r="F29" s="92"/>
      <c r="H29" s="92"/>
      <c r="I29" s="92"/>
      <c r="J29" s="92"/>
    </row>
    <row r="30" spans="1:10" x14ac:dyDescent="0.25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 x14ac:dyDescent="0.2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14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4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4" ht="18" x14ac:dyDescent="0.25">
      <c r="D4" s="52"/>
      <c r="E4" s="52"/>
      <c r="F4" s="63"/>
      <c r="G4" s="64"/>
      <c r="I4" s="65"/>
    </row>
    <row r="5" spans="1:14" ht="18" x14ac:dyDescent="0.25">
      <c r="A5" s="124" t="s">
        <v>335</v>
      </c>
      <c r="D5" s="52"/>
      <c r="E5" s="52"/>
      <c r="F5" s="63"/>
      <c r="G5" s="64"/>
      <c r="I5" s="65"/>
    </row>
    <row r="6" spans="1:14" ht="20.100000000000001" customHeight="1" x14ac:dyDescent="0.25"/>
    <row r="7" spans="1:14" ht="20.100000000000001" customHeight="1" thickBot="1" x14ac:dyDescent="0.3">
      <c r="A7" s="124" t="s">
        <v>336</v>
      </c>
    </row>
    <row r="8" spans="1:14" ht="30.75" thickBot="1" x14ac:dyDescent="0.3">
      <c r="A8" s="182" t="s">
        <v>128</v>
      </c>
      <c r="B8" s="361" t="s">
        <v>129</v>
      </c>
      <c r="C8" s="363"/>
      <c r="D8" s="183" t="s">
        <v>337</v>
      </c>
      <c r="E8" s="184" t="s">
        <v>132</v>
      </c>
      <c r="F8" s="184" t="s">
        <v>157</v>
      </c>
      <c r="G8" s="361" t="s">
        <v>178</v>
      </c>
      <c r="H8" s="392"/>
      <c r="I8" s="393"/>
    </row>
    <row r="9" spans="1:14" x14ac:dyDescent="0.25">
      <c r="A9" s="222"/>
      <c r="B9" s="394"/>
      <c r="C9" s="395"/>
      <c r="D9" s="223"/>
      <c r="E9" s="224"/>
      <c r="F9" s="224"/>
      <c r="G9" s="394"/>
      <c r="H9" s="396"/>
      <c r="I9" s="395"/>
    </row>
    <row r="10" spans="1:14" x14ac:dyDescent="0.25">
      <c r="A10" s="188"/>
      <c r="B10" s="397" t="s">
        <v>338</v>
      </c>
      <c r="C10" s="398"/>
      <c r="D10" s="398"/>
      <c r="E10" s="398"/>
      <c r="F10" s="398"/>
      <c r="G10" s="398"/>
      <c r="H10" s="398"/>
      <c r="I10" s="399"/>
    </row>
    <row r="11" spans="1:14" x14ac:dyDescent="0.25">
      <c r="A11" s="188"/>
      <c r="B11" s="388" t="s">
        <v>339</v>
      </c>
      <c r="C11" s="389"/>
      <c r="D11" s="408" t="s">
        <v>340</v>
      </c>
      <c r="E11" s="409"/>
      <c r="F11" s="410"/>
      <c r="G11" s="388"/>
      <c r="H11" s="390"/>
      <c r="I11" s="391"/>
      <c r="K11" t="s">
        <v>341</v>
      </c>
    </row>
    <row r="12" spans="1:14" x14ac:dyDescent="0.25">
      <c r="A12" s="188"/>
      <c r="B12" s="388" t="s">
        <v>342</v>
      </c>
      <c r="C12" s="389"/>
      <c r="D12" s="408"/>
      <c r="E12" s="409"/>
      <c r="F12" s="410"/>
      <c r="G12" s="388"/>
      <c r="H12" s="390"/>
      <c r="I12" s="391"/>
      <c r="L12" s="76" t="s">
        <v>343</v>
      </c>
      <c r="M12" s="76" t="s">
        <v>344</v>
      </c>
      <c r="N12" s="76" t="s">
        <v>345</v>
      </c>
    </row>
    <row r="13" spans="1:14" x14ac:dyDescent="0.25">
      <c r="A13" s="188"/>
      <c r="B13" s="388" t="s">
        <v>346</v>
      </c>
      <c r="C13" s="389"/>
      <c r="D13" s="408"/>
      <c r="E13" s="409"/>
      <c r="F13" s="410"/>
      <c r="G13" s="388"/>
      <c r="H13" s="390"/>
      <c r="I13" s="391"/>
      <c r="K13" t="s">
        <v>347</v>
      </c>
      <c r="L13" s="57"/>
      <c r="M13" s="57">
        <f>+L13/12</f>
        <v>0</v>
      </c>
    </row>
    <row r="14" spans="1:14" x14ac:dyDescent="0.25">
      <c r="A14" s="188"/>
      <c r="B14" s="388" t="s">
        <v>348</v>
      </c>
      <c r="C14" s="389"/>
      <c r="D14" s="408"/>
      <c r="E14" s="409"/>
      <c r="F14" s="410"/>
      <c r="G14" s="388"/>
      <c r="H14" s="390"/>
      <c r="I14" s="391"/>
      <c r="K14" t="s">
        <v>349</v>
      </c>
      <c r="L14" s="57"/>
      <c r="M14" s="57">
        <f>+L14/12</f>
        <v>0</v>
      </c>
    </row>
    <row r="15" spans="1:14" x14ac:dyDescent="0.25">
      <c r="A15" s="188"/>
      <c r="B15" s="388" t="s">
        <v>350</v>
      </c>
      <c r="C15" s="389"/>
      <c r="D15" s="408" t="s">
        <v>351</v>
      </c>
      <c r="E15" s="409"/>
      <c r="F15" s="410"/>
      <c r="G15" s="388"/>
      <c r="H15" s="390"/>
      <c r="I15" s="391"/>
      <c r="K15" t="s">
        <v>352</v>
      </c>
      <c r="L15" s="57"/>
      <c r="M15" s="57">
        <f>+L15/12</f>
        <v>0</v>
      </c>
    </row>
    <row r="16" spans="1:14" x14ac:dyDescent="0.25">
      <c r="A16" s="188"/>
      <c r="B16" s="388" t="s">
        <v>353</v>
      </c>
      <c r="C16" s="389"/>
      <c r="D16" s="408"/>
      <c r="E16" s="409"/>
      <c r="F16" s="410"/>
      <c r="G16" s="388"/>
      <c r="H16" s="390"/>
      <c r="I16" s="391"/>
      <c r="K16" s="89" t="s">
        <v>354</v>
      </c>
      <c r="L16" s="319"/>
      <c r="M16" s="319"/>
      <c r="N16" s="319">
        <f>+M16*1.1</f>
        <v>0</v>
      </c>
    </row>
    <row r="17" spans="1:16" x14ac:dyDescent="0.25">
      <c r="A17" s="188"/>
      <c r="B17" s="388" t="s">
        <v>355</v>
      </c>
      <c r="C17" s="389"/>
      <c r="D17" s="408"/>
      <c r="E17" s="409"/>
      <c r="F17" s="410"/>
      <c r="G17" s="388"/>
      <c r="H17" s="390"/>
      <c r="I17" s="391"/>
    </row>
    <row r="18" spans="1:16" x14ac:dyDescent="0.25">
      <c r="A18" s="188"/>
      <c r="B18" s="388"/>
      <c r="C18" s="389"/>
      <c r="D18" s="226"/>
      <c r="E18" s="227"/>
      <c r="F18" s="227"/>
      <c r="G18" s="388"/>
      <c r="H18" s="390"/>
      <c r="I18" s="391"/>
    </row>
    <row r="19" spans="1:16" x14ac:dyDescent="0.25">
      <c r="A19" s="188"/>
      <c r="B19" s="400" t="s">
        <v>356</v>
      </c>
      <c r="C19" s="401"/>
      <c r="D19" s="226"/>
      <c r="E19" s="227"/>
      <c r="F19" s="227"/>
      <c r="G19" s="388"/>
      <c r="H19" s="390"/>
      <c r="I19" s="391"/>
      <c r="K19" s="76" t="s">
        <v>357</v>
      </c>
      <c r="L19" s="76"/>
      <c r="M19" s="76"/>
      <c r="N19" s="76"/>
      <c r="O19" s="76"/>
      <c r="P19" s="76"/>
    </row>
    <row r="20" spans="1:16" x14ac:dyDescent="0.25">
      <c r="A20" s="188"/>
      <c r="B20" s="388" t="s">
        <v>358</v>
      </c>
      <c r="C20" s="389"/>
      <c r="D20" s="226">
        <f>+SUM(E20:F20)</f>
        <v>0</v>
      </c>
      <c r="E20" s="227">
        <f>+F20*0.1</f>
        <v>0</v>
      </c>
      <c r="F20" s="227"/>
      <c r="G20" s="388" t="s">
        <v>359</v>
      </c>
      <c r="H20" s="390"/>
      <c r="I20" s="391"/>
      <c r="K20" s="76" t="s">
        <v>2</v>
      </c>
      <c r="L20" s="76" t="s">
        <v>360</v>
      </c>
      <c r="M20" s="76" t="s">
        <v>361</v>
      </c>
      <c r="N20" s="76" t="s">
        <v>343</v>
      </c>
      <c r="O20" s="76" t="s">
        <v>345</v>
      </c>
      <c r="P20" s="76" t="s">
        <v>344</v>
      </c>
    </row>
    <row r="21" spans="1:16" x14ac:dyDescent="0.25">
      <c r="A21" s="188"/>
      <c r="B21" s="402" t="s">
        <v>362</v>
      </c>
      <c r="C21" s="389"/>
      <c r="D21" s="226">
        <f>+SUM(E21:F21)</f>
        <v>0</v>
      </c>
      <c r="E21" s="227">
        <f>+F21*0.1</f>
        <v>0</v>
      </c>
      <c r="F21" s="227"/>
      <c r="G21" s="388" t="s">
        <v>359</v>
      </c>
      <c r="H21" s="390"/>
      <c r="I21" s="391"/>
      <c r="L21" t="s">
        <v>363</v>
      </c>
    </row>
    <row r="22" spans="1:16" x14ac:dyDescent="0.25">
      <c r="A22" s="188"/>
      <c r="B22" s="388"/>
      <c r="C22" s="389"/>
      <c r="D22" s="226"/>
      <c r="E22" s="227"/>
      <c r="F22" s="226"/>
      <c r="G22" s="388"/>
      <c r="H22" s="390"/>
      <c r="I22" s="391"/>
      <c r="L22" t="s">
        <v>364</v>
      </c>
    </row>
    <row r="23" spans="1:16" x14ac:dyDescent="0.25">
      <c r="A23" s="188"/>
      <c r="B23" s="388"/>
      <c r="C23" s="389"/>
      <c r="D23" s="226"/>
      <c r="E23" s="227"/>
      <c r="F23" s="226"/>
      <c r="G23" s="388"/>
      <c r="H23" s="390"/>
      <c r="I23" s="391"/>
    </row>
    <row r="24" spans="1:16" x14ac:dyDescent="0.25">
      <c r="A24" s="188"/>
      <c r="B24" s="400" t="s">
        <v>113</v>
      </c>
      <c r="C24" s="401"/>
      <c r="D24" s="229">
        <f>SUM(D20:D23)</f>
        <v>0</v>
      </c>
      <c r="E24" s="229">
        <f>SUM(E20:E23)</f>
        <v>0</v>
      </c>
      <c r="F24" s="229">
        <f>SUM(F20:F23)</f>
        <v>0</v>
      </c>
      <c r="G24" s="388"/>
      <c r="H24" s="390"/>
      <c r="I24" s="391"/>
    </row>
    <row r="25" spans="1:16" x14ac:dyDescent="0.25">
      <c r="A25" s="188"/>
      <c r="B25" s="388"/>
      <c r="C25" s="389"/>
      <c r="D25" s="226"/>
      <c r="E25" s="227"/>
      <c r="F25" s="226"/>
      <c r="G25" s="388"/>
      <c r="H25" s="390"/>
      <c r="I25" s="391"/>
    </row>
    <row r="26" spans="1:16" x14ac:dyDescent="0.25">
      <c r="A26" s="188"/>
      <c r="B26" s="400" t="s">
        <v>365</v>
      </c>
      <c r="C26" s="401"/>
      <c r="D26" s="226"/>
      <c r="E26" s="227"/>
      <c r="F26" s="226"/>
      <c r="G26" s="388"/>
      <c r="H26" s="390"/>
      <c r="I26" s="391"/>
    </row>
    <row r="27" spans="1:16" x14ac:dyDescent="0.25">
      <c r="A27" s="188"/>
      <c r="B27" s="388" t="s">
        <v>366</v>
      </c>
      <c r="C27" s="389"/>
      <c r="D27" s="230">
        <f>+F27+E27</f>
        <v>0</v>
      </c>
      <c r="E27" s="231">
        <f>+F27*0.1</f>
        <v>0</v>
      </c>
      <c r="F27" s="226"/>
      <c r="G27" s="388"/>
      <c r="H27" s="390"/>
      <c r="I27" s="391"/>
    </row>
    <row r="28" spans="1:16" x14ac:dyDescent="0.25">
      <c r="A28" s="188"/>
      <c r="B28" s="388" t="s">
        <v>366</v>
      </c>
      <c r="C28" s="389"/>
      <c r="D28" s="230">
        <f>+F28+E28</f>
        <v>0</v>
      </c>
      <c r="E28" s="231">
        <f>+F28*0.1</f>
        <v>0</v>
      </c>
      <c r="F28" s="230"/>
      <c r="G28" s="388"/>
      <c r="H28" s="390"/>
      <c r="I28" s="391"/>
    </row>
    <row r="29" spans="1:16" x14ac:dyDescent="0.25">
      <c r="A29" s="188"/>
      <c r="B29" s="388" t="s">
        <v>366</v>
      </c>
      <c r="C29" s="389"/>
      <c r="D29" s="230">
        <f>+F29+E29</f>
        <v>0</v>
      </c>
      <c r="E29" s="231">
        <f>+F29*0.1</f>
        <v>0</v>
      </c>
      <c r="F29" s="230"/>
      <c r="G29" s="388"/>
      <c r="H29" s="390"/>
      <c r="I29" s="391"/>
    </row>
    <row r="30" spans="1:16" x14ac:dyDescent="0.25">
      <c r="A30" s="188"/>
      <c r="B30" s="388" t="s">
        <v>366</v>
      </c>
      <c r="C30" s="389"/>
      <c r="D30" s="230">
        <f>+F30+E30</f>
        <v>0</v>
      </c>
      <c r="E30" s="231">
        <f>+F30*0.1</f>
        <v>0</v>
      </c>
      <c r="F30" s="230"/>
      <c r="G30" s="388"/>
      <c r="H30" s="390"/>
      <c r="I30" s="391"/>
    </row>
    <row r="31" spans="1:16" x14ac:dyDescent="0.25">
      <c r="A31" s="188"/>
      <c r="B31" s="228" t="s">
        <v>367</v>
      </c>
      <c r="C31" s="225"/>
      <c r="D31" s="232">
        <f>SUM(D27:D30)</f>
        <v>0</v>
      </c>
      <c r="E31" s="232">
        <f>SUM(E27:E30)</f>
        <v>0</v>
      </c>
      <c r="F31" s="232">
        <f>SUM(F27:F30)</f>
        <v>0</v>
      </c>
      <c r="G31" s="388"/>
      <c r="H31" s="390"/>
      <c r="I31" s="391"/>
    </row>
    <row r="32" spans="1:16" x14ac:dyDescent="0.25">
      <c r="A32" s="188"/>
      <c r="B32" s="388" t="s">
        <v>368</v>
      </c>
      <c r="C32" s="389"/>
      <c r="D32" s="230">
        <f>+F32+E32</f>
        <v>0</v>
      </c>
      <c r="E32" s="231">
        <f>+F32*0.1</f>
        <v>0</v>
      </c>
      <c r="F32" s="226"/>
      <c r="G32" s="388"/>
      <c r="H32" s="403"/>
      <c r="I32" s="389"/>
    </row>
    <row r="33" spans="1:9" x14ac:dyDescent="0.25">
      <c r="A33" s="188"/>
      <c r="B33" s="388" t="s">
        <v>368</v>
      </c>
      <c r="C33" s="389"/>
      <c r="D33" s="230">
        <f>+F33+E33</f>
        <v>0</v>
      </c>
      <c r="E33" s="231">
        <f>+F33*0.1</f>
        <v>0</v>
      </c>
      <c r="F33" s="226"/>
      <c r="G33" s="388"/>
      <c r="H33" s="403"/>
      <c r="I33" s="389"/>
    </row>
    <row r="34" spans="1:9" x14ac:dyDescent="0.25">
      <c r="A34" s="188"/>
      <c r="B34" s="388" t="s">
        <v>368</v>
      </c>
      <c r="C34" s="389"/>
      <c r="D34" s="230">
        <f>+F34+E34</f>
        <v>0</v>
      </c>
      <c r="E34" s="231">
        <f>+F34*0.1</f>
        <v>0</v>
      </c>
      <c r="F34" s="226"/>
      <c r="G34" s="388"/>
      <c r="H34" s="403"/>
      <c r="I34" s="389"/>
    </row>
    <row r="35" spans="1:9" x14ac:dyDescent="0.25">
      <c r="A35" s="188"/>
      <c r="B35" s="388" t="s">
        <v>368</v>
      </c>
      <c r="C35" s="389"/>
      <c r="D35" s="230">
        <f>+F35+E35</f>
        <v>0</v>
      </c>
      <c r="E35" s="231">
        <f>+F35*0.1</f>
        <v>0</v>
      </c>
      <c r="F35" s="226"/>
      <c r="G35" s="388"/>
      <c r="H35" s="403"/>
      <c r="I35" s="389"/>
    </row>
    <row r="36" spans="1:9" x14ac:dyDescent="0.25">
      <c r="A36" s="188"/>
      <c r="B36" s="228" t="s">
        <v>369</v>
      </c>
      <c r="C36" s="225"/>
      <c r="D36" s="232">
        <f>SUM(D32:D35)</f>
        <v>0</v>
      </c>
      <c r="E36" s="232">
        <f>SUM(E32:E35)</f>
        <v>0</v>
      </c>
      <c r="F36" s="232">
        <f>SUM(F32:F35)</f>
        <v>0</v>
      </c>
      <c r="G36" s="388"/>
      <c r="H36" s="390"/>
      <c r="I36" s="391"/>
    </row>
    <row r="37" spans="1:9" x14ac:dyDescent="0.25">
      <c r="A37" s="188"/>
      <c r="B37" s="388" t="s">
        <v>370</v>
      </c>
      <c r="C37" s="389"/>
      <c r="D37" s="230">
        <f>+F37+E37</f>
        <v>0</v>
      </c>
      <c r="E37" s="231">
        <f>+F37*0.1</f>
        <v>0</v>
      </c>
      <c r="F37" s="226"/>
      <c r="G37" s="388"/>
      <c r="H37" s="390"/>
      <c r="I37" s="391"/>
    </row>
    <row r="38" spans="1:9" x14ac:dyDescent="0.25">
      <c r="A38" s="188"/>
      <c r="B38" s="388" t="s">
        <v>370</v>
      </c>
      <c r="C38" s="389"/>
      <c r="D38" s="230">
        <f>+F38+E38</f>
        <v>0</v>
      </c>
      <c r="E38" s="231">
        <f>+F38*0.1</f>
        <v>0</v>
      </c>
      <c r="F38" s="230"/>
      <c r="G38" s="388"/>
      <c r="H38" s="390"/>
      <c r="I38" s="391"/>
    </row>
    <row r="39" spans="1:9" x14ac:dyDescent="0.25">
      <c r="A39" s="188"/>
      <c r="B39" s="388" t="s">
        <v>370</v>
      </c>
      <c r="C39" s="389"/>
      <c r="D39" s="230">
        <f>+F39+E39</f>
        <v>0</v>
      </c>
      <c r="E39" s="231">
        <f>+F39*0.1</f>
        <v>0</v>
      </c>
      <c r="F39" s="226"/>
      <c r="G39" s="388"/>
      <c r="H39" s="403"/>
      <c r="I39" s="389"/>
    </row>
    <row r="40" spans="1:9" x14ac:dyDescent="0.25">
      <c r="A40" s="188"/>
      <c r="B40" s="388" t="s">
        <v>370</v>
      </c>
      <c r="C40" s="389"/>
      <c r="D40" s="230">
        <f>+F40+E40</f>
        <v>0</v>
      </c>
      <c r="E40" s="231">
        <f>+F40*0.1</f>
        <v>0</v>
      </c>
      <c r="F40" s="230"/>
      <c r="G40" s="388"/>
      <c r="H40" s="403"/>
      <c r="I40" s="389"/>
    </row>
    <row r="41" spans="1:9" x14ac:dyDescent="0.25">
      <c r="A41" s="188"/>
      <c r="B41" s="400" t="s">
        <v>371</v>
      </c>
      <c r="C41" s="401"/>
      <c r="D41" s="232">
        <f>SUM(D37:D40)</f>
        <v>0</v>
      </c>
      <c r="E41" s="232">
        <f>SUM(E37:E40)</f>
        <v>0</v>
      </c>
      <c r="F41" s="232">
        <f>SUM(F37:F40)</f>
        <v>0</v>
      </c>
      <c r="G41" s="388"/>
      <c r="H41" s="403"/>
      <c r="I41" s="389"/>
    </row>
    <row r="42" spans="1:9" x14ac:dyDescent="0.25">
      <c r="A42" s="188"/>
      <c r="B42" s="400" t="s">
        <v>372</v>
      </c>
      <c r="C42" s="401"/>
      <c r="D42" s="232">
        <f>+D31+D36+D41</f>
        <v>0</v>
      </c>
      <c r="E42" s="232">
        <f>+E31+E36+E41</f>
        <v>0</v>
      </c>
      <c r="F42" s="232">
        <f>+F31+F36+F41</f>
        <v>0</v>
      </c>
      <c r="G42" s="388"/>
      <c r="H42" s="403"/>
      <c r="I42" s="389"/>
    </row>
    <row r="43" spans="1:9" x14ac:dyDescent="0.25">
      <c r="A43" s="188"/>
      <c r="B43" s="388"/>
      <c r="C43" s="389"/>
      <c r="D43" s="230"/>
      <c r="E43" s="231"/>
      <c r="F43" s="225"/>
      <c r="G43" s="388"/>
      <c r="H43" s="403"/>
      <c r="I43" s="389"/>
    </row>
    <row r="44" spans="1:9" x14ac:dyDescent="0.25">
      <c r="A44" s="188"/>
      <c r="B44" s="200" t="s">
        <v>373</v>
      </c>
      <c r="C44" s="201"/>
      <c r="D44" s="233"/>
      <c r="E44" s="234"/>
      <c r="F44" s="235"/>
      <c r="G44" s="388"/>
      <c r="H44" s="403"/>
      <c r="I44" s="389"/>
    </row>
    <row r="45" spans="1:9" x14ac:dyDescent="0.25">
      <c r="A45" s="188"/>
      <c r="B45" s="400"/>
      <c r="C45" s="401"/>
      <c r="D45" s="232"/>
      <c r="E45" s="232"/>
      <c r="F45" s="232"/>
      <c r="G45" s="388"/>
      <c r="H45" s="403"/>
      <c r="I45" s="389"/>
    </row>
    <row r="46" spans="1:9" x14ac:dyDescent="0.25">
      <c r="A46" s="236" t="s">
        <v>374</v>
      </c>
      <c r="B46" s="369"/>
      <c r="C46" s="370"/>
      <c r="D46" s="370"/>
      <c r="E46" s="370"/>
      <c r="F46" s="370"/>
      <c r="G46" s="370"/>
      <c r="H46" s="370"/>
      <c r="I46" s="371"/>
    </row>
    <row r="47" spans="1:9" x14ac:dyDescent="0.25">
      <c r="A47" s="236"/>
      <c r="B47" s="369"/>
      <c r="C47" s="370"/>
      <c r="D47" s="370"/>
      <c r="E47" s="370"/>
      <c r="F47" s="370"/>
      <c r="G47" s="370"/>
      <c r="H47" s="370"/>
      <c r="I47" s="371"/>
    </row>
    <row r="48" spans="1:9" x14ac:dyDescent="0.25">
      <c r="A48" s="236"/>
      <c r="B48" s="369"/>
      <c r="C48" s="370"/>
      <c r="D48" s="370"/>
      <c r="E48" s="370"/>
      <c r="F48" s="370"/>
      <c r="G48" s="370"/>
      <c r="H48" s="370"/>
      <c r="I48" s="371"/>
    </row>
    <row r="49" spans="1:16" x14ac:dyDescent="0.25">
      <c r="A49" s="209"/>
      <c r="B49" s="405"/>
      <c r="C49" s="406"/>
      <c r="D49" s="237"/>
      <c r="E49" s="237"/>
      <c r="F49" s="237"/>
      <c r="G49" s="405"/>
      <c r="H49" s="407"/>
      <c r="I49" s="406"/>
    </row>
    <row r="50" spans="1:16" x14ac:dyDescent="0.25">
      <c r="E50" s="114"/>
      <c r="F50" s="114"/>
    </row>
    <row r="51" spans="1:16" x14ac:dyDescent="0.25">
      <c r="E51" s="114"/>
      <c r="F51" s="114"/>
    </row>
    <row r="52" spans="1:16" x14ac:dyDescent="0.25">
      <c r="E52" s="114"/>
      <c r="F52" s="114"/>
    </row>
    <row r="53" spans="1:16" x14ac:dyDescent="0.25">
      <c r="D53" s="90"/>
      <c r="E53" s="114"/>
      <c r="F53" s="114"/>
    </row>
    <row r="54" spans="1:16" ht="18" x14ac:dyDescent="0.25">
      <c r="A54" s="124" t="s">
        <v>375</v>
      </c>
      <c r="E54" s="114"/>
      <c r="F54" s="114"/>
    </row>
    <row r="55" spans="1:16" x14ac:dyDescent="0.25">
      <c r="A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</row>
    <row r="56" spans="1:16" x14ac:dyDescent="0.25">
      <c r="A56" s="238" t="s">
        <v>376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</row>
    <row r="57" spans="1:16" ht="45" x14ac:dyDescent="0.25">
      <c r="A57" s="238"/>
      <c r="B57" s="239"/>
      <c r="C57" s="239" t="s">
        <v>377</v>
      </c>
      <c r="D57" s="245" t="s">
        <v>378</v>
      </c>
      <c r="E57" s="245" t="s">
        <v>379</v>
      </c>
      <c r="F57" s="245" t="s">
        <v>380</v>
      </c>
      <c r="G57" s="245" t="s">
        <v>381</v>
      </c>
      <c r="H57" s="245" t="s">
        <v>382</v>
      </c>
      <c r="I57" s="245" t="s">
        <v>383</v>
      </c>
      <c r="J57" s="245" t="s">
        <v>384</v>
      </c>
      <c r="K57" s="245" t="s">
        <v>385</v>
      </c>
      <c r="L57" s="245" t="s">
        <v>386</v>
      </c>
      <c r="M57" s="245" t="s">
        <v>387</v>
      </c>
      <c r="N57" s="245" t="s">
        <v>388</v>
      </c>
      <c r="O57" s="238"/>
      <c r="P57" s="238"/>
    </row>
    <row r="58" spans="1:16" x14ac:dyDescent="0.25">
      <c r="A58" s="238" t="s">
        <v>389</v>
      </c>
      <c r="B58" s="238"/>
      <c r="C58" s="241" t="s">
        <v>390</v>
      </c>
      <c r="D58" s="242"/>
      <c r="E58" s="242"/>
      <c r="F58" s="242"/>
      <c r="G58" s="242"/>
      <c r="H58" s="242"/>
      <c r="I58" s="238"/>
      <c r="J58" s="242"/>
      <c r="K58" s="242"/>
      <c r="L58" s="242"/>
      <c r="M58" s="238"/>
      <c r="N58" s="242"/>
      <c r="O58" s="238"/>
      <c r="P58" s="238"/>
    </row>
    <row r="59" spans="1:16" x14ac:dyDescent="0.25">
      <c r="A59" s="238" t="s">
        <v>391</v>
      </c>
      <c r="B59" s="238"/>
      <c r="C59" s="241" t="s">
        <v>390</v>
      </c>
      <c r="D59" s="238"/>
      <c r="E59" s="238"/>
      <c r="F59" s="238"/>
      <c r="G59" s="238"/>
      <c r="H59" s="238"/>
      <c r="I59" s="238"/>
      <c r="J59" s="238"/>
      <c r="K59" s="238"/>
      <c r="L59" s="242"/>
      <c r="M59" s="238"/>
      <c r="N59" s="238"/>
      <c r="O59" s="238"/>
      <c r="P59" s="238"/>
    </row>
    <row r="60" spans="1:16" x14ac:dyDescent="0.25">
      <c r="A60" s="238"/>
      <c r="B60" s="238"/>
      <c r="C60" s="238"/>
      <c r="D60" s="243"/>
      <c r="E60" s="243"/>
      <c r="F60" s="243"/>
      <c r="G60" s="243"/>
      <c r="H60" s="243"/>
      <c r="I60" s="244"/>
      <c r="J60" s="243"/>
      <c r="K60" s="243"/>
      <c r="L60" s="243"/>
      <c r="M60" s="244"/>
      <c r="N60" s="243"/>
      <c r="O60" s="238"/>
      <c r="P60" s="238"/>
    </row>
    <row r="61" spans="1:16" x14ac:dyDescent="0.25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</row>
    <row r="62" spans="1:16" x14ac:dyDescent="0.25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</row>
    <row r="63" spans="1:16" x14ac:dyDescent="0.25">
      <c r="A63" s="238"/>
      <c r="B63" s="238"/>
      <c r="C63" s="238"/>
      <c r="D63" s="404" t="s">
        <v>61</v>
      </c>
      <c r="E63" s="404"/>
      <c r="F63" s="404"/>
      <c r="G63" s="404" t="s">
        <v>365</v>
      </c>
      <c r="H63" s="404"/>
      <c r="I63" s="404"/>
      <c r="J63" s="404"/>
      <c r="K63" s="404"/>
      <c r="L63" s="404"/>
      <c r="M63" s="238"/>
      <c r="N63" s="238"/>
      <c r="O63" s="238"/>
      <c r="P63" s="238"/>
    </row>
    <row r="64" spans="1:16" ht="54" x14ac:dyDescent="0.25">
      <c r="A64" s="238" t="s">
        <v>392</v>
      </c>
      <c r="B64" s="249" t="s">
        <v>393</v>
      </c>
      <c r="C64" s="239" t="s">
        <v>377</v>
      </c>
      <c r="D64" s="245" t="s">
        <v>394</v>
      </c>
      <c r="E64" s="245" t="s">
        <v>395</v>
      </c>
      <c r="F64" s="245" t="s">
        <v>396</v>
      </c>
      <c r="G64" s="245" t="s">
        <v>397</v>
      </c>
      <c r="H64" s="245" t="s">
        <v>398</v>
      </c>
      <c r="I64" s="245" t="s">
        <v>383</v>
      </c>
      <c r="J64" s="245" t="s">
        <v>384</v>
      </c>
      <c r="K64" s="245" t="s">
        <v>399</v>
      </c>
      <c r="L64" s="245" t="s">
        <v>386</v>
      </c>
      <c r="M64" s="240" t="s">
        <v>387</v>
      </c>
      <c r="N64" s="240" t="s">
        <v>388</v>
      </c>
      <c r="O64" s="238"/>
      <c r="P64" s="238"/>
    </row>
    <row r="65" spans="1:16" x14ac:dyDescent="0.25">
      <c r="A65" s="238"/>
      <c r="B65" s="238">
        <v>1</v>
      </c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</row>
    <row r="66" spans="1:16" x14ac:dyDescent="0.25">
      <c r="A66" s="238"/>
      <c r="B66" s="238">
        <v>2</v>
      </c>
      <c r="C66" s="238"/>
      <c r="D66" s="242"/>
      <c r="E66" s="238"/>
      <c r="F66" s="242"/>
      <c r="G66" s="242"/>
      <c r="H66" s="242"/>
      <c r="I66" s="238"/>
      <c r="J66" s="238"/>
      <c r="K66" s="242"/>
      <c r="L66" s="238"/>
      <c r="M66" s="238"/>
      <c r="N66" s="242"/>
      <c r="O66" s="238"/>
      <c r="P66" s="238"/>
    </row>
    <row r="67" spans="1:16" x14ac:dyDescent="0.25">
      <c r="A67" s="238"/>
      <c r="B67" s="238">
        <v>3</v>
      </c>
      <c r="C67" s="238"/>
      <c r="D67" s="242"/>
      <c r="E67" s="238"/>
      <c r="F67" s="238"/>
      <c r="G67" s="242"/>
      <c r="H67" s="242"/>
      <c r="I67" s="238"/>
      <c r="J67" s="238"/>
      <c r="K67" s="238"/>
      <c r="L67" s="238"/>
      <c r="M67" s="238"/>
      <c r="N67" s="242"/>
      <c r="O67" s="238"/>
      <c r="P67" s="238"/>
    </row>
    <row r="68" spans="1:16" x14ac:dyDescent="0.25">
      <c r="A68" s="238"/>
      <c r="B68" s="238">
        <v>4</v>
      </c>
      <c r="C68" s="238"/>
      <c r="D68" s="242"/>
      <c r="E68" s="242"/>
      <c r="F68" s="238"/>
      <c r="G68" s="238"/>
      <c r="H68" s="242"/>
      <c r="I68" s="238"/>
      <c r="J68" s="242"/>
      <c r="K68" s="238"/>
      <c r="L68" s="238"/>
      <c r="M68" s="238"/>
      <c r="N68" s="242"/>
      <c r="O68" s="238"/>
      <c r="P68" s="238"/>
    </row>
    <row r="69" spans="1:16" x14ac:dyDescent="0.25">
      <c r="A69" s="42"/>
      <c r="B69" s="238">
        <v>5</v>
      </c>
      <c r="C69" s="238"/>
      <c r="D69" s="242"/>
      <c r="E69" s="238"/>
      <c r="F69" s="238"/>
      <c r="G69" s="242"/>
      <c r="H69" s="242"/>
      <c r="I69" s="238"/>
      <c r="J69" s="238"/>
      <c r="K69" s="238"/>
      <c r="L69" s="238"/>
      <c r="M69" s="238"/>
      <c r="N69" s="242"/>
      <c r="O69" s="238"/>
      <c r="P69" s="238"/>
    </row>
    <row r="70" spans="1:16" x14ac:dyDescent="0.25">
      <c r="A70" s="42"/>
      <c r="B70" s="238">
        <v>6</v>
      </c>
      <c r="C70" s="238"/>
      <c r="D70" s="242"/>
      <c r="E70" s="238"/>
      <c r="F70" s="238"/>
      <c r="G70" s="242"/>
      <c r="H70" s="242"/>
      <c r="I70" s="238"/>
      <c r="J70" s="242"/>
      <c r="K70" s="238"/>
      <c r="L70" s="238"/>
      <c r="M70" s="238"/>
      <c r="N70" s="242"/>
      <c r="O70" s="238"/>
      <c r="P70" s="238"/>
    </row>
    <row r="71" spans="1:16" x14ac:dyDescent="0.25">
      <c r="A71" s="42"/>
      <c r="B71" s="238">
        <v>7</v>
      </c>
      <c r="C71" s="238"/>
      <c r="D71" s="238"/>
      <c r="E71" s="242"/>
      <c r="F71" s="238"/>
      <c r="G71" s="242"/>
      <c r="H71" s="242"/>
      <c r="I71" s="238"/>
      <c r="J71" s="238"/>
      <c r="K71" s="238"/>
      <c r="L71" s="242"/>
      <c r="M71" s="242"/>
      <c r="N71" s="238"/>
      <c r="O71" s="238"/>
      <c r="P71" s="238"/>
    </row>
    <row r="72" spans="1:16" x14ac:dyDescent="0.25">
      <c r="A72" s="42"/>
      <c r="B72" s="238">
        <v>8</v>
      </c>
      <c r="C72" s="238"/>
      <c r="D72" s="242"/>
      <c r="E72" s="238"/>
      <c r="F72" s="238"/>
      <c r="G72" s="242"/>
      <c r="H72" s="242"/>
      <c r="I72" s="238"/>
      <c r="J72" s="242"/>
      <c r="K72" s="238"/>
      <c r="L72" s="238"/>
      <c r="M72" s="242"/>
      <c r="N72" s="242"/>
      <c r="O72" s="238"/>
      <c r="P72" s="238"/>
    </row>
    <row r="73" spans="1:16" x14ac:dyDescent="0.25">
      <c r="A73" s="42"/>
      <c r="B73" s="238">
        <v>9</v>
      </c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</row>
    <row r="74" spans="1:16" x14ac:dyDescent="0.25">
      <c r="A74" s="42"/>
      <c r="B74" s="238">
        <v>10</v>
      </c>
      <c r="C74" s="238"/>
      <c r="D74" s="242"/>
      <c r="E74" s="242"/>
      <c r="F74" s="238"/>
      <c r="G74" s="242"/>
      <c r="H74" s="242"/>
      <c r="I74" s="238"/>
      <c r="J74" s="238"/>
      <c r="K74" s="238"/>
      <c r="L74" s="242"/>
      <c r="M74" s="242"/>
      <c r="N74" s="242"/>
      <c r="O74" s="238"/>
      <c r="P74" s="238"/>
    </row>
    <row r="75" spans="1:16" x14ac:dyDescent="0.25">
      <c r="A75" s="42"/>
      <c r="B75" s="238">
        <v>11</v>
      </c>
      <c r="C75" s="238"/>
      <c r="D75" s="242"/>
      <c r="E75" s="238"/>
      <c r="F75" s="238"/>
      <c r="G75" s="238"/>
      <c r="H75" s="242"/>
      <c r="I75" s="238"/>
      <c r="J75" s="242"/>
      <c r="K75" s="238"/>
      <c r="L75" s="242"/>
      <c r="M75" s="242"/>
      <c r="N75" s="242"/>
      <c r="O75" s="238"/>
      <c r="P75" s="238"/>
    </row>
    <row r="76" spans="1:16" x14ac:dyDescent="0.25">
      <c r="A76" s="42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</row>
    <row r="77" spans="1:16" x14ac:dyDescent="0.25">
      <c r="A77" s="42"/>
      <c r="B77" s="238"/>
      <c r="C77" s="238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38"/>
      <c r="O77" s="238"/>
      <c r="P77" s="238"/>
    </row>
    <row r="78" spans="1:16" x14ac:dyDescent="0.25">
      <c r="A78" s="238"/>
      <c r="B78" s="238"/>
      <c r="C78" s="238"/>
      <c r="D78" s="247"/>
      <c r="E78" s="247"/>
      <c r="F78" s="247"/>
      <c r="G78" s="247"/>
      <c r="H78" s="247"/>
      <c r="I78" s="248"/>
      <c r="J78" s="247"/>
      <c r="K78" s="247"/>
      <c r="L78" s="247"/>
      <c r="M78" s="248"/>
      <c r="N78" s="247"/>
      <c r="O78" s="238"/>
      <c r="P78" s="238"/>
    </row>
    <row r="79" spans="1:16" x14ac:dyDescent="0.25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</row>
    <row r="80" spans="1:16" x14ac:dyDescent="0.25">
      <c r="A80" s="238"/>
      <c r="B80" s="238" t="s">
        <v>204</v>
      </c>
      <c r="C80" s="238"/>
      <c r="D80" s="238" t="s">
        <v>400</v>
      </c>
      <c r="E80" s="238" t="s">
        <v>401</v>
      </c>
      <c r="F80" s="238" t="s">
        <v>401</v>
      </c>
      <c r="G80" s="238" t="s">
        <v>401</v>
      </c>
      <c r="H80" s="238" t="s">
        <v>401</v>
      </c>
      <c r="I80" s="238" t="s">
        <v>401</v>
      </c>
      <c r="J80" s="238" t="s">
        <v>401</v>
      </c>
      <c r="K80" s="238" t="s">
        <v>401</v>
      </c>
      <c r="L80" s="238" t="s">
        <v>401</v>
      </c>
      <c r="M80" s="238" t="s">
        <v>401</v>
      </c>
      <c r="N80" s="238" t="s">
        <v>401</v>
      </c>
      <c r="O80" s="238"/>
      <c r="P80" s="238"/>
    </row>
    <row r="81" spans="1:16" x14ac:dyDescent="0.25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</row>
    <row r="82" spans="1:16" x14ac:dyDescent="0.25">
      <c r="A82" s="42"/>
      <c r="B82" s="42" t="s">
        <v>392</v>
      </c>
      <c r="C82" s="42"/>
      <c r="D82" s="42"/>
      <c r="E82" s="42"/>
      <c r="F82" s="42"/>
      <c r="G82" s="42"/>
      <c r="H82" s="42"/>
      <c r="I82" s="42"/>
      <c r="J82" s="42"/>
      <c r="K82" s="42"/>
      <c r="L82" s="238"/>
      <c r="M82" s="238"/>
      <c r="N82" s="238"/>
      <c r="O82" s="238"/>
      <c r="P82" s="238"/>
    </row>
    <row r="83" spans="1:16" x14ac:dyDescent="0.25">
      <c r="E83" s="114"/>
      <c r="F83" s="114"/>
    </row>
    <row r="84" spans="1:16" x14ac:dyDescent="0.25">
      <c r="E84" s="114"/>
      <c r="F84" s="114"/>
    </row>
    <row r="85" spans="1:16" x14ac:dyDescent="0.25">
      <c r="E85" s="114"/>
      <c r="F85" s="114"/>
    </row>
    <row r="86" spans="1:16" x14ac:dyDescent="0.25">
      <c r="E86" s="114"/>
      <c r="F86" s="114"/>
    </row>
    <row r="87" spans="1:16" ht="18" x14ac:dyDescent="0.25">
      <c r="A87" s="124" t="s">
        <v>402</v>
      </c>
      <c r="E87" s="114"/>
      <c r="F87" s="114"/>
    </row>
    <row r="88" spans="1:16" x14ac:dyDescent="0.25">
      <c r="C88" s="280"/>
      <c r="D88" s="297" t="s">
        <v>403</v>
      </c>
      <c r="E88" s="297"/>
      <c r="F88" s="298"/>
      <c r="G88" s="298"/>
      <c r="H88" s="298"/>
      <c r="I88" s="298"/>
      <c r="J88" s="298"/>
      <c r="K88" s="281"/>
    </row>
    <row r="89" spans="1:16" s="299" customFormat="1" ht="30" x14ac:dyDescent="0.25">
      <c r="C89" s="282"/>
      <c r="D89" s="283" t="s">
        <v>404</v>
      </c>
      <c r="E89" s="282" t="s">
        <v>378</v>
      </c>
      <c r="F89" s="283" t="s">
        <v>405</v>
      </c>
      <c r="G89" s="283" t="s">
        <v>406</v>
      </c>
      <c r="H89" s="283" t="s">
        <v>407</v>
      </c>
      <c r="I89" s="283" t="s">
        <v>386</v>
      </c>
      <c r="J89" s="283" t="s">
        <v>408</v>
      </c>
      <c r="K89" s="283" t="s">
        <v>409</v>
      </c>
    </row>
    <row r="90" spans="1:16" x14ac:dyDescent="0.25">
      <c r="C90" s="290" t="s">
        <v>410</v>
      </c>
      <c r="D90" s="300"/>
      <c r="E90" s="284">
        <f t="shared" ref="E90:E101" si="0">SUM(D90:D90)</f>
        <v>0</v>
      </c>
      <c r="F90" s="301"/>
      <c r="G90" s="301"/>
      <c r="H90" s="301"/>
      <c r="I90" s="301"/>
      <c r="J90" s="301"/>
      <c r="K90" s="285">
        <f t="shared" ref="K90:K101" si="1">SUM(F90:J90)</f>
        <v>0</v>
      </c>
    </row>
    <row r="91" spans="1:16" x14ac:dyDescent="0.25">
      <c r="C91" s="288" t="s">
        <v>411</v>
      </c>
      <c r="D91" s="300"/>
      <c r="E91" s="284">
        <f t="shared" si="0"/>
        <v>0</v>
      </c>
      <c r="F91" s="301"/>
      <c r="G91" s="301"/>
      <c r="H91" s="301"/>
      <c r="I91" s="301"/>
      <c r="J91" s="301"/>
      <c r="K91" s="285">
        <f t="shared" si="1"/>
        <v>0</v>
      </c>
    </row>
    <row r="92" spans="1:16" x14ac:dyDescent="0.25">
      <c r="C92" s="288" t="s">
        <v>412</v>
      </c>
      <c r="D92" s="302"/>
      <c r="E92" s="286">
        <f t="shared" si="0"/>
        <v>0</v>
      </c>
      <c r="F92" s="303"/>
      <c r="G92" s="303"/>
      <c r="H92" s="303"/>
      <c r="I92" s="303"/>
      <c r="J92" s="303"/>
      <c r="K92" s="287">
        <f t="shared" si="1"/>
        <v>0</v>
      </c>
    </row>
    <row r="93" spans="1:16" x14ac:dyDescent="0.25">
      <c r="C93" s="288" t="s">
        <v>413</v>
      </c>
      <c r="D93" s="302"/>
      <c r="E93" s="286">
        <f t="shared" si="0"/>
        <v>0</v>
      </c>
      <c r="F93" s="303"/>
      <c r="G93" s="303"/>
      <c r="H93" s="303"/>
      <c r="I93" s="303"/>
      <c r="J93" s="303"/>
      <c r="K93" s="287">
        <f t="shared" si="1"/>
        <v>0</v>
      </c>
    </row>
    <row r="94" spans="1:16" x14ac:dyDescent="0.25">
      <c r="C94" s="288" t="s">
        <v>414</v>
      </c>
      <c r="D94" s="302"/>
      <c r="E94" s="286">
        <f t="shared" si="0"/>
        <v>0</v>
      </c>
      <c r="F94" s="303"/>
      <c r="G94" s="303"/>
      <c r="H94" s="303"/>
      <c r="I94" s="303"/>
      <c r="J94" s="303"/>
      <c r="K94" s="287">
        <f t="shared" si="1"/>
        <v>0</v>
      </c>
    </row>
    <row r="95" spans="1:16" x14ac:dyDescent="0.25">
      <c r="C95" s="288" t="s">
        <v>415</v>
      </c>
      <c r="D95" s="302"/>
      <c r="E95" s="286">
        <f t="shared" si="0"/>
        <v>0</v>
      </c>
      <c r="F95" s="303"/>
      <c r="G95" s="303"/>
      <c r="H95" s="303"/>
      <c r="I95" s="303"/>
      <c r="J95" s="303"/>
      <c r="K95" s="287">
        <f t="shared" si="1"/>
        <v>0</v>
      </c>
    </row>
    <row r="96" spans="1:16" ht="15" customHeight="1" x14ac:dyDescent="0.25">
      <c r="C96" s="288" t="s">
        <v>416</v>
      </c>
      <c r="D96" s="302"/>
      <c r="E96" s="286">
        <f t="shared" si="0"/>
        <v>0</v>
      </c>
      <c r="F96" s="303"/>
      <c r="G96" s="303"/>
      <c r="H96" s="303"/>
      <c r="I96" s="303"/>
      <c r="J96" s="303"/>
      <c r="K96" s="287">
        <f t="shared" si="1"/>
        <v>0</v>
      </c>
    </row>
    <row r="97" spans="3:11" ht="15" customHeight="1" x14ac:dyDescent="0.25">
      <c r="C97" s="288" t="s">
        <v>417</v>
      </c>
      <c r="D97" s="302"/>
      <c r="E97" s="286">
        <f t="shared" si="0"/>
        <v>0</v>
      </c>
      <c r="F97" s="303"/>
      <c r="G97" s="303"/>
      <c r="H97" s="303"/>
      <c r="I97" s="303"/>
      <c r="J97" s="303"/>
      <c r="K97" s="287">
        <f t="shared" si="1"/>
        <v>0</v>
      </c>
    </row>
    <row r="98" spans="3:11" ht="15" customHeight="1" x14ac:dyDescent="0.25">
      <c r="C98" s="289" t="s">
        <v>418</v>
      </c>
      <c r="D98" s="302"/>
      <c r="E98" s="286">
        <f t="shared" si="0"/>
        <v>0</v>
      </c>
      <c r="F98" s="303"/>
      <c r="G98" s="303"/>
      <c r="H98" s="303"/>
      <c r="I98" s="303"/>
      <c r="J98" s="303"/>
      <c r="K98" s="287">
        <f t="shared" si="1"/>
        <v>0</v>
      </c>
    </row>
    <row r="99" spans="3:11" ht="15" customHeight="1" x14ac:dyDescent="0.25">
      <c r="C99" s="290" t="s">
        <v>419</v>
      </c>
      <c r="D99" s="302"/>
      <c r="E99" s="286">
        <f t="shared" si="0"/>
        <v>0</v>
      </c>
      <c r="F99" s="303"/>
      <c r="G99" s="303"/>
      <c r="H99" s="303"/>
      <c r="I99" s="303"/>
      <c r="J99" s="303"/>
      <c r="K99" s="287">
        <f t="shared" si="1"/>
        <v>0</v>
      </c>
    </row>
    <row r="100" spans="3:11" ht="15" customHeight="1" x14ac:dyDescent="0.25">
      <c r="C100" s="289" t="s">
        <v>420</v>
      </c>
      <c r="D100" s="302"/>
      <c r="E100" s="286">
        <f t="shared" si="0"/>
        <v>0</v>
      </c>
      <c r="F100" s="303"/>
      <c r="G100" s="303"/>
      <c r="H100" s="303"/>
      <c r="I100" s="303"/>
      <c r="J100" s="303"/>
      <c r="K100" s="287">
        <f t="shared" si="1"/>
        <v>0</v>
      </c>
    </row>
    <row r="101" spans="3:11" ht="15" customHeight="1" x14ac:dyDescent="0.25">
      <c r="C101" s="291" t="s">
        <v>421</v>
      </c>
      <c r="D101" s="304"/>
      <c r="E101" s="292">
        <f t="shared" si="0"/>
        <v>0</v>
      </c>
      <c r="F101" s="104"/>
      <c r="G101" s="104"/>
      <c r="H101" s="104"/>
      <c r="I101" s="104"/>
      <c r="J101" s="104"/>
      <c r="K101" s="293">
        <f t="shared" si="1"/>
        <v>0</v>
      </c>
    </row>
    <row r="102" spans="3:11" x14ac:dyDescent="0.25">
      <c r="C102" s="305"/>
      <c r="D102" s="306"/>
      <c r="E102" s="294"/>
      <c r="F102" s="307"/>
      <c r="G102" s="307"/>
      <c r="H102" s="307"/>
      <c r="I102" s="307"/>
      <c r="J102" s="307"/>
      <c r="K102" s="295"/>
    </row>
    <row r="103" spans="3:11" x14ac:dyDescent="0.25">
      <c r="D103" s="308">
        <f>SUM(D90:D102)</f>
        <v>0</v>
      </c>
      <c r="E103" s="296">
        <f t="shared" ref="E103:J103" si="2">SUM(E90:E102)</f>
        <v>0</v>
      </c>
      <c r="F103" s="308">
        <f t="shared" si="2"/>
        <v>0</v>
      </c>
      <c r="G103" s="308">
        <f t="shared" si="2"/>
        <v>0</v>
      </c>
      <c r="H103" s="308">
        <f t="shared" si="2"/>
        <v>0</v>
      </c>
      <c r="I103" s="308">
        <f t="shared" si="2"/>
        <v>0</v>
      </c>
      <c r="J103" s="308">
        <f t="shared" si="2"/>
        <v>0</v>
      </c>
      <c r="K103" s="296">
        <f>SUM(K90:K102)</f>
        <v>0</v>
      </c>
    </row>
    <row r="104" spans="3:11" x14ac:dyDescent="0.25">
      <c r="F104" s="114"/>
    </row>
    <row r="105" spans="3:11" x14ac:dyDescent="0.25">
      <c r="C105" t="s">
        <v>180</v>
      </c>
      <c r="D105" s="104"/>
      <c r="E105" s="104"/>
      <c r="F105" s="309"/>
      <c r="G105" s="104"/>
      <c r="H105" s="104"/>
      <c r="I105" s="104"/>
      <c r="J105" s="104"/>
      <c r="K105" s="104"/>
    </row>
    <row r="106" spans="3:11" x14ac:dyDescent="0.25">
      <c r="C106" s="138" t="s">
        <v>422</v>
      </c>
      <c r="D106" s="262">
        <v>28000</v>
      </c>
      <c r="E106" s="262"/>
      <c r="F106" s="192">
        <v>42110</v>
      </c>
      <c r="G106" s="262">
        <v>41960</v>
      </c>
      <c r="H106" s="262">
        <v>41930</v>
      </c>
      <c r="I106" s="262">
        <v>42060</v>
      </c>
      <c r="J106" s="262">
        <v>42150</v>
      </c>
      <c r="K106" s="262"/>
    </row>
    <row r="107" spans="3:11" s="42" customFormat="1" x14ac:dyDescent="0.25">
      <c r="C107" s="42" t="s">
        <v>285</v>
      </c>
      <c r="D107" s="93">
        <f>D103-D105</f>
        <v>0</v>
      </c>
      <c r="E107" s="93">
        <f t="shared" ref="E107:J107" si="3">E103-E105</f>
        <v>0</v>
      </c>
      <c r="F107" s="93">
        <f t="shared" si="3"/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3:11" x14ac:dyDescent="0.25">
      <c r="D108" s="114"/>
    </row>
    <row r="109" spans="3:11" x14ac:dyDescent="0.25">
      <c r="D109" s="114"/>
    </row>
    <row r="110" spans="3:11" x14ac:dyDescent="0.25">
      <c r="E110" s="114"/>
      <c r="F110" s="114"/>
    </row>
    <row r="111" spans="3:11" x14ac:dyDescent="0.25">
      <c r="E111" s="114"/>
      <c r="F111" s="114"/>
    </row>
    <row r="112" spans="3:11" x14ac:dyDescent="0.25">
      <c r="E112" s="114"/>
      <c r="F112" s="114"/>
    </row>
    <row r="113" spans="5:6" x14ac:dyDescent="0.25">
      <c r="E113" s="114"/>
      <c r="F113" s="114"/>
    </row>
    <row r="114" spans="5:6" x14ac:dyDescent="0.25">
      <c r="E114" s="114"/>
      <c r="F114" s="114"/>
    </row>
    <row r="115" spans="5:6" x14ac:dyDescent="0.25">
      <c r="E115" s="114"/>
      <c r="F115" s="114"/>
    </row>
    <row r="116" spans="5:6" x14ac:dyDescent="0.25">
      <c r="E116" s="114"/>
      <c r="F116" s="114"/>
    </row>
    <row r="117" spans="5:6" x14ac:dyDescent="0.25">
      <c r="E117" s="114"/>
      <c r="F117" s="114"/>
    </row>
    <row r="118" spans="5:6" x14ac:dyDescent="0.25">
      <c r="E118" s="114"/>
      <c r="F118" s="114"/>
    </row>
    <row r="119" spans="5:6" x14ac:dyDescent="0.25">
      <c r="E119" s="114"/>
      <c r="F119" s="114"/>
    </row>
    <row r="120" spans="5:6" x14ac:dyDescent="0.25">
      <c r="E120" s="114"/>
      <c r="F120" s="114"/>
    </row>
    <row r="121" spans="5:6" x14ac:dyDescent="0.25">
      <c r="E121" s="114"/>
      <c r="F121" s="114"/>
    </row>
    <row r="122" spans="5:6" x14ac:dyDescent="0.25">
      <c r="E122" s="114"/>
      <c r="F122" s="114"/>
    </row>
    <row r="123" spans="5:6" x14ac:dyDescent="0.25">
      <c r="E123" s="114"/>
      <c r="F123" s="114"/>
    </row>
    <row r="124" spans="5:6" x14ac:dyDescent="0.25">
      <c r="E124" s="114"/>
      <c r="F124" s="114"/>
    </row>
    <row r="125" spans="5:6" x14ac:dyDescent="0.25">
      <c r="E125" s="114"/>
      <c r="F125" s="114"/>
    </row>
    <row r="126" spans="5:6" x14ac:dyDescent="0.25">
      <c r="E126" s="114"/>
      <c r="F126" s="114"/>
    </row>
    <row r="127" spans="5:6" x14ac:dyDescent="0.25">
      <c r="E127" s="114"/>
      <c r="F127" s="114"/>
    </row>
    <row r="128" spans="5:6" x14ac:dyDescent="0.25">
      <c r="E128" s="114"/>
      <c r="F128" s="114"/>
    </row>
    <row r="129" spans="5:6" x14ac:dyDescent="0.25">
      <c r="E129" s="114"/>
      <c r="F129" s="114"/>
    </row>
    <row r="130" spans="5:6" x14ac:dyDescent="0.25">
      <c r="E130" s="114"/>
      <c r="F130" s="114"/>
    </row>
    <row r="131" spans="5:6" x14ac:dyDescent="0.25">
      <c r="E131" s="114"/>
      <c r="F131" s="114"/>
    </row>
    <row r="132" spans="5:6" x14ac:dyDescent="0.25">
      <c r="E132" s="114"/>
      <c r="F132" s="114"/>
    </row>
    <row r="133" spans="5:6" x14ac:dyDescent="0.25">
      <c r="E133" s="114"/>
      <c r="F133" s="114"/>
    </row>
    <row r="134" spans="5:6" x14ac:dyDescent="0.25">
      <c r="E134" s="114"/>
      <c r="F134" s="114"/>
    </row>
    <row r="135" spans="5:6" x14ac:dyDescent="0.25">
      <c r="E135" s="114"/>
      <c r="F135" s="114"/>
    </row>
    <row r="136" spans="5:6" x14ac:dyDescent="0.25">
      <c r="E136" s="114"/>
      <c r="F136" s="114"/>
    </row>
    <row r="137" spans="5:6" x14ac:dyDescent="0.25">
      <c r="E137" s="114"/>
      <c r="F137" s="114"/>
    </row>
    <row r="138" spans="5:6" x14ac:dyDescent="0.25">
      <c r="E138" s="114"/>
      <c r="F138" s="114"/>
    </row>
    <row r="139" spans="5:6" x14ac:dyDescent="0.25">
      <c r="E139" s="114"/>
      <c r="F139" s="114"/>
    </row>
    <row r="140" spans="5:6" x14ac:dyDescent="0.25">
      <c r="E140" s="114"/>
      <c r="F140" s="114"/>
    </row>
    <row r="141" spans="5:6" x14ac:dyDescent="0.25">
      <c r="E141" s="114"/>
      <c r="F141" s="114"/>
    </row>
    <row r="142" spans="5:6" x14ac:dyDescent="0.25">
      <c r="E142" s="114"/>
      <c r="F142" s="114"/>
    </row>
    <row r="143" spans="5:6" x14ac:dyDescent="0.25">
      <c r="E143" s="114"/>
      <c r="F143" s="114"/>
    </row>
    <row r="144" spans="5:6" x14ac:dyDescent="0.25">
      <c r="E144" s="114"/>
      <c r="F144" s="114"/>
    </row>
    <row r="145" spans="5:6" x14ac:dyDescent="0.25">
      <c r="E145" s="114"/>
      <c r="F145" s="114"/>
    </row>
    <row r="146" spans="5:6" x14ac:dyDescent="0.25">
      <c r="E146" s="114"/>
      <c r="F146" s="114"/>
    </row>
    <row r="147" spans="5:6" x14ac:dyDescent="0.25">
      <c r="E147" s="114"/>
      <c r="F147" s="114"/>
    </row>
    <row r="148" spans="5:6" x14ac:dyDescent="0.25">
      <c r="E148" s="114"/>
      <c r="F148" s="114"/>
    </row>
    <row r="149" spans="5:6" x14ac:dyDescent="0.25">
      <c r="E149" s="114"/>
      <c r="F149" s="114"/>
    </row>
    <row r="150" spans="5:6" x14ac:dyDescent="0.25">
      <c r="E150" s="114"/>
      <c r="F150" s="114"/>
    </row>
    <row r="151" spans="5:6" x14ac:dyDescent="0.25">
      <c r="E151" s="114"/>
      <c r="F151" s="114"/>
    </row>
    <row r="152" spans="5:6" x14ac:dyDescent="0.25">
      <c r="E152" s="114"/>
      <c r="F152" s="114"/>
    </row>
    <row r="153" spans="5:6" x14ac:dyDescent="0.25">
      <c r="E153" s="114"/>
      <c r="F153" s="114"/>
    </row>
    <row r="154" spans="5:6" x14ac:dyDescent="0.25">
      <c r="E154" s="114"/>
      <c r="F154" s="114"/>
    </row>
    <row r="155" spans="5:6" x14ac:dyDescent="0.25">
      <c r="E155" s="114"/>
      <c r="F155" s="114"/>
    </row>
    <row r="156" spans="5:6" x14ac:dyDescent="0.25">
      <c r="E156" s="114"/>
      <c r="F156" s="114"/>
    </row>
    <row r="157" spans="5:6" x14ac:dyDescent="0.25">
      <c r="E157" s="114"/>
      <c r="F157" s="114"/>
    </row>
    <row r="158" spans="5:6" x14ac:dyDescent="0.25">
      <c r="E158" s="114"/>
      <c r="F158" s="114"/>
    </row>
    <row r="159" spans="5:6" x14ac:dyDescent="0.25">
      <c r="E159" s="114"/>
      <c r="F159" s="114"/>
    </row>
    <row r="160" spans="5:6" x14ac:dyDescent="0.25">
      <c r="E160" s="114"/>
      <c r="F160" s="114"/>
    </row>
    <row r="161" spans="5:6" x14ac:dyDescent="0.25">
      <c r="E161" s="114"/>
      <c r="F161" s="114"/>
    </row>
    <row r="162" spans="5:6" x14ac:dyDescent="0.25">
      <c r="E162" s="114"/>
      <c r="F162" s="114"/>
    </row>
    <row r="163" spans="5:6" x14ac:dyDescent="0.25">
      <c r="E163" s="114"/>
      <c r="F163" s="114"/>
    </row>
    <row r="164" spans="5:6" x14ac:dyDescent="0.25">
      <c r="E164" s="114"/>
      <c r="F164" s="114"/>
    </row>
    <row r="165" spans="5:6" x14ac:dyDescent="0.25">
      <c r="E165" s="114"/>
      <c r="F165" s="114"/>
    </row>
    <row r="166" spans="5:6" x14ac:dyDescent="0.25">
      <c r="E166" s="114"/>
      <c r="F166" s="114"/>
    </row>
    <row r="167" spans="5:6" x14ac:dyDescent="0.25">
      <c r="E167" s="114"/>
      <c r="F167" s="114"/>
    </row>
    <row r="168" spans="5:6" x14ac:dyDescent="0.25">
      <c r="E168" s="114"/>
      <c r="F168" s="114"/>
    </row>
    <row r="169" spans="5:6" x14ac:dyDescent="0.25">
      <c r="E169" s="114"/>
      <c r="F169" s="114"/>
    </row>
    <row r="170" spans="5:6" x14ac:dyDescent="0.25">
      <c r="E170" s="114"/>
      <c r="F170" s="114"/>
    </row>
    <row r="171" spans="5:6" x14ac:dyDescent="0.25">
      <c r="E171" s="114"/>
      <c r="F171" s="114"/>
    </row>
    <row r="172" spans="5:6" x14ac:dyDescent="0.25">
      <c r="E172" s="114"/>
      <c r="F172" s="114"/>
    </row>
    <row r="173" spans="5:6" x14ac:dyDescent="0.25">
      <c r="E173" s="114"/>
      <c r="F173" s="114"/>
    </row>
    <row r="174" spans="5:6" x14ac:dyDescent="0.25">
      <c r="E174" s="114"/>
      <c r="F174" s="114"/>
    </row>
    <row r="175" spans="5:6" x14ac:dyDescent="0.25">
      <c r="E175" s="114"/>
      <c r="F175" s="114"/>
    </row>
    <row r="176" spans="5:6" x14ac:dyDescent="0.25">
      <c r="E176" s="114"/>
      <c r="F176" s="114"/>
    </row>
    <row r="177" spans="5:6" x14ac:dyDescent="0.25">
      <c r="E177" s="114"/>
      <c r="F177" s="114"/>
    </row>
    <row r="178" spans="5:6" x14ac:dyDescent="0.25">
      <c r="E178" s="114"/>
      <c r="F178" s="114"/>
    </row>
    <row r="179" spans="5:6" x14ac:dyDescent="0.25">
      <c r="E179" s="114"/>
      <c r="F179" s="114"/>
    </row>
    <row r="180" spans="5:6" x14ac:dyDescent="0.25">
      <c r="E180" s="114"/>
      <c r="F180" s="114"/>
    </row>
    <row r="181" spans="5:6" x14ac:dyDescent="0.25">
      <c r="E181" s="114"/>
      <c r="F181" s="114"/>
    </row>
    <row r="182" spans="5:6" x14ac:dyDescent="0.25">
      <c r="E182" s="114"/>
      <c r="F182" s="114"/>
    </row>
    <row r="183" spans="5:6" x14ac:dyDescent="0.25">
      <c r="E183" s="114"/>
      <c r="F183" s="114"/>
    </row>
    <row r="184" spans="5:6" x14ac:dyDescent="0.25">
      <c r="E184" s="114"/>
      <c r="F184" s="114"/>
    </row>
    <row r="185" spans="5:6" x14ac:dyDescent="0.25">
      <c r="E185" s="114"/>
      <c r="F185" s="114"/>
    </row>
    <row r="186" spans="5:6" x14ac:dyDescent="0.25">
      <c r="E186" s="114"/>
      <c r="F186" s="114"/>
    </row>
    <row r="187" spans="5:6" x14ac:dyDescent="0.25">
      <c r="E187" s="114"/>
      <c r="F187" s="114"/>
    </row>
    <row r="188" spans="5:6" x14ac:dyDescent="0.25">
      <c r="E188" s="114"/>
      <c r="F188" s="114"/>
    </row>
    <row r="189" spans="5:6" x14ac:dyDescent="0.25">
      <c r="E189" s="114"/>
      <c r="F189" s="114"/>
    </row>
  </sheetData>
  <mergeCells count="89">
    <mergeCell ref="B29:C29"/>
    <mergeCell ref="G29:I29"/>
    <mergeCell ref="B30:C30"/>
    <mergeCell ref="G30:I30"/>
    <mergeCell ref="B34:C34"/>
    <mergeCell ref="G34:I34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D63:F63"/>
    <mergeCell ref="G63:L63"/>
    <mergeCell ref="G44:I44"/>
    <mergeCell ref="B45:C45"/>
    <mergeCell ref="G45:I45"/>
    <mergeCell ref="B46:I46"/>
    <mergeCell ref="B47:I47"/>
    <mergeCell ref="B48:I48"/>
    <mergeCell ref="G38:I38"/>
    <mergeCell ref="B39:C39"/>
    <mergeCell ref="G39:I39"/>
    <mergeCell ref="B40:C40"/>
    <mergeCell ref="G40:I40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22:C22"/>
    <mergeCell ref="G22:I22"/>
    <mergeCell ref="B23:C23"/>
    <mergeCell ref="G23:I23"/>
    <mergeCell ref="B24:C24"/>
    <mergeCell ref="G24:I24"/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H35" sqref="H35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14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4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4" ht="18" x14ac:dyDescent="0.25">
      <c r="D4" s="52"/>
      <c r="E4" s="52"/>
      <c r="F4" s="63"/>
      <c r="G4" s="64"/>
      <c r="I4" s="65"/>
    </row>
    <row r="5" spans="1:14" ht="18" x14ac:dyDescent="0.25">
      <c r="A5" s="124" t="s">
        <v>277</v>
      </c>
      <c r="D5" s="52"/>
      <c r="E5" s="52"/>
      <c r="F5" s="63"/>
      <c r="G5" s="64"/>
      <c r="I5" s="65"/>
    </row>
    <row r="6" spans="1:14" ht="18" x14ac:dyDescent="0.25">
      <c r="D6" s="52"/>
      <c r="E6" s="52"/>
      <c r="F6" s="63"/>
      <c r="G6" s="64"/>
      <c r="I6" s="65"/>
    </row>
    <row r="8" spans="1:14" s="68" customFormat="1" ht="25.5" x14ac:dyDescent="0.25">
      <c r="A8" s="66" t="s">
        <v>128</v>
      </c>
      <c r="B8" s="411" t="s">
        <v>129</v>
      </c>
      <c r="C8" s="412"/>
      <c r="D8" s="412"/>
      <c r="E8" s="413"/>
      <c r="F8" s="67" t="s">
        <v>130</v>
      </c>
      <c r="G8" s="411" t="s">
        <v>178</v>
      </c>
      <c r="H8" s="355"/>
      <c r="I8" s="356"/>
    </row>
    <row r="10" spans="1:14" x14ac:dyDescent="0.25">
      <c r="F10" s="69"/>
    </row>
    <row r="11" spans="1:14" x14ac:dyDescent="0.25">
      <c r="A11" s="64"/>
      <c r="B11" s="64"/>
      <c r="C11" s="64" t="s">
        <v>423</v>
      </c>
      <c r="G11" s="84" t="s">
        <v>113</v>
      </c>
      <c r="I11" s="46" t="s">
        <v>424</v>
      </c>
    </row>
    <row r="12" spans="1:14" x14ac:dyDescent="0.25">
      <c r="A12" s="64"/>
      <c r="B12" s="64"/>
      <c r="C12" t="s">
        <v>425</v>
      </c>
      <c r="G12" s="85"/>
      <c r="I12" s="57">
        <v>0</v>
      </c>
    </row>
    <row r="13" spans="1:14" x14ac:dyDescent="0.25">
      <c r="A13" s="64"/>
      <c r="B13" s="64"/>
      <c r="C13" t="s">
        <v>426</v>
      </c>
      <c r="G13" s="85"/>
      <c r="I13" s="57">
        <f>+G13/11*0.75</f>
        <v>0</v>
      </c>
    </row>
    <row r="14" spans="1:14" x14ac:dyDescent="0.25">
      <c r="C14" t="s">
        <v>427</v>
      </c>
      <c r="G14" s="85"/>
      <c r="I14" s="57">
        <v>0</v>
      </c>
    </row>
    <row r="15" spans="1:14" x14ac:dyDescent="0.25">
      <c r="C15" t="s">
        <v>428</v>
      </c>
      <c r="G15" s="86"/>
      <c r="I15" s="87">
        <f>+G15/11*0.75</f>
        <v>0</v>
      </c>
      <c r="K15" t="s">
        <v>429</v>
      </c>
      <c r="N15" s="88" t="e">
        <f>+G15/G16</f>
        <v>#DIV/0!</v>
      </c>
    </row>
    <row r="16" spans="1:14" x14ac:dyDescent="0.25">
      <c r="G16" s="69">
        <f>SUM(G12:G15)</f>
        <v>0</v>
      </c>
      <c r="I16" s="69">
        <f>SUM(I12:I15)</f>
        <v>0</v>
      </c>
      <c r="K16" t="s">
        <v>430</v>
      </c>
      <c r="N16" s="89"/>
    </row>
    <row r="17" spans="1:14" x14ac:dyDescent="0.25">
      <c r="A17" s="64"/>
      <c r="B17" s="64"/>
      <c r="C17" s="64"/>
      <c r="F17" s="69"/>
      <c r="K17" t="s">
        <v>431</v>
      </c>
      <c r="N17" t="e">
        <f>ROUND(N16-N18,0)</f>
        <v>#DIV/0!</v>
      </c>
    </row>
    <row r="18" spans="1:14" x14ac:dyDescent="0.25">
      <c r="A18" s="76"/>
      <c r="B18" s="76"/>
      <c r="C18" s="64"/>
      <c r="F18" s="69"/>
      <c r="K18" t="s">
        <v>432</v>
      </c>
      <c r="N18" t="e">
        <f>ROUNDDOWN(N16*N15,0)</f>
        <v>#DIV/0!</v>
      </c>
    </row>
    <row r="19" spans="1:14" x14ac:dyDescent="0.25">
      <c r="C19" s="76" t="s">
        <v>433</v>
      </c>
      <c r="E19" s="46" t="s">
        <v>431</v>
      </c>
      <c r="F19" s="84" t="s">
        <v>432</v>
      </c>
      <c r="G19" s="46" t="s">
        <v>113</v>
      </c>
      <c r="I19" s="46" t="s">
        <v>434</v>
      </c>
    </row>
    <row r="20" spans="1:14" x14ac:dyDescent="0.25">
      <c r="C20" s="72">
        <v>44470</v>
      </c>
      <c r="E20" s="85"/>
      <c r="F20" s="85"/>
      <c r="G20" s="90">
        <f>SUM(E20:F20)</f>
        <v>0</v>
      </c>
      <c r="I20" s="57">
        <f>+F20/11*0.75</f>
        <v>0</v>
      </c>
    </row>
    <row r="21" spans="1:14" x14ac:dyDescent="0.25">
      <c r="C21" s="72">
        <v>44197</v>
      </c>
      <c r="E21" s="69">
        <f>+E20</f>
        <v>0</v>
      </c>
      <c r="F21" s="69">
        <f>+F20</f>
        <v>0</v>
      </c>
      <c r="G21" s="90">
        <f>SUM(E21:F21)</f>
        <v>0</v>
      </c>
      <c r="I21" s="57">
        <f>+F21/11*0.75</f>
        <v>0</v>
      </c>
    </row>
    <row r="22" spans="1:14" x14ac:dyDescent="0.25">
      <c r="C22" s="72">
        <v>44652</v>
      </c>
      <c r="E22" s="69">
        <f>+E20</f>
        <v>0</v>
      </c>
      <c r="F22" s="69">
        <f>+F20</f>
        <v>0</v>
      </c>
      <c r="G22" s="90">
        <f>SUM(E22:F22)</f>
        <v>0</v>
      </c>
      <c r="I22" s="69">
        <f>+F22/11*0.75</f>
        <v>0</v>
      </c>
    </row>
    <row r="23" spans="1:14" x14ac:dyDescent="0.25">
      <c r="C23" s="72">
        <v>44743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 x14ac:dyDescent="0.25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 x14ac:dyDescent="0.25">
      <c r="F25" s="69"/>
    </row>
    <row r="26" spans="1:14" x14ac:dyDescent="0.25">
      <c r="C26" s="76" t="s">
        <v>435</v>
      </c>
      <c r="F26" s="79"/>
    </row>
    <row r="27" spans="1:14" x14ac:dyDescent="0.25">
      <c r="C27" t="s">
        <v>76</v>
      </c>
      <c r="G27" s="90">
        <f>+G12</f>
        <v>0</v>
      </c>
    </row>
    <row r="28" spans="1:14" x14ac:dyDescent="0.25">
      <c r="C28" t="s">
        <v>436</v>
      </c>
      <c r="F28" s="79"/>
      <c r="G28" s="90">
        <f>+G13</f>
        <v>0</v>
      </c>
      <c r="I28" s="57">
        <f>+G28/11*0.75</f>
        <v>0</v>
      </c>
    </row>
    <row r="29" spans="1:14" x14ac:dyDescent="0.25">
      <c r="C29" t="s">
        <v>431</v>
      </c>
      <c r="F29" s="78"/>
      <c r="G29" s="90">
        <f>+G14-E24</f>
        <v>0</v>
      </c>
    </row>
    <row r="30" spans="1:14" x14ac:dyDescent="0.25">
      <c r="C30" t="s">
        <v>432</v>
      </c>
      <c r="F30" s="69"/>
      <c r="G30" s="91">
        <f>+G15-F24</f>
        <v>0</v>
      </c>
      <c r="I30" s="87">
        <f>+G30/11*0.75</f>
        <v>0</v>
      </c>
    </row>
    <row r="31" spans="1:14" x14ac:dyDescent="0.25">
      <c r="G31" s="90">
        <f>SUM(G27:G30)</f>
        <v>0</v>
      </c>
      <c r="I31" s="57">
        <f>SUM(I27:I30)</f>
        <v>0</v>
      </c>
    </row>
    <row r="34" spans="3:3" x14ac:dyDescent="0.25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  <c r="J1" s="270"/>
    </row>
    <row r="2" spans="1:13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  <c r="J2" s="65"/>
    </row>
    <row r="3" spans="1:13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  <c r="J3" s="65"/>
    </row>
    <row r="4" spans="1:13" ht="18" x14ac:dyDescent="0.25">
      <c r="D4" s="52"/>
      <c r="E4" s="52"/>
      <c r="F4" s="63"/>
      <c r="G4" s="64"/>
      <c r="I4" s="65"/>
      <c r="J4" s="65"/>
    </row>
    <row r="5" spans="1:13" ht="18" x14ac:dyDescent="0.25">
      <c r="A5" s="124" t="s">
        <v>437</v>
      </c>
      <c r="D5" s="52"/>
      <c r="E5" s="52"/>
      <c r="F5" s="63"/>
      <c r="G5" s="64"/>
      <c r="I5" s="65"/>
      <c r="J5" s="65"/>
    </row>
    <row r="6" spans="1:13" ht="18.75" x14ac:dyDescent="0.3">
      <c r="D6" s="1"/>
      <c r="E6" s="1"/>
      <c r="F6" s="135"/>
      <c r="G6" s="4"/>
      <c r="I6" s="65"/>
      <c r="J6" s="65"/>
    </row>
    <row r="8" spans="1:13" s="68" customFormat="1" ht="25.5" x14ac:dyDescent="0.25">
      <c r="A8" s="129" t="s">
        <v>128</v>
      </c>
      <c r="B8" s="384" t="s">
        <v>129</v>
      </c>
      <c r="C8" s="385"/>
      <c r="D8" s="385"/>
      <c r="E8" s="414"/>
      <c r="F8" s="130" t="s">
        <v>130</v>
      </c>
      <c r="G8" s="384" t="s">
        <v>178</v>
      </c>
      <c r="H8" s="355"/>
      <c r="I8" s="356"/>
    </row>
    <row r="10" spans="1:13" x14ac:dyDescent="0.25">
      <c r="F10" s="69"/>
    </row>
    <row r="11" spans="1:13" x14ac:dyDescent="0.25">
      <c r="A11" s="76">
        <v>30900</v>
      </c>
      <c r="B11" s="76"/>
      <c r="C11" s="76" t="s">
        <v>438</v>
      </c>
      <c r="F11" s="69"/>
    </row>
    <row r="12" spans="1:13" x14ac:dyDescent="0.25">
      <c r="C12" t="s">
        <v>439</v>
      </c>
      <c r="G12" s="259">
        <f>L13</f>
        <v>0</v>
      </c>
      <c r="K12" s="46" t="s">
        <v>440</v>
      </c>
      <c r="L12" s="46" t="s">
        <v>130</v>
      </c>
    </row>
    <row r="13" spans="1:13" x14ac:dyDescent="0.25">
      <c r="C13" t="s">
        <v>441</v>
      </c>
      <c r="G13" s="69">
        <f>+G12/11*0.75</f>
        <v>0</v>
      </c>
      <c r="H13" t="s">
        <v>442</v>
      </c>
      <c r="K13" t="s">
        <v>443</v>
      </c>
    </row>
    <row r="14" spans="1:13" x14ac:dyDescent="0.25">
      <c r="C14" t="s">
        <v>444</v>
      </c>
      <c r="G14" s="83">
        <f>+G12-G13</f>
        <v>0</v>
      </c>
      <c r="K14" t="s">
        <v>445</v>
      </c>
    </row>
    <row r="15" spans="1:13" x14ac:dyDescent="0.25">
      <c r="G15" s="69"/>
      <c r="K15" t="s">
        <v>446</v>
      </c>
    </row>
    <row r="16" spans="1:13" ht="15.75" thickBot="1" x14ac:dyDescent="0.3">
      <c r="G16" s="57"/>
      <c r="L16" s="258">
        <f>SUM(L13:L15)</f>
        <v>0</v>
      </c>
      <c r="M16" t="s">
        <v>447</v>
      </c>
    </row>
    <row r="17" spans="1:8" ht="15.75" thickTop="1" x14ac:dyDescent="0.25">
      <c r="A17" s="76">
        <v>37500</v>
      </c>
      <c r="B17" s="76"/>
      <c r="C17" s="76" t="s">
        <v>448</v>
      </c>
      <c r="G17" s="57"/>
    </row>
    <row r="18" spans="1:8" x14ac:dyDescent="0.25">
      <c r="C18" t="s">
        <v>449</v>
      </c>
      <c r="G18" s="256">
        <f>L14</f>
        <v>0</v>
      </c>
    </row>
    <row r="19" spans="1:8" x14ac:dyDescent="0.25">
      <c r="C19" t="s">
        <v>450</v>
      </c>
      <c r="G19" s="260">
        <f>L15</f>
        <v>0</v>
      </c>
    </row>
    <row r="20" spans="1:8" x14ac:dyDescent="0.25">
      <c r="G20" s="57">
        <f>SUM(G18:G19)</f>
        <v>0</v>
      </c>
    </row>
    <row r="21" spans="1:8" x14ac:dyDescent="0.25">
      <c r="C21" t="s">
        <v>441</v>
      </c>
      <c r="G21" s="69">
        <f>+G20/11*0.75</f>
        <v>0</v>
      </c>
      <c r="H21" t="s">
        <v>442</v>
      </c>
    </row>
    <row r="22" spans="1:8" x14ac:dyDescent="0.25">
      <c r="C22" t="s">
        <v>451</v>
      </c>
      <c r="G22" s="83">
        <f>+G20-G21</f>
        <v>0</v>
      </c>
    </row>
    <row r="27" spans="1:8" x14ac:dyDescent="0.25">
      <c r="G27" s="255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90FE5-E429-45A3-BD1D-D7F4EDA664BC}">
  <sheetPr>
    <tabColor rgb="FFFFFF00"/>
  </sheetPr>
  <dimension ref="A1:D36"/>
  <sheetViews>
    <sheetView workbookViewId="0">
      <selection activeCell="B31" sqref="B31"/>
    </sheetView>
  </sheetViews>
  <sheetFormatPr defaultRowHeight="15" x14ac:dyDescent="0.25"/>
  <cols>
    <col min="1" max="1" width="12.5703125" customWidth="1"/>
    <col min="2" max="2" width="56.140625" customWidth="1"/>
    <col min="3" max="3" width="57.28515625" customWidth="1"/>
    <col min="4" max="4" width="23.28515625" customWidth="1"/>
  </cols>
  <sheetData>
    <row r="1" spans="1:4" x14ac:dyDescent="0.25">
      <c r="A1" s="320" t="s">
        <v>460</v>
      </c>
      <c r="B1" s="320" t="s">
        <v>461</v>
      </c>
      <c r="C1" s="320" t="s">
        <v>462</v>
      </c>
      <c r="D1" s="320" t="s">
        <v>463</v>
      </c>
    </row>
    <row r="2" spans="1:4" ht="75" x14ac:dyDescent="0.25">
      <c r="A2" s="322">
        <v>1</v>
      </c>
      <c r="B2" s="321" t="s">
        <v>464</v>
      </c>
      <c r="C2" s="321" t="s">
        <v>465</v>
      </c>
      <c r="D2" s="321"/>
    </row>
    <row r="3" spans="1:4" x14ac:dyDescent="0.25">
      <c r="A3" s="322"/>
      <c r="B3" s="321"/>
      <c r="C3" s="321"/>
      <c r="D3" s="321"/>
    </row>
    <row r="4" spans="1:4" x14ac:dyDescent="0.25">
      <c r="A4" s="322"/>
      <c r="B4" s="321"/>
      <c r="C4" s="321"/>
      <c r="D4" s="321"/>
    </row>
    <row r="5" spans="1:4" x14ac:dyDescent="0.25">
      <c r="A5" s="322"/>
      <c r="B5" s="321"/>
      <c r="C5" s="321"/>
      <c r="D5" s="321"/>
    </row>
    <row r="6" spans="1:4" x14ac:dyDescent="0.25">
      <c r="A6" s="322"/>
      <c r="B6" s="321"/>
      <c r="C6" s="321"/>
      <c r="D6" s="321"/>
    </row>
    <row r="7" spans="1:4" x14ac:dyDescent="0.25">
      <c r="A7" s="322"/>
      <c r="B7" s="321"/>
      <c r="C7" s="321"/>
      <c r="D7" s="321"/>
    </row>
    <row r="8" spans="1:4" x14ac:dyDescent="0.25">
      <c r="A8" s="322"/>
      <c r="B8" s="321"/>
      <c r="C8" s="321"/>
      <c r="D8" s="321"/>
    </row>
    <row r="9" spans="1:4" x14ac:dyDescent="0.25">
      <c r="A9" s="322"/>
      <c r="B9" s="321"/>
      <c r="C9" s="321"/>
      <c r="D9" s="321"/>
    </row>
    <row r="10" spans="1:4" x14ac:dyDescent="0.25">
      <c r="A10" s="322"/>
      <c r="B10" s="321"/>
      <c r="C10" s="321"/>
      <c r="D10" s="321"/>
    </row>
    <row r="11" spans="1:4" x14ac:dyDescent="0.25">
      <c r="A11" s="322"/>
      <c r="B11" s="321"/>
      <c r="C11" s="321"/>
      <c r="D11" s="321"/>
    </row>
    <row r="12" spans="1:4" x14ac:dyDescent="0.25">
      <c r="A12" s="322"/>
      <c r="B12" s="321"/>
      <c r="C12" s="321"/>
      <c r="D12" s="321"/>
    </row>
    <row r="13" spans="1:4" x14ac:dyDescent="0.25">
      <c r="A13" s="322"/>
      <c r="B13" s="321"/>
      <c r="C13" s="321"/>
      <c r="D13" s="321"/>
    </row>
    <row r="14" spans="1:4" x14ac:dyDescent="0.25">
      <c r="A14" s="322"/>
      <c r="B14" s="321"/>
      <c r="C14" s="321"/>
      <c r="D14" s="321"/>
    </row>
    <row r="15" spans="1:4" x14ac:dyDescent="0.25">
      <c r="A15" s="322"/>
      <c r="B15" s="321"/>
      <c r="C15" s="321"/>
      <c r="D15" s="321"/>
    </row>
    <row r="16" spans="1:4" x14ac:dyDescent="0.25">
      <c r="A16" s="322"/>
      <c r="B16" s="321"/>
      <c r="C16" s="321"/>
      <c r="D16" s="321"/>
    </row>
    <row r="17" spans="1:4" x14ac:dyDescent="0.25">
      <c r="A17" s="322"/>
      <c r="B17" s="321"/>
      <c r="C17" s="321"/>
      <c r="D17" s="321"/>
    </row>
    <row r="18" spans="1:4" x14ac:dyDescent="0.25">
      <c r="A18" s="322"/>
      <c r="B18" s="321"/>
      <c r="C18" s="321"/>
      <c r="D18" s="321"/>
    </row>
    <row r="19" spans="1:4" x14ac:dyDescent="0.25">
      <c r="A19" s="322"/>
      <c r="B19" s="321"/>
      <c r="C19" s="321"/>
      <c r="D19" s="321"/>
    </row>
    <row r="20" spans="1:4" x14ac:dyDescent="0.25">
      <c r="A20" s="322"/>
      <c r="B20" s="321"/>
      <c r="C20" s="321"/>
      <c r="D20" s="321"/>
    </row>
    <row r="21" spans="1:4" x14ac:dyDescent="0.25">
      <c r="A21" s="322"/>
      <c r="B21" s="321"/>
      <c r="C21" s="321"/>
      <c r="D21" s="321"/>
    </row>
    <row r="22" spans="1:4" x14ac:dyDescent="0.25">
      <c r="A22" s="322"/>
      <c r="B22" s="321"/>
      <c r="C22" s="321"/>
      <c r="D22" s="321"/>
    </row>
    <row r="23" spans="1:4" x14ac:dyDescent="0.25">
      <c r="A23" s="322"/>
      <c r="B23" s="321"/>
      <c r="C23" s="321"/>
      <c r="D23" s="321"/>
    </row>
    <row r="24" spans="1:4" x14ac:dyDescent="0.25">
      <c r="A24" s="322"/>
      <c r="B24" s="321"/>
      <c r="C24" s="321"/>
      <c r="D24" s="321"/>
    </row>
    <row r="25" spans="1:4" x14ac:dyDescent="0.25">
      <c r="A25" s="322"/>
      <c r="B25" s="321"/>
      <c r="C25" s="321"/>
      <c r="D25" s="321"/>
    </row>
    <row r="26" spans="1:4" x14ac:dyDescent="0.25">
      <c r="A26" s="322"/>
      <c r="B26" s="321"/>
      <c r="C26" s="321"/>
      <c r="D26" s="321"/>
    </row>
    <row r="27" spans="1:4" x14ac:dyDescent="0.25">
      <c r="A27" s="322"/>
      <c r="B27" s="321"/>
      <c r="C27" s="321"/>
      <c r="D27" s="321"/>
    </row>
    <row r="28" spans="1:4" x14ac:dyDescent="0.25">
      <c r="A28" s="322"/>
      <c r="B28" s="321"/>
      <c r="C28" s="321"/>
      <c r="D28" s="321"/>
    </row>
    <row r="29" spans="1:4" x14ac:dyDescent="0.25">
      <c r="A29" s="322"/>
      <c r="B29" s="321"/>
      <c r="C29" s="321"/>
      <c r="D29" s="321"/>
    </row>
    <row r="30" spans="1:4" x14ac:dyDescent="0.25">
      <c r="A30" s="322"/>
      <c r="B30" s="321"/>
      <c r="C30" s="321"/>
      <c r="D30" s="321"/>
    </row>
    <row r="31" spans="1:4" x14ac:dyDescent="0.25">
      <c r="A31" s="322"/>
      <c r="B31" s="321"/>
      <c r="C31" s="321"/>
      <c r="D31" s="321"/>
    </row>
    <row r="32" spans="1:4" x14ac:dyDescent="0.25">
      <c r="A32" s="322"/>
      <c r="B32" s="321"/>
      <c r="C32" s="321"/>
      <c r="D32" s="321"/>
    </row>
    <row r="33" spans="1:4" x14ac:dyDescent="0.25">
      <c r="A33" s="322"/>
      <c r="B33" s="321"/>
      <c r="C33" s="321"/>
      <c r="D33" s="321"/>
    </row>
    <row r="34" spans="1:4" x14ac:dyDescent="0.25">
      <c r="A34" s="322"/>
      <c r="B34" s="321"/>
      <c r="C34" s="321"/>
      <c r="D34" s="321"/>
    </row>
    <row r="35" spans="1:4" x14ac:dyDescent="0.25">
      <c r="A35" s="322"/>
      <c r="B35" s="321"/>
      <c r="C35" s="321"/>
      <c r="D35" s="321"/>
    </row>
    <row r="36" spans="1:4" x14ac:dyDescent="0.25">
      <c r="A36" s="321"/>
      <c r="B36" s="321"/>
      <c r="C36" s="321"/>
      <c r="D36" s="3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2"/>
  <sheetViews>
    <sheetView topLeftCell="B35" workbookViewId="0">
      <selection activeCell="C42" sqref="C42"/>
    </sheetView>
  </sheetViews>
  <sheetFormatPr defaultColWidth="8.7109375" defaultRowHeight="15" x14ac:dyDescent="0.2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10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0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0" ht="18" x14ac:dyDescent="0.25">
      <c r="A4" s="122"/>
      <c r="B4" s="52"/>
      <c r="D4" s="52"/>
      <c r="E4" s="52"/>
      <c r="F4" s="54"/>
      <c r="G4" s="123"/>
      <c r="H4" s="64"/>
      <c r="I4" s="65"/>
    </row>
    <row r="5" spans="1:10" ht="18" x14ac:dyDescent="0.25">
      <c r="A5" s="52" t="s">
        <v>75</v>
      </c>
      <c r="C5" s="56"/>
      <c r="G5" s="57"/>
      <c r="H5" s="64"/>
      <c r="J5" s="65"/>
    </row>
    <row r="6" spans="1:10" ht="18" x14ac:dyDescent="0.25">
      <c r="D6" s="52"/>
      <c r="E6" s="52"/>
      <c r="F6" s="63"/>
      <c r="G6" s="63"/>
    </row>
    <row r="7" spans="1:10" x14ac:dyDescent="0.25">
      <c r="D7" s="70"/>
      <c r="E7" s="70"/>
      <c r="F7" s="143"/>
      <c r="G7" s="143"/>
    </row>
    <row r="8" spans="1:10" x14ac:dyDescent="0.25">
      <c r="B8">
        <v>1</v>
      </c>
      <c r="C8" t="s">
        <v>76</v>
      </c>
    </row>
    <row r="10" spans="1:10" x14ac:dyDescent="0.25">
      <c r="B10">
        <v>2</v>
      </c>
      <c r="C10" t="s">
        <v>77</v>
      </c>
      <c r="F10" t="s">
        <v>78</v>
      </c>
    </row>
    <row r="12" spans="1:10" x14ac:dyDescent="0.25">
      <c r="B12">
        <v>3</v>
      </c>
      <c r="C12" t="s">
        <v>79</v>
      </c>
      <c r="F12" t="s">
        <v>78</v>
      </c>
    </row>
    <row r="13" spans="1:10" x14ac:dyDescent="0.25">
      <c r="C13" s="138"/>
    </row>
    <row r="14" spans="1:10" x14ac:dyDescent="0.25">
      <c r="B14">
        <v>4</v>
      </c>
      <c r="C14" t="s">
        <v>80</v>
      </c>
      <c r="F14" t="s">
        <v>78</v>
      </c>
    </row>
    <row r="16" spans="1:10" x14ac:dyDescent="0.25">
      <c r="B16">
        <v>5</v>
      </c>
      <c r="C16" t="s">
        <v>81</v>
      </c>
    </row>
    <row r="17" spans="3:3" x14ac:dyDescent="0.25">
      <c r="C17" t="s">
        <v>82</v>
      </c>
    </row>
    <row r="18" spans="3:3" x14ac:dyDescent="0.25">
      <c r="C18" s="138" t="s">
        <v>83</v>
      </c>
    </row>
    <row r="19" spans="3:3" x14ac:dyDescent="0.25">
      <c r="C19" s="138" t="s">
        <v>84</v>
      </c>
    </row>
    <row r="20" spans="3:3" x14ac:dyDescent="0.25">
      <c r="C20" s="138" t="s">
        <v>85</v>
      </c>
    </row>
    <row r="21" spans="3:3" x14ac:dyDescent="0.25">
      <c r="C21" s="138" t="s">
        <v>86</v>
      </c>
    </row>
    <row r="22" spans="3:3" x14ac:dyDescent="0.25">
      <c r="C22" s="138" t="s">
        <v>87</v>
      </c>
    </row>
    <row r="23" spans="3:3" x14ac:dyDescent="0.25">
      <c r="C23" t="s">
        <v>88</v>
      </c>
    </row>
    <row r="24" spans="3:3" x14ac:dyDescent="0.25">
      <c r="C24" s="138" t="s">
        <v>89</v>
      </c>
    </row>
    <row r="25" spans="3:3" x14ac:dyDescent="0.25">
      <c r="C25" s="138" t="s">
        <v>90</v>
      </c>
    </row>
    <row r="26" spans="3:3" x14ac:dyDescent="0.25">
      <c r="C26" t="s">
        <v>91</v>
      </c>
    </row>
    <row r="27" spans="3:3" x14ac:dyDescent="0.25">
      <c r="C27" t="s">
        <v>92</v>
      </c>
    </row>
    <row r="28" spans="3:3" x14ac:dyDescent="0.25">
      <c r="C28" t="s">
        <v>93</v>
      </c>
    </row>
    <row r="29" spans="3:3" x14ac:dyDescent="0.25">
      <c r="C29" t="s">
        <v>94</v>
      </c>
    </row>
    <row r="30" spans="3:3" x14ac:dyDescent="0.25">
      <c r="C30" s="138" t="s">
        <v>95</v>
      </c>
    </row>
    <row r="31" spans="3:3" x14ac:dyDescent="0.25">
      <c r="C31" s="138" t="s">
        <v>96</v>
      </c>
    </row>
    <row r="32" spans="3:3" x14ac:dyDescent="0.25">
      <c r="C32" s="138" t="s">
        <v>97</v>
      </c>
    </row>
    <row r="33" spans="3:3" x14ac:dyDescent="0.25">
      <c r="C33" s="138" t="s">
        <v>98</v>
      </c>
    </row>
    <row r="34" spans="3:3" x14ac:dyDescent="0.25">
      <c r="C34" t="s">
        <v>99</v>
      </c>
    </row>
    <row r="35" spans="3:3" x14ac:dyDescent="0.25">
      <c r="C35" s="138" t="s">
        <v>100</v>
      </c>
    </row>
    <row r="36" spans="3:3" x14ac:dyDescent="0.25">
      <c r="C36" s="138" t="s">
        <v>101</v>
      </c>
    </row>
    <row r="37" spans="3:3" x14ac:dyDescent="0.25">
      <c r="C37" t="s">
        <v>102</v>
      </c>
    </row>
    <row r="38" spans="3:3" x14ac:dyDescent="0.25">
      <c r="C38" s="138" t="s">
        <v>103</v>
      </c>
    </row>
    <row r="39" spans="3:3" x14ac:dyDescent="0.25">
      <c r="C39" s="138" t="s">
        <v>104</v>
      </c>
    </row>
    <row r="40" spans="3:3" x14ac:dyDescent="0.25">
      <c r="C40" s="138" t="s">
        <v>105</v>
      </c>
    </row>
    <row r="41" spans="3:3" x14ac:dyDescent="0.25">
      <c r="C41" s="138" t="s">
        <v>106</v>
      </c>
    </row>
    <row r="42" spans="3:3" x14ac:dyDescent="0.25">
      <c r="C42" s="138" t="s">
        <v>84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workbookViewId="0">
      <selection activeCell="D16" sqref="D16"/>
    </sheetView>
  </sheetViews>
  <sheetFormatPr defaultRowHeight="15" x14ac:dyDescent="0.2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J1" s="55" t="s">
        <v>1</v>
      </c>
      <c r="K1" s="55" t="s">
        <v>2</v>
      </c>
    </row>
    <row r="2" spans="1:14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I2" s="58" t="s">
        <v>4</v>
      </c>
      <c r="J2" s="59" t="str">
        <f>Index!$H$2</f>
        <v>MG</v>
      </c>
      <c r="K2" s="60">
        <f>Index!$I$2</f>
        <v>45254</v>
      </c>
    </row>
    <row r="3" spans="1:14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I3" s="58" t="s">
        <v>6</v>
      </c>
      <c r="J3" s="59" t="str">
        <f>Index!$H$3</f>
        <v>DB</v>
      </c>
      <c r="K3" s="60">
        <f>Index!$I$3</f>
        <v>45265</v>
      </c>
    </row>
    <row r="4" spans="1:14" ht="18" x14ac:dyDescent="0.25">
      <c r="D4" s="52"/>
      <c r="E4" s="52"/>
      <c r="F4" s="63"/>
      <c r="G4" s="64"/>
      <c r="I4" s="65"/>
    </row>
    <row r="5" spans="1:14" ht="18" x14ac:dyDescent="0.25">
      <c r="A5" s="124" t="s">
        <v>107</v>
      </c>
      <c r="D5" s="52"/>
      <c r="E5" s="52"/>
      <c r="F5" s="63"/>
      <c r="G5" s="64"/>
      <c r="I5" s="65"/>
    </row>
    <row r="6" spans="1:14" ht="18.75" x14ac:dyDescent="0.3">
      <c r="B6" s="1"/>
      <c r="C6" s="3"/>
      <c r="D6" s="1"/>
      <c r="E6" s="1"/>
      <c r="F6" s="125"/>
    </row>
    <row r="8" spans="1:14" x14ac:dyDescent="0.25">
      <c r="H8" s="46"/>
    </row>
    <row r="9" spans="1:14" x14ac:dyDescent="0.25">
      <c r="B9" t="s">
        <v>108</v>
      </c>
      <c r="D9" s="344" t="s">
        <v>109</v>
      </c>
      <c r="E9" s="344"/>
      <c r="F9" s="344"/>
      <c r="G9" s="344"/>
      <c r="I9" s="344" t="s">
        <v>110</v>
      </c>
      <c r="J9" s="344"/>
      <c r="K9" s="344"/>
      <c r="L9" s="344"/>
      <c r="N9" s="343" t="s">
        <v>111</v>
      </c>
    </row>
    <row r="10" spans="1:14" x14ac:dyDescent="0.25">
      <c r="B10" t="s">
        <v>112</v>
      </c>
      <c r="D10" s="126"/>
      <c r="E10" s="127">
        <f>+D10</f>
        <v>0</v>
      </c>
      <c r="F10" s="127">
        <f>+D10</f>
        <v>0</v>
      </c>
      <c r="G10" s="46" t="s">
        <v>113</v>
      </c>
      <c r="I10" s="126"/>
      <c r="J10" s="127">
        <f>+I10</f>
        <v>0</v>
      </c>
      <c r="K10" s="127">
        <f>+I10</f>
        <v>0</v>
      </c>
      <c r="L10" s="46" t="s">
        <v>113</v>
      </c>
      <c r="N10" s="343"/>
    </row>
    <row r="11" spans="1:14" x14ac:dyDescent="0.25">
      <c r="B11" t="s">
        <v>114</v>
      </c>
      <c r="D11" s="128">
        <f>(D14-D10)/365.25</f>
        <v>123.49897330595482</v>
      </c>
      <c r="E11" s="128">
        <f>(E14-E10)/365.25</f>
        <v>123.49897330595482</v>
      </c>
      <c r="F11" s="128">
        <f>(F14-F10)/365.25</f>
        <v>123.49897330595482</v>
      </c>
      <c r="G11" s="128"/>
      <c r="I11" s="128">
        <f>(I14-I10)/365.25</f>
        <v>123.49897330595482</v>
      </c>
      <c r="J11" s="128">
        <f>(J14-J10)/365.25</f>
        <v>123.49897330595482</v>
      </c>
      <c r="K11" s="128">
        <f>(K14-K10)/365.25</f>
        <v>123.49897330595482</v>
      </c>
      <c r="N11" s="343"/>
    </row>
    <row r="14" spans="1:14" x14ac:dyDescent="0.25">
      <c r="B14" t="s">
        <v>115</v>
      </c>
      <c r="D14" s="127">
        <v>45108</v>
      </c>
      <c r="E14" s="127">
        <v>45108</v>
      </c>
      <c r="F14" s="127">
        <v>45108</v>
      </c>
      <c r="G14" s="127"/>
      <c r="I14" s="127">
        <v>45108</v>
      </c>
      <c r="J14" s="127">
        <v>45108</v>
      </c>
      <c r="K14" s="127">
        <v>45108</v>
      </c>
    </row>
    <row r="16" spans="1:14" x14ac:dyDescent="0.25">
      <c r="B16" t="s">
        <v>116</v>
      </c>
      <c r="D16" s="318"/>
      <c r="E16" s="318"/>
      <c r="F16" s="318"/>
      <c r="I16" s="318"/>
      <c r="J16" s="318"/>
      <c r="K16" s="318"/>
    </row>
    <row r="17" spans="1:14" x14ac:dyDescent="0.25">
      <c r="B17" t="s">
        <v>117</v>
      </c>
      <c r="D17" s="256" t="s">
        <v>118</v>
      </c>
      <c r="E17" s="256" t="s">
        <v>118</v>
      </c>
      <c r="F17" s="256" t="s">
        <v>118</v>
      </c>
      <c r="I17" s="256" t="s">
        <v>118</v>
      </c>
      <c r="J17" s="256" t="s">
        <v>118</v>
      </c>
      <c r="K17" s="256" t="s">
        <v>118</v>
      </c>
    </row>
    <row r="18" spans="1:14" x14ac:dyDescent="0.25">
      <c r="B18" t="s">
        <v>119</v>
      </c>
      <c r="D18" s="256"/>
      <c r="E18" s="256"/>
      <c r="F18" s="256"/>
      <c r="G18" s="257"/>
      <c r="I18" s="256"/>
      <c r="J18" s="256"/>
      <c r="K18" s="256"/>
    </row>
    <row r="20" spans="1:14" x14ac:dyDescent="0.25">
      <c r="B20" t="s">
        <v>120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 x14ac:dyDescent="0.25">
      <c r="B22" t="s">
        <v>121</v>
      </c>
      <c r="D22" s="90">
        <f>D18*D20</f>
        <v>0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3" customFormat="1" ht="15.75" thickBot="1" x14ac:dyDescent="0.3">
      <c r="B23" s="43" t="s">
        <v>122</v>
      </c>
      <c r="D23" s="50">
        <f>ROUND(D22,-1)</f>
        <v>0</v>
      </c>
      <c r="E23" s="50">
        <f>ROUND(E22,-1)</f>
        <v>0</v>
      </c>
      <c r="F23" s="50">
        <f>ROUND(F22,-1)</f>
        <v>0</v>
      </c>
      <c r="G23" s="45">
        <f>SUM(D23:F23)</f>
        <v>0</v>
      </c>
      <c r="I23" s="50">
        <f>ROUND(I22,-1)</f>
        <v>0</v>
      </c>
      <c r="J23" s="50">
        <f>ROUND(J22,-1)</f>
        <v>0</v>
      </c>
      <c r="K23" s="50">
        <f>ROUND(K22,-1)</f>
        <v>0</v>
      </c>
      <c r="L23" s="45">
        <f>SUM(I23:K23)</f>
        <v>0</v>
      </c>
      <c r="N23" s="51">
        <f>G23+L23</f>
        <v>0</v>
      </c>
    </row>
    <row r="24" spans="1:14" ht="15.75" thickTop="1" x14ac:dyDescent="0.25"/>
    <row r="25" spans="1:14" x14ac:dyDescent="0.25">
      <c r="B25" t="s">
        <v>123</v>
      </c>
      <c r="D25" s="90">
        <f>IF(D17="ABP",D18,D18*0.1)</f>
        <v>0</v>
      </c>
      <c r="E25" s="90">
        <f t="shared" ref="E25:F25" si="0">IF(E17="ABP",E18,E18*0.1)</f>
        <v>0</v>
      </c>
      <c r="F25" s="90">
        <f t="shared" si="0"/>
        <v>0</v>
      </c>
      <c r="G25" s="90"/>
      <c r="I25" s="90">
        <f t="shared" ref="I25:K25" si="1">IF(I17="ABP",I18,I18*0.1)</f>
        <v>0</v>
      </c>
      <c r="J25" s="90">
        <f t="shared" si="1"/>
        <v>0</v>
      </c>
      <c r="K25" s="90">
        <f t="shared" si="1"/>
        <v>0</v>
      </c>
    </row>
    <row r="29" spans="1:14" x14ac:dyDescent="0.25">
      <c r="A29" s="48" t="s">
        <v>124</v>
      </c>
      <c r="B29" s="48" t="s">
        <v>125</v>
      </c>
      <c r="C29" s="48" t="s">
        <v>126</v>
      </c>
      <c r="D29" s="46"/>
    </row>
    <row r="30" spans="1:14" x14ac:dyDescent="0.25">
      <c r="A30">
        <v>0</v>
      </c>
      <c r="B30">
        <v>64.989999999999995</v>
      </c>
      <c r="C30" s="47">
        <v>0.04</v>
      </c>
      <c r="D30" s="317"/>
    </row>
    <row r="31" spans="1:14" x14ac:dyDescent="0.25">
      <c r="A31">
        <v>64.989999999999995</v>
      </c>
      <c r="B31">
        <v>74</v>
      </c>
      <c r="C31" s="47">
        <v>0.05</v>
      </c>
      <c r="D31" s="317"/>
    </row>
    <row r="32" spans="1:14" x14ac:dyDescent="0.25">
      <c r="A32">
        <v>74.989999999999995</v>
      </c>
      <c r="B32">
        <v>79</v>
      </c>
      <c r="C32" s="47">
        <v>0.06</v>
      </c>
      <c r="D32" s="317"/>
    </row>
    <row r="33" spans="1:4" x14ac:dyDescent="0.25">
      <c r="A33">
        <v>79.989999999999995</v>
      </c>
      <c r="B33">
        <v>84</v>
      </c>
      <c r="C33" s="49">
        <v>7.0000000000000007E-2</v>
      </c>
      <c r="D33" s="317"/>
    </row>
    <row r="34" spans="1:4" x14ac:dyDescent="0.25">
      <c r="A34">
        <v>84.99</v>
      </c>
      <c r="B34">
        <v>89</v>
      </c>
      <c r="C34" s="49">
        <v>0.09</v>
      </c>
      <c r="D34" s="317"/>
    </row>
    <row r="35" spans="1:4" x14ac:dyDescent="0.25">
      <c r="A35">
        <v>89.99</v>
      </c>
      <c r="B35">
        <v>94</v>
      </c>
      <c r="C35" s="49">
        <v>0.11</v>
      </c>
      <c r="D35" s="317"/>
    </row>
    <row r="36" spans="1:4" x14ac:dyDescent="0.25">
      <c r="A36">
        <v>94.99</v>
      </c>
      <c r="B36">
        <v>122</v>
      </c>
      <c r="C36" s="47">
        <v>0.14000000000000001</v>
      </c>
      <c r="D36" s="317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C37" sqref="C37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9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9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9" ht="18" x14ac:dyDescent="0.25">
      <c r="D4" s="52"/>
      <c r="E4" s="52"/>
      <c r="F4" s="63"/>
      <c r="G4" s="64"/>
      <c r="I4" s="65"/>
    </row>
    <row r="5" spans="1:9" ht="18" x14ac:dyDescent="0.25">
      <c r="A5" s="124" t="s">
        <v>127</v>
      </c>
      <c r="D5" s="52"/>
      <c r="E5" s="52"/>
      <c r="F5" s="63"/>
      <c r="G5" s="64"/>
      <c r="I5" s="65"/>
    </row>
    <row r="6" spans="1:9" ht="18" x14ac:dyDescent="0.25">
      <c r="A6" s="124"/>
      <c r="D6" s="52"/>
      <c r="E6" s="52"/>
      <c r="F6" s="63"/>
      <c r="G6" s="64"/>
      <c r="I6" s="65"/>
    </row>
    <row r="8" spans="1:9" s="68" customFormat="1" ht="30" x14ac:dyDescent="0.25">
      <c r="A8" s="136" t="s">
        <v>128</v>
      </c>
      <c r="B8" s="345" t="s">
        <v>129</v>
      </c>
      <c r="C8" s="346"/>
      <c r="D8" s="346"/>
      <c r="E8" s="347"/>
      <c r="F8" s="137" t="s">
        <v>130</v>
      </c>
      <c r="G8" s="137" t="s">
        <v>130</v>
      </c>
      <c r="H8" s="137" t="s">
        <v>130</v>
      </c>
      <c r="I8" s="82"/>
    </row>
    <row r="10" spans="1:9" x14ac:dyDescent="0.25">
      <c r="F10" s="69"/>
    </row>
    <row r="11" spans="1:9" x14ac:dyDescent="0.25">
      <c r="A11" s="70"/>
      <c r="B11" s="70"/>
      <c r="C11" s="70" t="s">
        <v>131</v>
      </c>
      <c r="F11" s="71" t="s">
        <v>132</v>
      </c>
      <c r="G11" s="46" t="s">
        <v>133</v>
      </c>
      <c r="H11" s="46" t="s">
        <v>113</v>
      </c>
    </row>
    <row r="12" spans="1:9" x14ac:dyDescent="0.25">
      <c r="A12" s="70"/>
      <c r="B12" s="70"/>
      <c r="C12" s="70"/>
      <c r="F12" s="71"/>
      <c r="G12" s="46"/>
      <c r="H12" s="46"/>
    </row>
    <row r="13" spans="1:9" x14ac:dyDescent="0.25">
      <c r="C13" s="72">
        <v>44805</v>
      </c>
      <c r="F13" s="73">
        <v>0</v>
      </c>
      <c r="G13" s="131">
        <v>0</v>
      </c>
      <c r="H13" s="132">
        <f>SUM(F13:G13)</f>
        <v>0</v>
      </c>
      <c r="I13" t="s">
        <v>134</v>
      </c>
    </row>
    <row r="14" spans="1:9" x14ac:dyDescent="0.25">
      <c r="C14" s="72">
        <v>44896</v>
      </c>
      <c r="F14" s="73">
        <v>0</v>
      </c>
      <c r="G14" s="131">
        <v>0</v>
      </c>
      <c r="H14" s="132">
        <f>SUM(F14:G14)</f>
        <v>0</v>
      </c>
      <c r="I14" t="s">
        <v>135</v>
      </c>
    </row>
    <row r="15" spans="1:9" x14ac:dyDescent="0.25">
      <c r="C15" s="72">
        <v>44986</v>
      </c>
      <c r="F15" s="73"/>
      <c r="G15" s="131"/>
      <c r="H15" s="132">
        <f>SUM(F15:G15)</f>
        <v>0</v>
      </c>
      <c r="I15" t="s">
        <v>136</v>
      </c>
    </row>
    <row r="16" spans="1:9" x14ac:dyDescent="0.25">
      <c r="F16" s="74"/>
      <c r="G16" s="132"/>
      <c r="H16" s="132"/>
      <c r="I16" t="s">
        <v>137</v>
      </c>
    </row>
    <row r="17" spans="3:9" ht="15.75" thickBot="1" x14ac:dyDescent="0.3">
      <c r="F17" s="75">
        <f>SUM(F13:F16)</f>
        <v>0</v>
      </c>
      <c r="G17" s="75">
        <f>SUM(G13:G16)</f>
        <v>0</v>
      </c>
      <c r="H17" s="75">
        <f>SUM(H13:H16)</f>
        <v>0</v>
      </c>
    </row>
    <row r="19" spans="3:9" x14ac:dyDescent="0.25">
      <c r="C19" s="76" t="s">
        <v>138</v>
      </c>
      <c r="F19">
        <f>COUNT(F13:F15)</f>
        <v>2</v>
      </c>
      <c r="G19">
        <f>COUNT(G13:G15)</f>
        <v>2</v>
      </c>
    </row>
    <row r="21" spans="3:9" x14ac:dyDescent="0.25">
      <c r="C21" t="s">
        <v>139</v>
      </c>
      <c r="F21" s="73"/>
      <c r="I21" t="s">
        <v>140</v>
      </c>
    </row>
    <row r="23" spans="3:9" x14ac:dyDescent="0.25">
      <c r="C23" t="s">
        <v>141</v>
      </c>
      <c r="F23" s="77"/>
      <c r="G23" s="133"/>
      <c r="H23" s="78"/>
      <c r="I23" t="s">
        <v>142</v>
      </c>
    </row>
    <row r="24" spans="3:9" x14ac:dyDescent="0.25">
      <c r="C24" t="s">
        <v>143</v>
      </c>
      <c r="F24" s="79"/>
      <c r="G24" s="133"/>
      <c r="H24" s="78"/>
    </row>
    <row r="25" spans="3:9" x14ac:dyDescent="0.25">
      <c r="C25" t="s">
        <v>144</v>
      </c>
      <c r="F25" s="78"/>
      <c r="G25" s="134"/>
      <c r="H25" s="78"/>
    </row>
    <row r="26" spans="3:9" x14ac:dyDescent="0.25">
      <c r="C26" t="s">
        <v>145</v>
      </c>
      <c r="F26" s="80"/>
      <c r="G26" s="78">
        <f>G23-SUM(G24:G25)</f>
        <v>0</v>
      </c>
      <c r="H26" s="78"/>
    </row>
    <row r="27" spans="3:9" x14ac:dyDescent="0.25">
      <c r="F27" s="77"/>
      <c r="G27" s="78"/>
      <c r="H27" s="78"/>
    </row>
    <row r="28" spans="3:9" x14ac:dyDescent="0.25">
      <c r="F28" s="77"/>
      <c r="G28" s="78"/>
      <c r="H28" s="78"/>
    </row>
    <row r="29" spans="3:9" x14ac:dyDescent="0.25">
      <c r="C29" t="s">
        <v>146</v>
      </c>
      <c r="F29" s="74">
        <f>ROUND(F21/4,0)</f>
        <v>0</v>
      </c>
      <c r="G29" s="132">
        <f>ROUND(G26/4,0)</f>
        <v>0</v>
      </c>
      <c r="H29" s="78"/>
    </row>
    <row r="30" spans="3:9" x14ac:dyDescent="0.25">
      <c r="C30" t="s">
        <v>147</v>
      </c>
      <c r="F30" s="74">
        <f>(F29*F19)-F17</f>
        <v>0</v>
      </c>
      <c r="G30" s="74">
        <f>(G29*G19)-G17</f>
        <v>0</v>
      </c>
      <c r="H30" s="78"/>
    </row>
    <row r="31" spans="3:9" x14ac:dyDescent="0.25">
      <c r="F31" s="77"/>
      <c r="G31" s="78"/>
      <c r="H31" s="78"/>
    </row>
    <row r="32" spans="3:9" x14ac:dyDescent="0.25">
      <c r="C32" s="76" t="s">
        <v>148</v>
      </c>
      <c r="F32" s="77"/>
      <c r="G32" s="78"/>
      <c r="H32" s="78"/>
    </row>
    <row r="33" spans="3:12" x14ac:dyDescent="0.25">
      <c r="C33" s="72">
        <v>45170</v>
      </c>
      <c r="F33" s="81">
        <f>IF(F19&gt;0,F13,0)</f>
        <v>0</v>
      </c>
      <c r="G33" s="81">
        <f>IF(G19&gt;0,G13,0)</f>
        <v>0</v>
      </c>
      <c r="H33" s="132">
        <f t="shared" ref="H33:H36" si="0">SUM(F33:G33)</f>
        <v>0</v>
      </c>
      <c r="L33" s="132"/>
    </row>
    <row r="34" spans="3:12" x14ac:dyDescent="0.25">
      <c r="C34" s="72">
        <v>45261</v>
      </c>
      <c r="F34" s="81">
        <f>IF(F19=1,F29+F30,F14)</f>
        <v>0</v>
      </c>
      <c r="G34" s="81">
        <f>IF(G19=1,G29+G30,G14)</f>
        <v>0</v>
      </c>
      <c r="H34" s="132">
        <f t="shared" si="0"/>
        <v>0</v>
      </c>
      <c r="L34" s="132"/>
    </row>
    <row r="35" spans="3:12" x14ac:dyDescent="0.25">
      <c r="C35" s="72">
        <v>45352</v>
      </c>
      <c r="F35" s="81">
        <f>IF(F19=1,F29,IF(F19=2,F29+F30,F14))</f>
        <v>0</v>
      </c>
      <c r="G35" s="81">
        <f>IF(G19=1,G29,IF(G19=2,G29+G30,G14))</f>
        <v>0</v>
      </c>
      <c r="H35" s="132">
        <f t="shared" si="0"/>
        <v>0</v>
      </c>
    </row>
    <row r="36" spans="3:12" x14ac:dyDescent="0.25">
      <c r="C36" s="72">
        <v>45444</v>
      </c>
      <c r="F36" s="81">
        <f>F21-SUM(F33:F35)</f>
        <v>0</v>
      </c>
      <c r="G36" s="81">
        <f>ROUND(G26,0)-SUM(G33:G35)</f>
        <v>0</v>
      </c>
      <c r="H36" s="132">
        <f t="shared" si="0"/>
        <v>0</v>
      </c>
    </row>
    <row r="38" spans="3:12" ht="15.75" thickBot="1" x14ac:dyDescent="0.3">
      <c r="F38" s="75">
        <f>SUM(F33:F37)</f>
        <v>0</v>
      </c>
      <c r="G38" s="75">
        <f>SUM(G33:G37)</f>
        <v>0</v>
      </c>
      <c r="H38" s="75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 x14ac:dyDescent="0.2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 x14ac:dyDescent="0.25">
      <c r="A1" s="122" t="s">
        <v>0</v>
      </c>
      <c r="B1" s="341" t="str">
        <f>Index!$C$1</f>
        <v>ROOD INVESTMENTS SUPER FUND</v>
      </c>
      <c r="C1" s="341"/>
      <c r="D1" s="341"/>
      <c r="F1" s="53"/>
      <c r="H1" s="55" t="s">
        <v>1</v>
      </c>
      <c r="I1" s="55" t="s">
        <v>2</v>
      </c>
    </row>
    <row r="2" spans="1:10" customFormat="1" ht="18" x14ac:dyDescent="0.25">
      <c r="A2" s="122" t="s">
        <v>3</v>
      </c>
      <c r="B2" s="341" t="str">
        <f>Index!$C$2</f>
        <v>9ROOJ</v>
      </c>
      <c r="C2" s="341"/>
      <c r="D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0" customFormat="1" ht="18" x14ac:dyDescent="0.25">
      <c r="A3" s="122" t="s">
        <v>5</v>
      </c>
      <c r="B3" s="342">
        <f>Index!$C$3</f>
        <v>44377</v>
      </c>
      <c r="C3" s="342"/>
      <c r="D3" s="342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0" customFormat="1" ht="18" x14ac:dyDescent="0.25">
      <c r="A4" s="122"/>
      <c r="B4" s="52"/>
      <c r="D4" s="52"/>
      <c r="E4" s="52"/>
      <c r="F4" s="54"/>
      <c r="G4" s="123"/>
      <c r="H4" s="64"/>
      <c r="I4" s="65"/>
    </row>
    <row r="5" spans="1:10" customFormat="1" ht="18" x14ac:dyDescent="0.25">
      <c r="A5" s="52" t="s">
        <v>149</v>
      </c>
      <c r="C5" s="56"/>
      <c r="F5" s="57"/>
      <c r="G5" s="57"/>
      <c r="H5" s="64"/>
      <c r="J5" s="65"/>
    </row>
    <row r="6" spans="1:10" ht="18" x14ac:dyDescent="0.25">
      <c r="A6" s="61"/>
      <c r="B6" s="62"/>
      <c r="C6" s="107"/>
      <c r="D6" s="52"/>
      <c r="E6" s="52"/>
      <c r="F6" s="64"/>
      <c r="G6" s="64"/>
      <c r="H6" s="64"/>
      <c r="I6" s="108"/>
    </row>
    <row r="7" spans="1:10" s="144" customFormat="1" ht="15.75" thickBot="1" x14ac:dyDescent="0.3">
      <c r="A7" s="146"/>
      <c r="C7" s="163"/>
      <c r="D7" s="163"/>
      <c r="E7" s="163"/>
      <c r="F7" s="114"/>
      <c r="G7" s="163"/>
      <c r="H7" s="163"/>
      <c r="I7" s="163"/>
    </row>
    <row r="8" spans="1:10" s="144" customFormat="1" ht="30.75" thickBot="1" x14ac:dyDescent="0.3">
      <c r="A8" s="350" t="s">
        <v>150</v>
      </c>
      <c r="B8" s="351"/>
      <c r="C8" s="164" t="s">
        <v>151</v>
      </c>
      <c r="D8" s="164" t="s">
        <v>152</v>
      </c>
      <c r="E8" s="164" t="s">
        <v>153</v>
      </c>
      <c r="F8" s="164" t="s">
        <v>154</v>
      </c>
      <c r="G8" s="164" t="s">
        <v>155</v>
      </c>
      <c r="H8" s="164" t="s">
        <v>156</v>
      </c>
      <c r="I8" s="165" t="s">
        <v>157</v>
      </c>
    </row>
    <row r="9" spans="1:10" s="144" customFormat="1" ht="15" x14ac:dyDescent="0.25">
      <c r="A9" s="166" t="s">
        <v>158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 x14ac:dyDescent="0.25">
      <c r="A10" s="170" t="s">
        <v>159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 x14ac:dyDescent="0.25">
      <c r="A11" s="170" t="s">
        <v>160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 x14ac:dyDescent="0.25">
      <c r="A12" s="170" t="s">
        <v>161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 x14ac:dyDescent="0.25">
      <c r="A13" s="174"/>
      <c r="B13" s="163" t="s">
        <v>162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 x14ac:dyDescent="0.3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0" s="144" customFormat="1" ht="30.75" thickBot="1" x14ac:dyDescent="0.3">
      <c r="A15" s="350" t="s">
        <v>163</v>
      </c>
      <c r="B15" s="352"/>
      <c r="C15" s="164" t="s">
        <v>151</v>
      </c>
      <c r="D15" s="164" t="s">
        <v>152</v>
      </c>
      <c r="E15" s="164" t="s">
        <v>153</v>
      </c>
      <c r="F15" s="164" t="s">
        <v>154</v>
      </c>
      <c r="G15" s="164" t="s">
        <v>155</v>
      </c>
      <c r="H15" s="164" t="s">
        <v>156</v>
      </c>
      <c r="I15" s="165" t="s">
        <v>157</v>
      </c>
    </row>
    <row r="16" spans="1:10" s="144" customFormat="1" ht="15" x14ac:dyDescent="0.25">
      <c r="A16" s="176" t="s">
        <v>158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 x14ac:dyDescent="0.25">
      <c r="A17" s="177" t="s">
        <v>159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 x14ac:dyDescent="0.25">
      <c r="A18" s="177" t="s">
        <v>160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 x14ac:dyDescent="0.25">
      <c r="A19" s="177" t="s">
        <v>164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5" x14ac:dyDescent="0.25">
      <c r="A20" s="174"/>
      <c r="B20" s="163" t="s">
        <v>162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5" x14ac:dyDescent="0.25">
      <c r="A21" s="146"/>
    </row>
    <row r="22" spans="1:9" s="144" customFormat="1" ht="15" x14ac:dyDescent="0.25">
      <c r="A22" s="353" t="s">
        <v>165</v>
      </c>
      <c r="B22" s="354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5" x14ac:dyDescent="0.25">
      <c r="A23" s="146"/>
    </row>
    <row r="24" spans="1:9" s="144" customFormat="1" ht="15" x14ac:dyDescent="0.25">
      <c r="A24" s="144" t="s">
        <v>166</v>
      </c>
      <c r="B24" s="145"/>
      <c r="G24" s="145"/>
    </row>
    <row r="25" spans="1:9" s="144" customFormat="1" ht="15" x14ac:dyDescent="0.25">
      <c r="B25" s="145"/>
      <c r="C25" s="348" t="s">
        <v>167</v>
      </c>
      <c r="D25" s="348"/>
      <c r="E25" s="348" t="s">
        <v>168</v>
      </c>
      <c r="F25" s="348"/>
      <c r="G25" s="349" t="s">
        <v>169</v>
      </c>
      <c r="H25" s="349"/>
    </row>
    <row r="26" spans="1:9" s="144" customFormat="1" ht="15" x14ac:dyDescent="0.25">
      <c r="A26" s="146" t="s">
        <v>2</v>
      </c>
      <c r="B26" s="144" t="s">
        <v>170</v>
      </c>
      <c r="C26" s="144" t="s">
        <v>151</v>
      </c>
      <c r="D26" s="144" t="s">
        <v>152</v>
      </c>
      <c r="E26" s="144" t="s">
        <v>151</v>
      </c>
      <c r="F26" s="144" t="s">
        <v>152</v>
      </c>
      <c r="G26" s="144" t="s">
        <v>151</v>
      </c>
      <c r="H26" s="144" t="s">
        <v>152</v>
      </c>
    </row>
    <row r="27" spans="1:9" s="144" customFormat="1" ht="15" x14ac:dyDescent="0.2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 x14ac:dyDescent="0.2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 x14ac:dyDescent="0.2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 x14ac:dyDescent="0.2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 x14ac:dyDescent="0.2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 x14ac:dyDescent="0.2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 x14ac:dyDescent="0.2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 x14ac:dyDescent="0.2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 x14ac:dyDescent="0.2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 x14ac:dyDescent="0.2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 x14ac:dyDescent="0.2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 x14ac:dyDescent="0.2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 x14ac:dyDescent="0.25">
      <c r="A39" s="146"/>
      <c r="B39" s="151" t="s">
        <v>113</v>
      </c>
      <c r="H39" s="152">
        <f>SUM(H27:H38)</f>
        <v>0</v>
      </c>
    </row>
    <row r="40" spans="1:8" s="144" customFormat="1" ht="15" x14ac:dyDescent="0.25">
      <c r="A40" s="146"/>
      <c r="H40" s="144">
        <f t="shared" si="3"/>
        <v>0</v>
      </c>
    </row>
    <row r="41" spans="1:8" s="144" customFormat="1" ht="15.75" thickBot="1" x14ac:dyDescent="0.3">
      <c r="A41" s="146"/>
      <c r="G41" s="144" t="s">
        <v>171</v>
      </c>
      <c r="H41" s="153">
        <f>I22+H39</f>
        <v>0</v>
      </c>
    </row>
    <row r="42" spans="1:8" s="144" customFormat="1" ht="15" x14ac:dyDescent="0.25">
      <c r="A42" s="146"/>
      <c r="B42" s="154" t="s">
        <v>172</v>
      </c>
      <c r="C42" s="155">
        <f>I13</f>
        <v>0</v>
      </c>
      <c r="D42" s="156"/>
    </row>
    <row r="43" spans="1:8" s="144" customFormat="1" ht="15" x14ac:dyDescent="0.25">
      <c r="A43" s="146"/>
      <c r="B43" s="157" t="s">
        <v>173</v>
      </c>
      <c r="C43" s="152">
        <f>I20</f>
        <v>0</v>
      </c>
      <c r="D43" s="158"/>
    </row>
    <row r="44" spans="1:8" s="144" customFormat="1" ht="15" x14ac:dyDescent="0.25">
      <c r="A44" s="146"/>
      <c r="B44" s="159" t="s">
        <v>169</v>
      </c>
      <c r="C44" s="153">
        <f>C42-C43</f>
        <v>0</v>
      </c>
      <c r="D44" s="158"/>
    </row>
    <row r="45" spans="1:8" s="144" customFormat="1" ht="15" x14ac:dyDescent="0.25">
      <c r="A45" s="146"/>
      <c r="B45" s="157"/>
      <c r="D45" s="158"/>
    </row>
    <row r="46" spans="1:8" s="144" customFormat="1" ht="15" x14ac:dyDescent="0.25">
      <c r="A46" s="146"/>
      <c r="B46" s="157" t="s">
        <v>174</v>
      </c>
      <c r="C46" s="153">
        <v>0</v>
      </c>
      <c r="D46" s="158"/>
    </row>
    <row r="47" spans="1:8" s="144" customFormat="1" ht="15.75" thickBot="1" x14ac:dyDescent="0.3">
      <c r="A47" s="146"/>
      <c r="B47" s="160" t="s">
        <v>175</v>
      </c>
      <c r="C47" s="161">
        <f>C46-C44</f>
        <v>0</v>
      </c>
      <c r="D47" s="162" t="s">
        <v>176</v>
      </c>
    </row>
    <row r="48" spans="1:8" s="144" customFormat="1" ht="15" x14ac:dyDescent="0.25">
      <c r="A48" s="146"/>
    </row>
    <row r="49" spans="1:1" s="144" customFormat="1" ht="15" x14ac:dyDescent="0.25">
      <c r="A49" s="146"/>
    </row>
    <row r="50" spans="1:1" s="144" customFormat="1" ht="15" x14ac:dyDescent="0.25">
      <c r="A50" s="146"/>
    </row>
    <row r="51" spans="1:1" s="144" customFormat="1" ht="15" x14ac:dyDescent="0.25">
      <c r="A51" s="146"/>
    </row>
    <row r="52" spans="1:1" s="144" customFormat="1" ht="15" x14ac:dyDescent="0.25">
      <c r="A52" s="146"/>
    </row>
    <row r="53" spans="1:1" s="144" customFormat="1" ht="15" x14ac:dyDescent="0.25">
      <c r="A53" s="146"/>
    </row>
    <row r="54" spans="1:1" s="144" customFormat="1" ht="15" x14ac:dyDescent="0.2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 x14ac:dyDescent="0.2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10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0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0" ht="18" x14ac:dyDescent="0.25">
      <c r="A4" s="122"/>
      <c r="B4" s="52"/>
      <c r="D4" s="52"/>
      <c r="E4" s="52"/>
      <c r="F4" s="54"/>
      <c r="G4" s="123"/>
      <c r="H4" s="64"/>
      <c r="I4" s="65"/>
    </row>
    <row r="5" spans="1:10" ht="18" x14ac:dyDescent="0.25">
      <c r="A5" s="52" t="s">
        <v>177</v>
      </c>
      <c r="C5" s="56"/>
      <c r="G5" s="57"/>
      <c r="H5" s="64"/>
      <c r="J5" s="65"/>
    </row>
    <row r="6" spans="1:10" ht="18" x14ac:dyDescent="0.25">
      <c r="D6" s="52"/>
      <c r="E6" s="52"/>
      <c r="F6" s="63"/>
      <c r="G6" s="63"/>
    </row>
    <row r="7" spans="1:10" x14ac:dyDescent="0.25">
      <c r="D7" s="70"/>
      <c r="E7" s="70"/>
      <c r="F7" s="143"/>
      <c r="G7" s="143"/>
    </row>
    <row r="8" spans="1:10" s="68" customFormat="1" ht="30" x14ac:dyDescent="0.25">
      <c r="A8" s="136" t="s">
        <v>128</v>
      </c>
      <c r="B8" s="345" t="s">
        <v>129</v>
      </c>
      <c r="C8" s="346"/>
      <c r="D8" s="347"/>
      <c r="E8" s="137" t="s">
        <v>130</v>
      </c>
      <c r="F8" s="137" t="s">
        <v>130</v>
      </c>
      <c r="G8" s="137" t="s">
        <v>130</v>
      </c>
      <c r="H8" s="345" t="s">
        <v>178</v>
      </c>
      <c r="I8" s="347"/>
    </row>
    <row r="11" spans="1:10" x14ac:dyDescent="0.25">
      <c r="A11" s="76"/>
      <c r="B11" s="76"/>
      <c r="C11" s="76" t="s">
        <v>179</v>
      </c>
      <c r="E11" s="46" t="s">
        <v>180</v>
      </c>
      <c r="F11" s="84" t="s">
        <v>181</v>
      </c>
      <c r="G11" s="84" t="s">
        <v>182</v>
      </c>
    </row>
    <row r="12" spans="1:10" x14ac:dyDescent="0.25">
      <c r="C12" t="s">
        <v>183</v>
      </c>
      <c r="E12" s="92"/>
      <c r="F12" s="92"/>
      <c r="G12" s="92">
        <f>+E12-F12</f>
        <v>0</v>
      </c>
      <c r="H12" s="92"/>
    </row>
    <row r="13" spans="1:10" x14ac:dyDescent="0.25">
      <c r="C13" t="s">
        <v>184</v>
      </c>
      <c r="E13" s="92"/>
      <c r="F13" s="92"/>
      <c r="G13" s="92">
        <f>+E13-F13</f>
        <v>0</v>
      </c>
      <c r="H13" s="92"/>
    </row>
    <row r="14" spans="1:10" x14ac:dyDescent="0.25">
      <c r="E14" s="92"/>
      <c r="F14" s="92"/>
      <c r="G14" s="92"/>
      <c r="H14" s="92"/>
    </row>
    <row r="16" spans="1:10" x14ac:dyDescent="0.25">
      <c r="A16" s="42" t="s">
        <v>185</v>
      </c>
    </row>
    <row r="17" spans="1:1" x14ac:dyDescent="0.25">
      <c r="A17" s="42" t="s">
        <v>186</v>
      </c>
    </row>
    <row r="18" spans="1:1" x14ac:dyDescent="0.25">
      <c r="A18" s="42" t="s">
        <v>187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10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0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0" ht="18" x14ac:dyDescent="0.25">
      <c r="A4" s="122"/>
      <c r="B4" s="52"/>
      <c r="D4" s="52"/>
      <c r="E4" s="52"/>
      <c r="F4" s="54"/>
      <c r="G4" s="123"/>
      <c r="H4" s="64"/>
      <c r="I4" s="65"/>
    </row>
    <row r="5" spans="1:10" ht="18" x14ac:dyDescent="0.25">
      <c r="A5" s="52" t="s">
        <v>188</v>
      </c>
      <c r="C5" s="56"/>
      <c r="G5" s="57"/>
      <c r="H5" s="64"/>
      <c r="J5" s="65"/>
    </row>
    <row r="6" spans="1:10" ht="18" x14ac:dyDescent="0.25">
      <c r="D6" s="52"/>
      <c r="E6" s="52"/>
      <c r="F6" s="63"/>
      <c r="G6" s="63"/>
    </row>
    <row r="7" spans="1:10" x14ac:dyDescent="0.25">
      <c r="D7" s="70"/>
      <c r="E7" s="70"/>
      <c r="F7" s="143"/>
      <c r="G7" s="143"/>
    </row>
    <row r="8" spans="1:10" s="68" customFormat="1" ht="30" x14ac:dyDescent="0.25">
      <c r="A8" s="136" t="s">
        <v>128</v>
      </c>
      <c r="B8" s="345" t="s">
        <v>129</v>
      </c>
      <c r="C8" s="346"/>
      <c r="D8" s="346"/>
      <c r="E8" s="347"/>
      <c r="F8" s="137" t="s">
        <v>130</v>
      </c>
      <c r="G8" s="345" t="s">
        <v>178</v>
      </c>
      <c r="H8" s="355"/>
      <c r="I8" s="356"/>
    </row>
    <row r="10" spans="1:10" x14ac:dyDescent="0.25">
      <c r="F10" s="79"/>
    </row>
    <row r="11" spans="1:10" x14ac:dyDescent="0.25">
      <c r="C11" t="s">
        <v>189</v>
      </c>
      <c r="F11" s="92"/>
      <c r="G11" s="42" t="s">
        <v>190</v>
      </c>
    </row>
    <row r="12" spans="1:10" x14ac:dyDescent="0.25">
      <c r="C12" t="s">
        <v>191</v>
      </c>
      <c r="F12" s="115"/>
    </row>
    <row r="13" spans="1:10" x14ac:dyDescent="0.25">
      <c r="C13" t="s">
        <v>192</v>
      </c>
      <c r="F13" s="92">
        <f>+F11-F12</f>
        <v>0</v>
      </c>
      <c r="H13" t="s">
        <v>193</v>
      </c>
      <c r="I13" s="95" t="e">
        <f>+F13/F12</f>
        <v>#DIV/0!</v>
      </c>
    </row>
    <row r="14" spans="1:10" x14ac:dyDescent="0.25">
      <c r="C14" s="310" t="s">
        <v>194</v>
      </c>
      <c r="F14" s="312">
        <f>G45</f>
        <v>0</v>
      </c>
    </row>
    <row r="15" spans="1:10" x14ac:dyDescent="0.25">
      <c r="C15" s="42" t="s">
        <v>195</v>
      </c>
      <c r="F15" s="311"/>
      <c r="H15" s="42" t="s">
        <v>196</v>
      </c>
      <c r="I15" s="42" t="e">
        <f>+F15/F12</f>
        <v>#DIV/0!</v>
      </c>
      <c r="J15" s="42" t="s">
        <v>197</v>
      </c>
    </row>
    <row r="16" spans="1:10" x14ac:dyDescent="0.25">
      <c r="F16" s="94"/>
      <c r="H16" s="42"/>
      <c r="I16" s="96"/>
    </row>
    <row r="17" spans="3:7" x14ac:dyDescent="0.25">
      <c r="C17" t="s">
        <v>198</v>
      </c>
      <c r="F17"/>
    </row>
    <row r="18" spans="3:7" x14ac:dyDescent="0.25">
      <c r="C18" t="s">
        <v>199</v>
      </c>
    </row>
    <row r="19" spans="3:7" x14ac:dyDescent="0.25">
      <c r="C19" t="s">
        <v>200</v>
      </c>
    </row>
    <row r="22" spans="3:7" x14ac:dyDescent="0.25">
      <c r="C22" s="97" t="s">
        <v>201</v>
      </c>
      <c r="E22" s="46" t="s">
        <v>202</v>
      </c>
      <c r="F22" s="46" t="s">
        <v>203</v>
      </c>
      <c r="G22" s="98" t="s">
        <v>204</v>
      </c>
    </row>
    <row r="23" spans="3:7" x14ac:dyDescent="0.25">
      <c r="C23" t="s">
        <v>205</v>
      </c>
      <c r="E23" s="92"/>
      <c r="F23" s="92"/>
      <c r="G23" s="92">
        <f t="shared" ref="G23:G44" si="0">+E23-F23</f>
        <v>0</v>
      </c>
    </row>
    <row r="24" spans="3:7" x14ac:dyDescent="0.25">
      <c r="C24" t="s">
        <v>206</v>
      </c>
      <c r="E24" s="92"/>
      <c r="F24" s="92"/>
      <c r="G24" s="92">
        <f t="shared" si="0"/>
        <v>0</v>
      </c>
    </row>
    <row r="25" spans="3:7" x14ac:dyDescent="0.25">
      <c r="C25" t="s">
        <v>207</v>
      </c>
      <c r="E25" s="92"/>
      <c r="F25" s="92"/>
      <c r="G25" s="92">
        <f t="shared" si="0"/>
        <v>0</v>
      </c>
    </row>
    <row r="26" spans="3:7" x14ac:dyDescent="0.25">
      <c r="C26" t="s">
        <v>208</v>
      </c>
      <c r="E26" s="92"/>
      <c r="F26" s="92"/>
      <c r="G26" s="92">
        <f t="shared" si="0"/>
        <v>0</v>
      </c>
    </row>
    <row r="27" spans="3:7" x14ac:dyDescent="0.25">
      <c r="C27" t="s">
        <v>209</v>
      </c>
      <c r="E27" s="92"/>
      <c r="F27" s="92"/>
      <c r="G27" s="92">
        <f t="shared" si="0"/>
        <v>0</v>
      </c>
    </row>
    <row r="28" spans="3:7" x14ac:dyDescent="0.25">
      <c r="C28" t="s">
        <v>210</v>
      </c>
      <c r="E28" s="92"/>
      <c r="F28" s="92"/>
      <c r="G28" s="92">
        <f t="shared" si="0"/>
        <v>0</v>
      </c>
    </row>
    <row r="29" spans="3:7" x14ac:dyDescent="0.25">
      <c r="C29" t="s">
        <v>211</v>
      </c>
      <c r="E29" s="92"/>
      <c r="F29" s="92"/>
      <c r="G29" s="92">
        <f t="shared" si="0"/>
        <v>0</v>
      </c>
    </row>
    <row r="30" spans="3:7" x14ac:dyDescent="0.25">
      <c r="C30" t="s">
        <v>212</v>
      </c>
      <c r="E30" s="92"/>
      <c r="F30" s="92"/>
      <c r="G30" s="92">
        <f t="shared" si="0"/>
        <v>0</v>
      </c>
    </row>
    <row r="31" spans="3:7" x14ac:dyDescent="0.25">
      <c r="C31" t="s">
        <v>213</v>
      </c>
      <c r="E31" s="92"/>
      <c r="F31" s="92"/>
      <c r="G31" s="92">
        <f t="shared" si="0"/>
        <v>0</v>
      </c>
    </row>
    <row r="32" spans="3:7" x14ac:dyDescent="0.25">
      <c r="C32" t="s">
        <v>214</v>
      </c>
      <c r="E32" s="92"/>
      <c r="F32" s="92"/>
      <c r="G32" s="92">
        <f t="shared" si="0"/>
        <v>0</v>
      </c>
    </row>
    <row r="33" spans="3:7" x14ac:dyDescent="0.25">
      <c r="C33" t="s">
        <v>215</v>
      </c>
      <c r="E33" s="92"/>
      <c r="F33" s="92"/>
      <c r="G33" s="92">
        <f t="shared" si="0"/>
        <v>0</v>
      </c>
    </row>
    <row r="34" spans="3:7" x14ac:dyDescent="0.25">
      <c r="C34" t="s">
        <v>216</v>
      </c>
      <c r="E34" s="92"/>
      <c r="F34" s="92"/>
      <c r="G34" s="92">
        <f t="shared" si="0"/>
        <v>0</v>
      </c>
    </row>
    <row r="35" spans="3:7" x14ac:dyDescent="0.25">
      <c r="C35" t="s">
        <v>217</v>
      </c>
      <c r="E35" s="92"/>
      <c r="F35" s="92"/>
      <c r="G35" s="92">
        <f t="shared" si="0"/>
        <v>0</v>
      </c>
    </row>
    <row r="36" spans="3:7" x14ac:dyDescent="0.25">
      <c r="C36" t="s">
        <v>218</v>
      </c>
      <c r="E36" s="92"/>
      <c r="F36" s="92"/>
      <c r="G36" s="92">
        <f t="shared" si="0"/>
        <v>0</v>
      </c>
    </row>
    <row r="37" spans="3:7" x14ac:dyDescent="0.25">
      <c r="C37" t="s">
        <v>219</v>
      </c>
      <c r="E37" s="92"/>
      <c r="F37" s="92"/>
      <c r="G37" s="92">
        <f t="shared" si="0"/>
        <v>0</v>
      </c>
    </row>
    <row r="38" spans="3:7" x14ac:dyDescent="0.25">
      <c r="C38" t="s">
        <v>220</v>
      </c>
      <c r="E38" s="92"/>
      <c r="F38" s="92"/>
      <c r="G38" s="92">
        <f t="shared" si="0"/>
        <v>0</v>
      </c>
    </row>
    <row r="39" spans="3:7" x14ac:dyDescent="0.25">
      <c r="C39" t="s">
        <v>221</v>
      </c>
      <c r="E39" s="92"/>
      <c r="F39" s="92"/>
      <c r="G39" s="92">
        <f t="shared" si="0"/>
        <v>0</v>
      </c>
    </row>
    <row r="40" spans="3:7" x14ac:dyDescent="0.25">
      <c r="C40" t="s">
        <v>222</v>
      </c>
      <c r="E40" s="92"/>
      <c r="F40" s="92"/>
      <c r="G40" s="92">
        <f t="shared" si="0"/>
        <v>0</v>
      </c>
    </row>
    <row r="41" spans="3:7" x14ac:dyDescent="0.25">
      <c r="C41" t="s">
        <v>223</v>
      </c>
      <c r="E41" s="92"/>
      <c r="F41" s="92"/>
      <c r="G41" s="92">
        <f t="shared" si="0"/>
        <v>0</v>
      </c>
    </row>
    <row r="42" spans="3:7" x14ac:dyDescent="0.25">
      <c r="C42" t="s">
        <v>224</v>
      </c>
      <c r="E42" s="92"/>
      <c r="F42" s="92"/>
      <c r="G42" s="92">
        <f t="shared" si="0"/>
        <v>0</v>
      </c>
    </row>
    <row r="43" spans="3:7" x14ac:dyDescent="0.25">
      <c r="C43" t="s">
        <v>225</v>
      </c>
      <c r="E43" s="92"/>
      <c r="F43" s="92"/>
      <c r="G43" s="92">
        <f t="shared" si="0"/>
        <v>0</v>
      </c>
    </row>
    <row r="44" spans="3:7" x14ac:dyDescent="0.25">
      <c r="C44" t="s">
        <v>226</v>
      </c>
      <c r="E44" s="261"/>
      <c r="F44" s="261"/>
      <c r="G44" s="92">
        <f t="shared" si="0"/>
        <v>0</v>
      </c>
    </row>
    <row r="45" spans="3:7" ht="15.75" thickBot="1" x14ac:dyDescent="0.3">
      <c r="E45" s="258">
        <f>SUM(E23:E44)</f>
        <v>0</v>
      </c>
      <c r="F45" s="258">
        <f>SUM(F23:F44)</f>
        <v>0</v>
      </c>
      <c r="G45" s="258">
        <f>SUM(G23:G44)</f>
        <v>0</v>
      </c>
    </row>
    <row r="46" spans="3:7" ht="15.75" thickTop="1" x14ac:dyDescent="0.25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44" sqref="E44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1</v>
      </c>
      <c r="I1" s="55" t="s">
        <v>2</v>
      </c>
    </row>
    <row r="2" spans="1:10" ht="18" x14ac:dyDescent="0.25">
      <c r="A2" s="122" t="s">
        <v>3</v>
      </c>
      <c r="B2" s="52"/>
      <c r="C2" s="341" t="str">
        <f>Index!$C$2</f>
        <v>9ROOJ</v>
      </c>
      <c r="D2" s="341"/>
      <c r="E2" s="341"/>
      <c r="F2" s="54"/>
      <c r="G2" s="58" t="s">
        <v>4</v>
      </c>
      <c r="H2" s="59" t="str">
        <f>Index!$H$2</f>
        <v>MG</v>
      </c>
      <c r="I2" s="60">
        <f>Index!$I$2</f>
        <v>45254</v>
      </c>
    </row>
    <row r="3" spans="1:10" ht="18" x14ac:dyDescent="0.25">
      <c r="A3" s="122" t="s">
        <v>5</v>
      </c>
      <c r="B3" s="52"/>
      <c r="C3" s="342">
        <f>Index!$C$3</f>
        <v>44377</v>
      </c>
      <c r="D3" s="341"/>
      <c r="E3" s="341"/>
      <c r="F3" s="54"/>
      <c r="G3" s="58" t="s">
        <v>6</v>
      </c>
      <c r="H3" s="59" t="str">
        <f>Index!$H$3</f>
        <v>DB</v>
      </c>
      <c r="I3" s="60">
        <f>Index!$I$3</f>
        <v>45265</v>
      </c>
    </row>
    <row r="4" spans="1:10" ht="18" x14ac:dyDescent="0.25">
      <c r="A4" s="122"/>
      <c r="B4" s="52"/>
      <c r="D4" s="52"/>
      <c r="E4" s="52"/>
      <c r="F4" s="54"/>
      <c r="G4" s="123"/>
      <c r="H4" s="64"/>
      <c r="I4" s="65"/>
    </row>
    <row r="5" spans="1:10" ht="18" x14ac:dyDescent="0.25">
      <c r="A5" s="52" t="s">
        <v>227</v>
      </c>
      <c r="C5" s="56"/>
      <c r="G5" s="57"/>
      <c r="H5" s="64"/>
      <c r="J5" s="65"/>
    </row>
    <row r="6" spans="1:10" ht="18" x14ac:dyDescent="0.25">
      <c r="D6" s="52"/>
      <c r="E6" s="52"/>
      <c r="F6" s="63"/>
      <c r="G6" s="63"/>
    </row>
    <row r="7" spans="1:10" x14ac:dyDescent="0.25">
      <c r="D7" s="70"/>
      <c r="E7" s="70"/>
      <c r="F7" s="143"/>
      <c r="G7" s="143"/>
    </row>
    <row r="8" spans="1:10" s="68" customFormat="1" ht="30" x14ac:dyDescent="0.25">
      <c r="A8" s="136" t="s">
        <v>128</v>
      </c>
      <c r="B8" s="345" t="s">
        <v>129</v>
      </c>
      <c r="C8" s="346"/>
      <c r="D8" s="346"/>
      <c r="E8" s="347"/>
      <c r="F8" s="137" t="s">
        <v>130</v>
      </c>
      <c r="G8" s="345" t="s">
        <v>178</v>
      </c>
      <c r="H8" s="355"/>
      <c r="I8" s="356"/>
    </row>
    <row r="10" spans="1:10" x14ac:dyDescent="0.25">
      <c r="A10" s="268"/>
      <c r="F10" s="69"/>
    </row>
    <row r="11" spans="1:10" x14ac:dyDescent="0.25">
      <c r="C11" s="76" t="s">
        <v>228</v>
      </c>
      <c r="F11" s="69"/>
    </row>
    <row r="12" spans="1:10" x14ac:dyDescent="0.25">
      <c r="C12" t="s">
        <v>40</v>
      </c>
      <c r="F12" s="69"/>
    </row>
    <row r="13" spans="1:10" x14ac:dyDescent="0.25">
      <c r="C13" t="s">
        <v>229</v>
      </c>
      <c r="F13" s="69"/>
    </row>
    <row r="14" spans="1:10" x14ac:dyDescent="0.25">
      <c r="C14" t="s">
        <v>230</v>
      </c>
      <c r="F14" s="69"/>
    </row>
    <row r="15" spans="1:10" x14ac:dyDescent="0.25">
      <c r="C15" t="s">
        <v>231</v>
      </c>
      <c r="F15" s="69"/>
    </row>
    <row r="16" spans="1:10" x14ac:dyDescent="0.25">
      <c r="F16" s="267">
        <f>SUM(F12:F15)</f>
        <v>0</v>
      </c>
    </row>
    <row r="17" spans="3:10" x14ac:dyDescent="0.25">
      <c r="F17" s="69"/>
    </row>
    <row r="18" spans="3:10" x14ac:dyDescent="0.25">
      <c r="C18" s="76" t="s">
        <v>232</v>
      </c>
      <c r="F18" s="69"/>
    </row>
    <row r="19" spans="3:10" x14ac:dyDescent="0.25">
      <c r="C19" t="s">
        <v>233</v>
      </c>
      <c r="F19" s="69"/>
    </row>
    <row r="20" spans="3:10" x14ac:dyDescent="0.25">
      <c r="C20" t="s">
        <v>234</v>
      </c>
      <c r="F20" s="69"/>
    </row>
    <row r="21" spans="3:10" x14ac:dyDescent="0.25">
      <c r="C21" t="s">
        <v>235</v>
      </c>
      <c r="F21" s="69"/>
    </row>
    <row r="22" spans="3:10" x14ac:dyDescent="0.25">
      <c r="F22" s="267">
        <f>SUM(F19:F21)</f>
        <v>0</v>
      </c>
    </row>
    <row r="23" spans="3:10" x14ac:dyDescent="0.25">
      <c r="F23" s="69"/>
    </row>
    <row r="24" spans="3:10" x14ac:dyDescent="0.25">
      <c r="C24" t="s">
        <v>195</v>
      </c>
      <c r="F24" s="69">
        <f>+F16-F22</f>
        <v>0</v>
      </c>
      <c r="H24" s="42" t="s">
        <v>196</v>
      </c>
      <c r="I24" s="96" t="e">
        <f>F24/F16</f>
        <v>#DIV/0!</v>
      </c>
      <c r="J24" s="42" t="s">
        <v>197</v>
      </c>
    </row>
    <row r="25" spans="3:10" x14ac:dyDescent="0.25">
      <c r="F25" s="69"/>
    </row>
    <row r="26" spans="3:10" x14ac:dyDescent="0.25">
      <c r="F26" s="69"/>
    </row>
    <row r="27" spans="3:10" x14ac:dyDescent="0.25">
      <c r="C27" s="42" t="s">
        <v>236</v>
      </c>
      <c r="F27" s="69"/>
    </row>
    <row r="28" spans="3:10" ht="30" x14ac:dyDescent="0.25">
      <c r="C28" s="263" t="s">
        <v>201</v>
      </c>
      <c r="D28" s="264"/>
      <c r="E28" s="265" t="s">
        <v>237</v>
      </c>
      <c r="F28" s="265" t="s">
        <v>238</v>
      </c>
      <c r="G28" s="266" t="s">
        <v>204</v>
      </c>
    </row>
    <row r="29" spans="3:10" x14ac:dyDescent="0.25">
      <c r="C29" t="s">
        <v>239</v>
      </c>
      <c r="E29" s="99"/>
      <c r="F29" s="99"/>
      <c r="G29" s="90">
        <f t="shared" ref="G29:G32" si="0">+E29-F29</f>
        <v>0</v>
      </c>
    </row>
    <row r="30" spans="3:10" x14ac:dyDescent="0.25">
      <c r="C30" t="s">
        <v>240</v>
      </c>
      <c r="E30" s="99"/>
      <c r="F30" s="99"/>
      <c r="G30" s="90">
        <f t="shared" si="0"/>
        <v>0</v>
      </c>
    </row>
    <row r="31" spans="3:10" x14ac:dyDescent="0.25">
      <c r="C31" t="s">
        <v>241</v>
      </c>
      <c r="E31" s="99"/>
      <c r="F31" s="99"/>
      <c r="G31" s="90">
        <f t="shared" si="0"/>
        <v>0</v>
      </c>
    </row>
    <row r="32" spans="3:10" x14ac:dyDescent="0.25">
      <c r="C32" t="s">
        <v>242</v>
      </c>
      <c r="E32" s="99"/>
      <c r="F32" s="99"/>
      <c r="G32" s="90">
        <f t="shared" si="0"/>
        <v>0</v>
      </c>
    </row>
    <row r="33" spans="5:7" ht="15.75" thickBot="1" x14ac:dyDescent="0.3">
      <c r="E33" s="142">
        <f>SUM(E29:E32)</f>
        <v>0</v>
      </c>
      <c r="F33" s="142">
        <f>SUM(F29:F32)</f>
        <v>0</v>
      </c>
      <c r="G33" s="142">
        <f>SUM(G29:G32)</f>
        <v>0</v>
      </c>
    </row>
    <row r="34" spans="5:7" ht="15.75" thickTop="1" x14ac:dyDescent="0.25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367CB7-C7EE-4550-AA50-649AAE9EC8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656D15-951E-4BC8-8C1B-CC55757A87A9}">
  <ds:schemaRefs>
    <ds:schemaRef ds:uri="077343a5-f496-4cd1-834d-0cf298977a10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0c3cfaf5-15c2-4e95-ab2a-6b5b51b7940e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7C938D1-F9E0-484B-8C7E-1603B2E977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3cfaf5-15c2-4e95-ab2a-6b5b51b7940e"/>
    <ds:schemaRef ds:uri="077343a5-f496-4cd1-834d-0cf298977a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Index</vt:lpstr>
      <vt:lpstr>Queries</vt:lpstr>
      <vt:lpstr>Invoicing</vt:lpstr>
      <vt:lpstr>Min Pension</vt:lpstr>
      <vt:lpstr>PAYG &amp; GST Instal</vt:lpstr>
      <vt:lpstr>GST Rec</vt:lpstr>
      <vt:lpstr>Bank Balance</vt:lpstr>
      <vt:lpstr>Investment Recon - BT</vt:lpstr>
      <vt:lpstr>Investment Recon - Other</vt:lpstr>
      <vt:lpstr>Related UT </vt:lpstr>
      <vt:lpstr>Property Valn</vt:lpstr>
      <vt:lpstr>Debtors</vt:lpstr>
      <vt:lpstr>Creditors</vt:lpstr>
      <vt:lpstr>Distbn Income </vt:lpstr>
      <vt:lpstr>Dividend Income</vt:lpstr>
      <vt:lpstr>Foreign Div</vt:lpstr>
      <vt:lpstr>Rental Income</vt:lpstr>
      <vt:lpstr>Acc fees</vt:lpstr>
      <vt:lpstr>Advisor Fees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Maddison Martin</cp:lastModifiedBy>
  <cp:revision/>
  <dcterms:created xsi:type="dcterms:W3CDTF">2022-11-07T08:18:33Z</dcterms:created>
  <dcterms:modified xsi:type="dcterms:W3CDTF">2023-12-04T22:56:50Z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