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Soft\DOC\DocBase\Clients\DEBN0006\2021\Year End\"/>
    </mc:Choice>
  </mc:AlternateContent>
  <xr:revisionPtr revIDLastSave="0" documentId="13_ncr:1_{FF133A07-CBE6-4861-8065-724523CA2E04}" xr6:coauthVersionLast="46" xr6:coauthVersionMax="46" xr10:uidLastSave="{00000000-0000-0000-0000-000000000000}"/>
  <bookViews>
    <workbookView xWindow="-28920" yWindow="5175" windowWidth="29040" windowHeight="15840" xr2:uid="{35EC75E4-F78D-4C60-8AF7-02B277CD58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3" i="1" l="1"/>
  <c r="R11" i="1"/>
  <c r="R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D10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D39" i="1"/>
  <c r="D40" i="1" s="1"/>
  <c r="E40" i="1"/>
  <c r="C40" i="1"/>
  <c r="D36" i="1"/>
  <c r="E36" i="1" s="1"/>
  <c r="F36" i="1" s="1"/>
  <c r="G36" i="1" s="1"/>
  <c r="H36" i="1" s="1"/>
  <c r="I36" i="1" s="1"/>
  <c r="J36" i="1" s="1"/>
  <c r="K36" i="1" s="1"/>
  <c r="L36" i="1" s="1"/>
  <c r="M36" i="1" s="1"/>
  <c r="N36" i="1" s="1"/>
  <c r="O36" i="1" s="1"/>
  <c r="P36" i="1" s="1"/>
  <c r="Q36" i="1" s="1"/>
  <c r="R36" i="1" s="1"/>
  <c r="S36" i="1" s="1"/>
  <c r="T36" i="1" s="1"/>
  <c r="D35" i="1"/>
  <c r="D37" i="1" s="1"/>
  <c r="D32" i="1"/>
  <c r="E32" i="1" s="1"/>
  <c r="F32" i="1" s="1"/>
  <c r="G32" i="1" s="1"/>
  <c r="H32" i="1" s="1"/>
  <c r="I32" i="1" s="1"/>
  <c r="J32" i="1" s="1"/>
  <c r="E31" i="1"/>
  <c r="F31" i="1"/>
  <c r="G31" i="1"/>
  <c r="H31" i="1"/>
  <c r="I31" i="1"/>
  <c r="I33" i="1" s="1"/>
  <c r="J31" i="1"/>
  <c r="K31" i="1"/>
  <c r="L31" i="1"/>
  <c r="M31" i="1"/>
  <c r="N31" i="1"/>
  <c r="O31" i="1"/>
  <c r="P31" i="1"/>
  <c r="Q31" i="1"/>
  <c r="R31" i="1"/>
  <c r="S31" i="1"/>
  <c r="T31" i="1"/>
  <c r="D31" i="1"/>
  <c r="D33" i="1" s="1"/>
  <c r="D28" i="1"/>
  <c r="E28" i="1" s="1"/>
  <c r="F28" i="1" s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D27" i="1"/>
  <c r="E25" i="1"/>
  <c r="H25" i="1"/>
  <c r="I25" i="1"/>
  <c r="N25" i="1"/>
  <c r="Q25" i="1"/>
  <c r="U25" i="1"/>
  <c r="D25" i="1"/>
  <c r="E24" i="1"/>
  <c r="F24" i="1"/>
  <c r="F25" i="1" s="1"/>
  <c r="G24" i="1"/>
  <c r="G25" i="1" s="1"/>
  <c r="H24" i="1"/>
  <c r="I24" i="1"/>
  <c r="J24" i="1"/>
  <c r="J25" i="1" s="1"/>
  <c r="K24" i="1"/>
  <c r="K25" i="1" s="1"/>
  <c r="L24" i="1"/>
  <c r="L25" i="1" s="1"/>
  <c r="M24" i="1"/>
  <c r="M25" i="1" s="1"/>
  <c r="N24" i="1"/>
  <c r="O24" i="1"/>
  <c r="O25" i="1" s="1"/>
  <c r="P24" i="1"/>
  <c r="P25" i="1" s="1"/>
  <c r="Q24" i="1"/>
  <c r="R24" i="1"/>
  <c r="R25" i="1" s="1"/>
  <c r="S24" i="1"/>
  <c r="S25" i="1" s="1"/>
  <c r="T24" i="1"/>
  <c r="T25" i="1" s="1"/>
  <c r="D24" i="1"/>
  <c r="E22" i="1"/>
  <c r="F22" i="1"/>
  <c r="G22" i="1"/>
  <c r="H22" i="1"/>
  <c r="I22" i="1"/>
  <c r="J22" i="1"/>
  <c r="O22" i="1"/>
  <c r="R22" i="1"/>
  <c r="S22" i="1"/>
  <c r="T22" i="1"/>
  <c r="D22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D21" i="1"/>
  <c r="E20" i="1"/>
  <c r="F20" i="1"/>
  <c r="G20" i="1"/>
  <c r="H20" i="1"/>
  <c r="I20" i="1"/>
  <c r="J20" i="1"/>
  <c r="K20" i="1"/>
  <c r="K22" i="1" s="1"/>
  <c r="L20" i="1"/>
  <c r="L22" i="1" s="1"/>
  <c r="M20" i="1"/>
  <c r="M22" i="1" s="1"/>
  <c r="N20" i="1"/>
  <c r="N22" i="1" s="1"/>
  <c r="O20" i="1"/>
  <c r="P20" i="1"/>
  <c r="P22" i="1" s="1"/>
  <c r="Q20" i="1"/>
  <c r="Q22" i="1" s="1"/>
  <c r="R20" i="1"/>
  <c r="S20" i="1"/>
  <c r="T20" i="1"/>
  <c r="D20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S15" i="1"/>
  <c r="T15" i="1"/>
  <c r="D15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S14" i="1"/>
  <c r="T14" i="1"/>
  <c r="D14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S13" i="1"/>
  <c r="T13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S12" i="1"/>
  <c r="T12" i="1"/>
  <c r="D12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S11" i="1"/>
  <c r="T11" i="1"/>
  <c r="U11" i="1"/>
  <c r="S10" i="1"/>
  <c r="T10" i="1"/>
  <c r="D6" i="1"/>
  <c r="R6" i="1" s="1"/>
  <c r="R14" i="1" s="1"/>
  <c r="D5" i="1"/>
  <c r="R5" i="1" s="1"/>
  <c r="R4" i="1"/>
  <c r="R12" i="1" s="1"/>
  <c r="R7" i="1"/>
  <c r="R15" i="1" s="1"/>
  <c r="R3" i="1"/>
  <c r="R2" i="1"/>
  <c r="H33" i="1" l="1"/>
  <c r="G33" i="1"/>
  <c r="F33" i="1"/>
  <c r="E29" i="1"/>
  <c r="E33" i="1"/>
  <c r="G28" i="1"/>
  <c r="H28" i="1" s="1"/>
  <c r="I28" i="1" s="1"/>
  <c r="F29" i="1"/>
  <c r="K32" i="1"/>
  <c r="J33" i="1"/>
  <c r="D29" i="1"/>
  <c r="E35" i="1"/>
  <c r="F40" i="1"/>
  <c r="D13" i="1"/>
  <c r="J28" i="1" l="1"/>
  <c r="I29" i="1"/>
  <c r="E37" i="1"/>
  <c r="F35" i="1"/>
  <c r="L32" i="1"/>
  <c r="K33" i="1"/>
  <c r="G29" i="1"/>
  <c r="H29" i="1"/>
  <c r="G40" i="1"/>
  <c r="G35" i="1" l="1"/>
  <c r="F37" i="1"/>
  <c r="M32" i="1"/>
  <c r="L33" i="1"/>
  <c r="K28" i="1"/>
  <c r="J29" i="1"/>
  <c r="H40" i="1"/>
  <c r="N32" i="1" l="1"/>
  <c r="M33" i="1"/>
  <c r="L28" i="1"/>
  <c r="K29" i="1"/>
  <c r="H35" i="1"/>
  <c r="G37" i="1"/>
  <c r="I40" i="1"/>
  <c r="I35" i="1" l="1"/>
  <c r="H37" i="1"/>
  <c r="M28" i="1"/>
  <c r="L29" i="1"/>
  <c r="O32" i="1"/>
  <c r="N33" i="1"/>
  <c r="J40" i="1"/>
  <c r="P32" i="1" l="1"/>
  <c r="O33" i="1"/>
  <c r="N28" i="1"/>
  <c r="M29" i="1"/>
  <c r="J35" i="1"/>
  <c r="I37" i="1"/>
  <c r="K40" i="1"/>
  <c r="K35" i="1" l="1"/>
  <c r="J37" i="1"/>
  <c r="O28" i="1"/>
  <c r="N29" i="1"/>
  <c r="Q32" i="1"/>
  <c r="P33" i="1"/>
  <c r="L40" i="1"/>
  <c r="L35" i="1" l="1"/>
  <c r="K37" i="1"/>
  <c r="R32" i="1"/>
  <c r="Q33" i="1"/>
  <c r="P28" i="1"/>
  <c r="O29" i="1"/>
  <c r="M40" i="1"/>
  <c r="S32" i="1" l="1"/>
  <c r="R33" i="1"/>
  <c r="Q28" i="1"/>
  <c r="P29" i="1"/>
  <c r="M35" i="1"/>
  <c r="L37" i="1"/>
  <c r="N40" i="1"/>
  <c r="N35" i="1" l="1"/>
  <c r="M37" i="1"/>
  <c r="R28" i="1"/>
  <c r="Q29" i="1"/>
  <c r="T32" i="1"/>
  <c r="T33" i="1" s="1"/>
  <c r="S33" i="1"/>
  <c r="O40" i="1"/>
  <c r="S28" i="1" l="1"/>
  <c r="R29" i="1"/>
  <c r="O35" i="1"/>
  <c r="N37" i="1"/>
  <c r="P40" i="1"/>
  <c r="P35" i="1" l="1"/>
  <c r="O37" i="1"/>
  <c r="T28" i="1"/>
  <c r="T29" i="1" s="1"/>
  <c r="S29" i="1"/>
  <c r="Q40" i="1"/>
  <c r="Q35" i="1" l="1"/>
  <c r="P37" i="1"/>
  <c r="R40" i="1"/>
  <c r="R35" i="1" l="1"/>
  <c r="Q37" i="1"/>
  <c r="T40" i="1"/>
  <c r="S40" i="1"/>
  <c r="S35" i="1" l="1"/>
  <c r="R37" i="1"/>
  <c r="T35" i="1" l="1"/>
  <c r="T37" i="1" s="1"/>
  <c r="S37" i="1"/>
</calcChain>
</file>

<file path=xl/sharedStrings.xml><?xml version="1.0" encoding="utf-8"?>
<sst xmlns="http://schemas.openxmlformats.org/spreadsheetml/2006/main" count="62" uniqueCount="42">
  <si>
    <t>Code</t>
  </si>
  <si>
    <t>Account No.</t>
  </si>
  <si>
    <t>23800/CMI0111AU1</t>
  </si>
  <si>
    <t>23800/FSF0038AU</t>
  </si>
  <si>
    <t>23800/FSF0468AU</t>
  </si>
  <si>
    <t>23800/FSF0652AU</t>
  </si>
  <si>
    <t>23800/FSF1015AU</t>
  </si>
  <si>
    <t>23000/FSF1018AU</t>
  </si>
  <si>
    <t>Interest Income</t>
  </si>
  <si>
    <t>Interest not subject to Withholding Tax</t>
  </si>
  <si>
    <t>Franked Divdiends</t>
  </si>
  <si>
    <t>Unfranked Divdiends</t>
  </si>
  <si>
    <t>Net Foreign Income</t>
  </si>
  <si>
    <t>Conduit Foreign Income</t>
  </si>
  <si>
    <t>Discounted TAP (Assesable)</t>
  </si>
  <si>
    <t>Discounted NTAP (Assessable)</t>
  </si>
  <si>
    <t>Australian TAP (Non Assessable Gains)</t>
  </si>
  <si>
    <t>Australian NTAP (Non-Assesable Gains)</t>
  </si>
  <si>
    <t>Other Non Assessable - Tax Deferred</t>
  </si>
  <si>
    <t>TOTAL</t>
  </si>
  <si>
    <t>Foreign Tax Credits</t>
  </si>
  <si>
    <t>Australian Imputation from New Zealand Companies</t>
  </si>
  <si>
    <t xml:space="preserve">Accounting Distribution </t>
  </si>
  <si>
    <t>Other Income</t>
  </si>
  <si>
    <t>Inputation Franking</t>
  </si>
  <si>
    <t>Janus Henderson ws Glb Nat Res</t>
  </si>
  <si>
    <t>CFS Wsale Index Aust Share</t>
  </si>
  <si>
    <t>FSI Developing Companies 2 of 3</t>
  </si>
  <si>
    <t>Not Discount (TAP)</t>
  </si>
  <si>
    <t>Not Discount (NTAP)</t>
  </si>
  <si>
    <t>Fsi australian Small ompanies 3 of 3</t>
  </si>
  <si>
    <t>Realindex Ws Aust Share 3 of 3</t>
  </si>
  <si>
    <t>Realindex Ws Global Sh -Hedg 2 of 3</t>
  </si>
  <si>
    <t xml:space="preserve">Distributions Received (23800) </t>
  </si>
  <si>
    <t xml:space="preserve">CFS WS Sm Companies Fund Core (CMI0111AU1) </t>
  </si>
  <si>
    <t>Colonial First State Distribution - 27 September 2020</t>
  </si>
  <si>
    <t>Colonial First State Distribution - 13 December 2020</t>
  </si>
  <si>
    <t xml:space="preserve">CFS WS - Glob Resources (FSF0038AU) </t>
  </si>
  <si>
    <t xml:space="preserve">CFS Wsale Developing Co (FSF0468AU) </t>
  </si>
  <si>
    <t xml:space="preserve">CFS Wsale Index Aust Share (FSF0652AU) </t>
  </si>
  <si>
    <t xml:space="preserve">Realindex Wsale Australian Shares (FSF1015AU) </t>
  </si>
  <si>
    <t xml:space="preserve">Realindex Wsale Global Share Hedged (FSF1018AU)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</si>
</sst>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;[Black]\(#,##0.00\)"/>
    <numFmt numFmtId="165" formatCode="d/mm/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0" fontId="0" fillId="0" borderId="0" xfId="0" applyNumberFormat="1"/>
    <xf numFmtId="10" fontId="0" fillId="0" borderId="0" xfId="2" applyNumberFormat="1" applyFont="1"/>
    <xf numFmtId="43" fontId="4" fillId="2" borderId="0" xfId="1" applyFont="1" applyFill="1" applyAlignment="1">
      <alignment horizontal="left"/>
    </xf>
    <xf numFmtId="43" fontId="4" fillId="2" borderId="0" xfId="1" applyFont="1" applyFill="1" applyAlignment="1">
      <alignment horizontal="left" vertical="center"/>
    </xf>
    <xf numFmtId="43" fontId="0" fillId="0" borderId="0" xfId="1" applyFont="1"/>
    <xf numFmtId="43" fontId="0" fillId="0" borderId="0" xfId="0" applyNumberFormat="1"/>
    <xf numFmtId="43" fontId="0" fillId="3" borderId="0" xfId="1" applyFont="1" applyFill="1"/>
    <xf numFmtId="43" fontId="0" fillId="3" borderId="0" xfId="0" applyNumberFormat="1" applyFill="1"/>
    <xf numFmtId="0" fontId="0" fillId="0" borderId="0" xfId="0" applyFill="1"/>
    <xf numFmtId="43" fontId="4" fillId="0" borderId="0" xfId="1" applyFont="1" applyFill="1" applyAlignment="1">
      <alignment horizontal="left" vertical="center"/>
    </xf>
    <xf numFmtId="43" fontId="4" fillId="0" borderId="0" xfId="1" applyFont="1" applyFill="1" applyAlignment="1">
      <alignment horizontal="left"/>
    </xf>
    <xf numFmtId="17" fontId="2" fillId="0" borderId="0" xfId="0" applyNumberFormat="1" applyFont="1" applyFill="1" applyAlignment="1">
      <alignment horizontal="center"/>
    </xf>
    <xf numFmtId="43" fontId="2" fillId="0" borderId="0" xfId="0" applyNumberFormat="1" applyFont="1" applyAlignment="1">
      <alignment horizontal="center"/>
    </xf>
    <xf numFmtId="164" fontId="0" fillId="0" borderId="0" xfId="0" applyNumberFormat="1" applyBorder="1" applyAlignment="1">
      <alignment horizontal="right"/>
    </xf>
    <xf numFmtId="0" fontId="0" fillId="0" borderId="0" xfId="0"/>
    <xf numFmtId="165" fontId="0" fillId="0" borderId="0" xfId="0" applyNumberFormat="1" applyAlignment="1">
      <alignment horizontal="left"/>
    </xf>
    <xf numFmtId="0" fontId="5" fillId="0" borderId="0" xfId="0" applyFont="1" applyFill="1"/>
    <xf numFmtId="164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6" fillId="0" borderId="0" xfId="0" applyFont="1" applyAlignment="1"/>
    <xf numFmtId="164" fontId="2" fillId="0" borderId="1" xfId="0" applyNumberFormat="1" applyFont="1" applyBorder="1" applyAlignment="1">
      <alignment horizontal="right"/>
    </xf>
    <xf numFmtId="164" fontId="2" fillId="0" borderId="1" xfId="0" applyNumberFormat="1" applyFont="1" applyBorder="1"/>
    <xf numFmtId="164" fontId="0" fillId="0" borderId="0" xfId="0" applyNumberFormat="1" applyFill="1" applyAlignment="1">
      <alignment horizontal="right"/>
    </xf>
    <xf numFmtId="164" fontId="0" fillId="0" borderId="0" xfId="0" applyNumberFormat="1" applyFill="1" applyBorder="1" applyAlignment="1">
      <alignment horizontal="right"/>
    </xf>
    <xf numFmtId="43" fontId="0" fillId="0" borderId="0" xfId="0" applyNumberForma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00984-479D-4201-915E-CFDD6D0F6222}">
  <dimension ref="A1:U41"/>
  <sheetViews>
    <sheetView tabSelected="1" zoomScale="85" zoomScaleNormal="85" workbookViewId="0">
      <selection activeCell="L45" sqref="L45"/>
    </sheetView>
  </sheetViews>
  <sheetFormatPr defaultRowHeight="15" x14ac:dyDescent="0.25"/>
  <cols>
    <col min="1" max="1" width="33.85546875" bestFit="1" customWidth="1"/>
    <col min="2" max="2" width="31" customWidth="1"/>
    <col min="3" max="3" width="22.7109375" bestFit="1" customWidth="1"/>
    <col min="4" max="4" width="16.42578125" customWidth="1"/>
    <col min="6" max="6" width="19.28515625" hidden="1" customWidth="1"/>
    <col min="7" max="7" width="14.7109375" customWidth="1"/>
    <col min="8" max="8" width="13.5703125" customWidth="1"/>
    <col min="9" max="9" width="9.5703125" bestFit="1" customWidth="1"/>
    <col min="10" max="10" width="13" customWidth="1"/>
    <col min="11" max="11" width="13.85546875" customWidth="1"/>
    <col min="12" max="14" width="14.85546875" customWidth="1"/>
    <col min="15" max="15" width="16.28515625" customWidth="1"/>
    <col min="16" max="16" width="15.140625" customWidth="1"/>
    <col min="17" max="17" width="16.28515625" customWidth="1"/>
    <col min="18" max="18" width="9.5703125" bestFit="1" customWidth="1"/>
    <col min="19" max="19" width="12.85546875" customWidth="1"/>
    <col min="20" max="20" width="13.140625" customWidth="1"/>
    <col min="21" max="21" width="18.140625" hidden="1" customWidth="1"/>
  </cols>
  <sheetData>
    <row r="1" spans="1:21" ht="55.5" customHeight="1" x14ac:dyDescent="0.25">
      <c r="A1" s="1" t="s">
        <v>0</v>
      </c>
      <c r="B1" s="1" t="s">
        <v>1</v>
      </c>
      <c r="C1" s="5" t="s">
        <v>22</v>
      </c>
      <c r="D1" s="4" t="s">
        <v>23</v>
      </c>
      <c r="E1" s="2" t="s">
        <v>8</v>
      </c>
      <c r="F1" s="2" t="s">
        <v>9</v>
      </c>
      <c r="G1" s="2" t="s">
        <v>10</v>
      </c>
      <c r="H1" s="2" t="s">
        <v>11</v>
      </c>
      <c r="I1" s="2" t="s">
        <v>12</v>
      </c>
      <c r="J1" s="2" t="s">
        <v>13</v>
      </c>
      <c r="K1" s="2" t="s">
        <v>14</v>
      </c>
      <c r="L1" s="2" t="s">
        <v>15</v>
      </c>
      <c r="M1" s="2" t="s">
        <v>28</v>
      </c>
      <c r="N1" s="2" t="s">
        <v>29</v>
      </c>
      <c r="O1" s="2" t="s">
        <v>16</v>
      </c>
      <c r="P1" s="2" t="s">
        <v>17</v>
      </c>
      <c r="Q1" s="2" t="s">
        <v>18</v>
      </c>
      <c r="R1" s="3" t="s">
        <v>19</v>
      </c>
      <c r="S1" s="2" t="s">
        <v>24</v>
      </c>
      <c r="T1" s="2" t="s">
        <v>20</v>
      </c>
      <c r="U1" s="2" t="s">
        <v>21</v>
      </c>
    </row>
    <row r="2" spans="1:21" x14ac:dyDescent="0.25">
      <c r="A2" t="s">
        <v>2</v>
      </c>
      <c r="B2" s="9" t="s">
        <v>30</v>
      </c>
      <c r="D2" s="6">
        <v>4.07E-2</v>
      </c>
      <c r="E2" s="6">
        <v>8.0000000000000004E-4</v>
      </c>
      <c r="F2" s="7">
        <v>0</v>
      </c>
      <c r="G2" s="7">
        <v>4.2700000000000002E-2</v>
      </c>
      <c r="H2" s="7">
        <v>1.0699999999999999E-2</v>
      </c>
      <c r="I2" s="7">
        <v>1.5599999999999999E-2</v>
      </c>
      <c r="J2" s="7">
        <v>4.3E-3</v>
      </c>
      <c r="K2" s="6">
        <v>0</v>
      </c>
      <c r="L2" s="6">
        <v>0.3518</v>
      </c>
      <c r="M2" s="6">
        <v>1E-4</v>
      </c>
      <c r="N2" s="6">
        <v>0.15440000000000001</v>
      </c>
      <c r="O2" s="6">
        <v>0</v>
      </c>
      <c r="P2" s="6">
        <v>0.3518</v>
      </c>
      <c r="Q2" s="7">
        <v>2.7099999999999999E-2</v>
      </c>
      <c r="R2" s="7">
        <f>SUM(C2:Q2)</f>
        <v>1</v>
      </c>
      <c r="S2" s="7">
        <v>3.2000000000000001E-2</v>
      </c>
      <c r="T2" s="7">
        <v>4.7999999999999996E-3</v>
      </c>
      <c r="U2" s="7">
        <v>0</v>
      </c>
    </row>
    <row r="3" spans="1:21" x14ac:dyDescent="0.25">
      <c r="A3" t="s">
        <v>3</v>
      </c>
      <c r="B3" s="8" t="s">
        <v>25</v>
      </c>
      <c r="D3" s="6">
        <v>2.81E-2</v>
      </c>
      <c r="E3" s="6">
        <v>8.9999999999999998E-4</v>
      </c>
      <c r="F3" s="7">
        <v>0</v>
      </c>
      <c r="G3" s="7">
        <v>5.21E-2</v>
      </c>
      <c r="H3" s="7">
        <v>1.8800000000000001E-2</v>
      </c>
      <c r="I3" s="7">
        <v>0.90010000000000001</v>
      </c>
      <c r="J3" s="7">
        <v>0</v>
      </c>
      <c r="K3" s="7">
        <v>0</v>
      </c>
      <c r="L3" s="7">
        <v>0</v>
      </c>
      <c r="M3" s="7">
        <v>0</v>
      </c>
      <c r="N3" s="7">
        <v>0</v>
      </c>
      <c r="O3" s="7">
        <v>0</v>
      </c>
      <c r="P3" s="7">
        <v>0</v>
      </c>
      <c r="Q3" s="7">
        <v>0</v>
      </c>
      <c r="R3" s="7">
        <f>SUM(D3:Q3)</f>
        <v>1</v>
      </c>
      <c r="S3" s="7">
        <v>5.7500000000000002E-2</v>
      </c>
      <c r="T3" s="7">
        <v>0.39929999999999999</v>
      </c>
      <c r="U3" s="7">
        <v>0</v>
      </c>
    </row>
    <row r="4" spans="1:21" x14ac:dyDescent="0.25">
      <c r="A4" t="s">
        <v>4</v>
      </c>
      <c r="B4" s="8" t="s">
        <v>27</v>
      </c>
      <c r="D4" s="7">
        <v>1.5E-3</v>
      </c>
      <c r="E4" s="7">
        <v>0</v>
      </c>
      <c r="F4" s="7">
        <v>0</v>
      </c>
      <c r="G4" s="7">
        <v>4.1399999999999999E-2</v>
      </c>
      <c r="H4" s="7">
        <v>3.0000000000000001E-3</v>
      </c>
      <c r="I4" s="7">
        <v>0</v>
      </c>
      <c r="J4" s="7">
        <v>0</v>
      </c>
      <c r="K4" s="7">
        <v>0.47670000000000001</v>
      </c>
      <c r="L4" s="7">
        <v>0</v>
      </c>
      <c r="M4" s="7">
        <v>0</v>
      </c>
      <c r="N4" s="7">
        <v>0</v>
      </c>
      <c r="O4" s="7">
        <v>0</v>
      </c>
      <c r="P4" s="7">
        <v>0.47670000000000001</v>
      </c>
      <c r="Q4" s="7">
        <v>6.9999999999999999E-4</v>
      </c>
      <c r="R4" s="7">
        <f t="shared" ref="R4:R7" si="0">SUM(D4:Q4)</f>
        <v>1</v>
      </c>
      <c r="S4" s="7">
        <v>4.7699999999999999E-2</v>
      </c>
      <c r="T4" s="7">
        <v>0</v>
      </c>
      <c r="U4" s="7">
        <v>0</v>
      </c>
    </row>
    <row r="5" spans="1:21" x14ac:dyDescent="0.25">
      <c r="A5" t="s">
        <v>5</v>
      </c>
      <c r="B5" s="8" t="s">
        <v>26</v>
      </c>
      <c r="D5" s="7">
        <f>2.67%+0.09%+0.38%</f>
        <v>3.1399999999999997E-2</v>
      </c>
      <c r="E5" s="7">
        <v>8.0000000000000002E-3</v>
      </c>
      <c r="F5" s="7">
        <v>0</v>
      </c>
      <c r="G5" s="7">
        <v>0.34689999999999999</v>
      </c>
      <c r="H5" s="7">
        <v>2.1600000000000001E-2</v>
      </c>
      <c r="I5" s="7">
        <v>8.5000000000000006E-3</v>
      </c>
      <c r="J5" s="7">
        <v>3.2199999999999999E-2</v>
      </c>
      <c r="K5" s="7">
        <v>3.5999999999999999E-3</v>
      </c>
      <c r="L5" s="7">
        <v>0.27029999999999998</v>
      </c>
      <c r="M5" s="7">
        <v>0</v>
      </c>
      <c r="N5" s="7">
        <v>0</v>
      </c>
      <c r="O5" s="7">
        <v>3.5999999999999999E-3</v>
      </c>
      <c r="P5" s="7">
        <v>0.27029999999999998</v>
      </c>
      <c r="Q5" s="7">
        <v>3.5999999999999999E-3</v>
      </c>
      <c r="R5" s="7">
        <f t="shared" si="0"/>
        <v>1</v>
      </c>
      <c r="S5" s="7">
        <v>0.16719999999999999</v>
      </c>
      <c r="T5" s="7">
        <v>1.4E-3</v>
      </c>
      <c r="U5" s="7">
        <v>0</v>
      </c>
    </row>
    <row r="6" spans="1:21" x14ac:dyDescent="0.25">
      <c r="A6" t="s">
        <v>6</v>
      </c>
      <c r="B6" s="8" t="s">
        <v>31</v>
      </c>
      <c r="D6" s="6">
        <f>1.94%+0.02%+0.06%</f>
        <v>2.0199999999999999E-2</v>
      </c>
      <c r="E6" s="6">
        <v>1.5E-3</v>
      </c>
      <c r="F6" s="7">
        <v>0</v>
      </c>
      <c r="G6" s="6">
        <v>0.20019999999999999</v>
      </c>
      <c r="H6" s="6">
        <v>9.7999999999999997E-3</v>
      </c>
      <c r="I6" s="6">
        <v>7.1000000000000004E-3</v>
      </c>
      <c r="J6" s="7">
        <v>1.3299999999999999E-2</v>
      </c>
      <c r="K6" s="7">
        <v>1.4E-3</v>
      </c>
      <c r="L6" s="6">
        <v>0.37209999999999999</v>
      </c>
      <c r="M6" s="7">
        <v>0</v>
      </c>
      <c r="N6" s="7">
        <v>0</v>
      </c>
      <c r="O6" s="7">
        <v>1.4E-3</v>
      </c>
      <c r="P6" s="7">
        <v>0.37209999999999999</v>
      </c>
      <c r="Q6" s="7">
        <v>8.9999999999999998E-4</v>
      </c>
      <c r="R6" s="7">
        <f t="shared" si="0"/>
        <v>0.99999999999999989</v>
      </c>
      <c r="S6" s="7">
        <v>0.1</v>
      </c>
      <c r="T6" s="7">
        <v>1.6999999999999999E-3</v>
      </c>
      <c r="U6" s="7">
        <v>0</v>
      </c>
    </row>
    <row r="7" spans="1:21" x14ac:dyDescent="0.25">
      <c r="A7" t="s">
        <v>7</v>
      </c>
      <c r="B7" s="8" t="s">
        <v>32</v>
      </c>
      <c r="D7" s="6">
        <v>2.9999999999999997E-4</v>
      </c>
      <c r="E7" s="6">
        <v>0</v>
      </c>
      <c r="F7" s="7">
        <v>0</v>
      </c>
      <c r="G7" s="6">
        <v>0</v>
      </c>
      <c r="H7" s="6">
        <v>0</v>
      </c>
      <c r="I7" s="6">
        <v>0.2379</v>
      </c>
      <c r="J7" s="7">
        <v>0</v>
      </c>
      <c r="K7" s="7">
        <v>0</v>
      </c>
      <c r="L7" s="6">
        <v>0.38090000000000002</v>
      </c>
      <c r="M7" s="7">
        <v>0</v>
      </c>
      <c r="N7" s="7">
        <v>0</v>
      </c>
      <c r="O7" s="6">
        <v>0</v>
      </c>
      <c r="P7" s="6">
        <v>0.38090000000000002</v>
      </c>
      <c r="Q7" s="7">
        <v>0</v>
      </c>
      <c r="R7" s="7">
        <f t="shared" si="0"/>
        <v>1</v>
      </c>
      <c r="S7" s="7">
        <v>0</v>
      </c>
      <c r="T7" s="7">
        <v>4.5199999999999997E-2</v>
      </c>
      <c r="U7" s="7">
        <v>0</v>
      </c>
    </row>
    <row r="8" spans="1:21" x14ac:dyDescent="0.25">
      <c r="C8" s="10"/>
    </row>
    <row r="9" spans="1:21" x14ac:dyDescent="0.25">
      <c r="B9" s="14"/>
      <c r="C9" s="10"/>
    </row>
    <row r="10" spans="1:21" x14ac:dyDescent="0.25">
      <c r="A10" t="s">
        <v>2</v>
      </c>
      <c r="B10" s="15" t="s">
        <v>30</v>
      </c>
      <c r="C10" s="12">
        <v>4833.8599999999997</v>
      </c>
      <c r="D10" s="30">
        <f>+D2*$C$10</f>
        <v>196.738102</v>
      </c>
      <c r="E10" s="30">
        <f t="shared" ref="E10:Q10" si="1">+E2*$C$10</f>
        <v>3.8670879999999999</v>
      </c>
      <c r="F10" s="30">
        <f t="shared" si="1"/>
        <v>0</v>
      </c>
      <c r="G10" s="30">
        <f t="shared" si="1"/>
        <v>206.405822</v>
      </c>
      <c r="H10" s="30">
        <f t="shared" si="1"/>
        <v>51.722301999999992</v>
      </c>
      <c r="I10" s="30">
        <f t="shared" si="1"/>
        <v>75.408215999999996</v>
      </c>
      <c r="J10" s="30">
        <f t="shared" si="1"/>
        <v>20.785598</v>
      </c>
      <c r="K10" s="30">
        <f t="shared" si="1"/>
        <v>0</v>
      </c>
      <c r="L10" s="30">
        <f t="shared" si="1"/>
        <v>1700.5519479999998</v>
      </c>
      <c r="M10" s="30">
        <f t="shared" si="1"/>
        <v>0.48338599999999998</v>
      </c>
      <c r="N10" s="30">
        <f t="shared" si="1"/>
        <v>746.347984</v>
      </c>
      <c r="O10" s="30">
        <f t="shared" si="1"/>
        <v>0</v>
      </c>
      <c r="P10" s="30">
        <f t="shared" si="1"/>
        <v>1700.5519479999998</v>
      </c>
      <c r="Q10" s="30">
        <f t="shared" si="1"/>
        <v>130.99760599999999</v>
      </c>
      <c r="R10" s="13">
        <f>SUM(D10:Q10)</f>
        <v>4833.8599999999997</v>
      </c>
      <c r="S10" s="11">
        <f t="shared" ref="F10:T10" si="2">+$C$10*S2</f>
        <v>154.68351999999999</v>
      </c>
      <c r="T10" s="11">
        <f t="shared" si="2"/>
        <v>23.202527999999997</v>
      </c>
    </row>
    <row r="11" spans="1:21" x14ac:dyDescent="0.25">
      <c r="A11" t="s">
        <v>3</v>
      </c>
      <c r="B11" s="16" t="s">
        <v>25</v>
      </c>
      <c r="C11" s="12">
        <v>344.58</v>
      </c>
      <c r="D11" s="30">
        <f>+D3*$C$11</f>
        <v>9.6826980000000002</v>
      </c>
      <c r="E11" s="30">
        <f t="shared" ref="E11:U11" si="3">+E3*$C$11</f>
        <v>0.31012199999999995</v>
      </c>
      <c r="F11" s="30">
        <f t="shared" si="3"/>
        <v>0</v>
      </c>
      <c r="G11" s="30">
        <f t="shared" si="3"/>
        <v>17.952618000000001</v>
      </c>
      <c r="H11" s="30">
        <f t="shared" si="3"/>
        <v>6.4781040000000001</v>
      </c>
      <c r="I11" s="30">
        <f t="shared" si="3"/>
        <v>310.15645799999999</v>
      </c>
      <c r="J11" s="30">
        <f t="shared" si="3"/>
        <v>0</v>
      </c>
      <c r="K11" s="30">
        <f t="shared" si="3"/>
        <v>0</v>
      </c>
      <c r="L11" s="30">
        <f t="shared" si="3"/>
        <v>0</v>
      </c>
      <c r="M11" s="30">
        <f t="shared" si="3"/>
        <v>0</v>
      </c>
      <c r="N11" s="30">
        <f t="shared" si="3"/>
        <v>0</v>
      </c>
      <c r="O11" s="30">
        <f t="shared" si="3"/>
        <v>0</v>
      </c>
      <c r="P11" s="30">
        <f t="shared" si="3"/>
        <v>0</v>
      </c>
      <c r="Q11" s="30">
        <f t="shared" si="3"/>
        <v>0</v>
      </c>
      <c r="R11" s="13">
        <f>SUM(D11:Q11)</f>
        <v>344.58</v>
      </c>
      <c r="S11" s="11">
        <f t="shared" si="3"/>
        <v>19.81335</v>
      </c>
      <c r="T11" s="11">
        <f t="shared" si="3"/>
        <v>137.59079399999999</v>
      </c>
      <c r="U11" s="11">
        <f t="shared" si="3"/>
        <v>0</v>
      </c>
    </row>
    <row r="12" spans="1:21" x14ac:dyDescent="0.25">
      <c r="A12" t="s">
        <v>4</v>
      </c>
      <c r="B12" s="16" t="s">
        <v>27</v>
      </c>
      <c r="C12" s="12">
        <v>923.88</v>
      </c>
      <c r="D12" s="30">
        <f>+D4*$C$12</f>
        <v>1.3858200000000001</v>
      </c>
      <c r="E12" s="30">
        <f t="shared" ref="E12:T12" si="4">+E4*$C$12</f>
        <v>0</v>
      </c>
      <c r="F12" s="30">
        <f t="shared" si="4"/>
        <v>0</v>
      </c>
      <c r="G12" s="30">
        <f t="shared" si="4"/>
        <v>38.248632000000001</v>
      </c>
      <c r="H12" s="30">
        <f t="shared" si="4"/>
        <v>2.7716400000000001</v>
      </c>
      <c r="I12" s="30">
        <f t="shared" si="4"/>
        <v>0</v>
      </c>
      <c r="J12" s="30">
        <f t="shared" si="4"/>
        <v>0</v>
      </c>
      <c r="K12" s="30">
        <f t="shared" si="4"/>
        <v>440.41359599999998</v>
      </c>
      <c r="L12" s="30">
        <f t="shared" si="4"/>
        <v>0</v>
      </c>
      <c r="M12" s="30">
        <f t="shared" si="4"/>
        <v>0</v>
      </c>
      <c r="N12" s="30">
        <f t="shared" si="4"/>
        <v>0</v>
      </c>
      <c r="O12" s="30">
        <f t="shared" si="4"/>
        <v>0</v>
      </c>
      <c r="P12" s="30">
        <f t="shared" si="4"/>
        <v>440.41359599999998</v>
      </c>
      <c r="Q12" s="30">
        <f t="shared" si="4"/>
        <v>0.64671599999999996</v>
      </c>
      <c r="R12" s="13">
        <f t="shared" si="4"/>
        <v>923.88</v>
      </c>
      <c r="S12" s="11">
        <f t="shared" si="4"/>
        <v>44.069076000000003</v>
      </c>
      <c r="T12" s="11">
        <f t="shared" si="4"/>
        <v>0</v>
      </c>
    </row>
    <row r="13" spans="1:21" x14ac:dyDescent="0.25">
      <c r="A13" t="s">
        <v>5</v>
      </c>
      <c r="B13" s="16" t="s">
        <v>26</v>
      </c>
      <c r="C13" s="12">
        <v>4707.8599999999997</v>
      </c>
      <c r="D13" s="30">
        <f>+D5*$C$13</f>
        <v>147.82680399999998</v>
      </c>
      <c r="E13" s="30">
        <f t="shared" ref="E13:T13" si="5">+E5*$C$13</f>
        <v>37.662880000000001</v>
      </c>
      <c r="F13" s="30">
        <f t="shared" si="5"/>
        <v>0</v>
      </c>
      <c r="G13" s="30">
        <f t="shared" si="5"/>
        <v>1633.1566339999997</v>
      </c>
      <c r="H13" s="30">
        <f t="shared" si="5"/>
        <v>101.68977599999999</v>
      </c>
      <c r="I13" s="30">
        <f t="shared" si="5"/>
        <v>40.01681</v>
      </c>
      <c r="J13" s="30">
        <f t="shared" si="5"/>
        <v>151.59309199999998</v>
      </c>
      <c r="K13" s="30">
        <f t="shared" si="5"/>
        <v>16.948295999999999</v>
      </c>
      <c r="L13" s="30">
        <f t="shared" si="5"/>
        <v>1272.5345579999998</v>
      </c>
      <c r="M13" s="30">
        <f t="shared" si="5"/>
        <v>0</v>
      </c>
      <c r="N13" s="30">
        <f t="shared" si="5"/>
        <v>0</v>
      </c>
      <c r="O13" s="30">
        <f t="shared" si="5"/>
        <v>16.948295999999999</v>
      </c>
      <c r="P13" s="30">
        <f t="shared" si="5"/>
        <v>1272.5345579999998</v>
      </c>
      <c r="Q13" s="30">
        <f t="shared" si="5"/>
        <v>16.948295999999999</v>
      </c>
      <c r="R13" s="13">
        <f>SUM(D13:Q13)</f>
        <v>4707.8599999999988</v>
      </c>
      <c r="S13" s="11">
        <f t="shared" si="5"/>
        <v>787.15419199999985</v>
      </c>
      <c r="T13" s="11">
        <f t="shared" si="5"/>
        <v>6.5910039999999999</v>
      </c>
    </row>
    <row r="14" spans="1:21" x14ac:dyDescent="0.25">
      <c r="A14" t="s">
        <v>6</v>
      </c>
      <c r="B14" s="16" t="s">
        <v>31</v>
      </c>
      <c r="C14" s="12">
        <v>5353.55</v>
      </c>
      <c r="D14" s="30">
        <f>+D6*$C$14</f>
        <v>108.14171</v>
      </c>
      <c r="E14" s="30">
        <f t="shared" ref="E14:T14" si="6">+E6*$C$14</f>
        <v>8.0303250000000013</v>
      </c>
      <c r="F14" s="30">
        <f t="shared" si="6"/>
        <v>0</v>
      </c>
      <c r="G14" s="30">
        <f t="shared" si="6"/>
        <v>1071.78071</v>
      </c>
      <c r="H14" s="30">
        <f t="shared" si="6"/>
        <v>52.464790000000001</v>
      </c>
      <c r="I14" s="30">
        <f t="shared" si="6"/>
        <v>38.010205000000006</v>
      </c>
      <c r="J14" s="30">
        <f t="shared" si="6"/>
        <v>71.202214999999995</v>
      </c>
      <c r="K14" s="30">
        <f t="shared" si="6"/>
        <v>7.4949700000000004</v>
      </c>
      <c r="L14" s="30">
        <f t="shared" si="6"/>
        <v>1992.055955</v>
      </c>
      <c r="M14" s="30">
        <f t="shared" si="6"/>
        <v>0</v>
      </c>
      <c r="N14" s="30">
        <f t="shared" si="6"/>
        <v>0</v>
      </c>
      <c r="O14" s="30">
        <f t="shared" si="6"/>
        <v>7.4949700000000004</v>
      </c>
      <c r="P14" s="30">
        <f t="shared" si="6"/>
        <v>1992.055955</v>
      </c>
      <c r="Q14" s="30">
        <f t="shared" si="6"/>
        <v>4.8181950000000002</v>
      </c>
      <c r="R14" s="13">
        <f t="shared" si="6"/>
        <v>5353.5499999999993</v>
      </c>
      <c r="S14" s="11">
        <f t="shared" si="6"/>
        <v>535.35500000000002</v>
      </c>
      <c r="T14" s="11">
        <f t="shared" si="6"/>
        <v>9.1010349999999995</v>
      </c>
    </row>
    <row r="15" spans="1:21" x14ac:dyDescent="0.25">
      <c r="A15" t="s">
        <v>7</v>
      </c>
      <c r="B15" s="16" t="s">
        <v>32</v>
      </c>
      <c r="C15" s="12">
        <v>912.62</v>
      </c>
      <c r="D15" s="30">
        <f>+D7*$C$15</f>
        <v>0.27378599999999997</v>
      </c>
      <c r="E15" s="30">
        <f t="shared" ref="E15:T15" si="7">+E7*$C$15</f>
        <v>0</v>
      </c>
      <c r="F15" s="30">
        <f t="shared" si="7"/>
        <v>0</v>
      </c>
      <c r="G15" s="30">
        <f t="shared" si="7"/>
        <v>0</v>
      </c>
      <c r="H15" s="30">
        <f t="shared" si="7"/>
        <v>0</v>
      </c>
      <c r="I15" s="30">
        <f t="shared" si="7"/>
        <v>217.11229800000001</v>
      </c>
      <c r="J15" s="30">
        <f t="shared" si="7"/>
        <v>0</v>
      </c>
      <c r="K15" s="30">
        <f t="shared" si="7"/>
        <v>0</v>
      </c>
      <c r="L15" s="30">
        <f t="shared" si="7"/>
        <v>347.61695800000001</v>
      </c>
      <c r="M15" s="30">
        <f t="shared" si="7"/>
        <v>0</v>
      </c>
      <c r="N15" s="30">
        <f t="shared" si="7"/>
        <v>0</v>
      </c>
      <c r="O15" s="30">
        <f t="shared" si="7"/>
        <v>0</v>
      </c>
      <c r="P15" s="30">
        <f t="shared" si="7"/>
        <v>347.61695800000001</v>
      </c>
      <c r="Q15" s="30">
        <f t="shared" si="7"/>
        <v>0</v>
      </c>
      <c r="R15" s="13">
        <f t="shared" si="7"/>
        <v>912.62</v>
      </c>
      <c r="S15" s="11">
        <f t="shared" si="7"/>
        <v>0</v>
      </c>
      <c r="T15" s="11">
        <f t="shared" si="7"/>
        <v>41.250423999999995</v>
      </c>
    </row>
    <row r="16" spans="1:21" x14ac:dyDescent="0.25">
      <c r="B16" s="14"/>
      <c r="C16" s="11"/>
    </row>
    <row r="17" spans="1:21" x14ac:dyDescent="0.25">
      <c r="B17" s="17"/>
      <c r="C17" s="18"/>
    </row>
    <row r="18" spans="1:21" hidden="1" x14ac:dyDescent="0.25">
      <c r="A18" s="25" t="s">
        <v>33</v>
      </c>
      <c r="B18" s="25"/>
      <c r="C18" s="25"/>
      <c r="D18" s="25"/>
      <c r="E18" s="25"/>
      <c r="F18" s="25"/>
    </row>
    <row r="19" spans="1:21" hidden="1" x14ac:dyDescent="0.25">
      <c r="A19" s="22" t="s">
        <v>34</v>
      </c>
      <c r="B19" s="20"/>
      <c r="C19" s="20"/>
      <c r="D19" s="20"/>
      <c r="E19" s="20"/>
      <c r="F19" s="20"/>
    </row>
    <row r="20" spans="1:21" hidden="1" x14ac:dyDescent="0.25">
      <c r="A20" s="21">
        <v>44101</v>
      </c>
      <c r="B20" s="24" t="s">
        <v>35</v>
      </c>
      <c r="C20" s="28">
        <v>547.95000000000005</v>
      </c>
      <c r="D20" s="29">
        <f>+$C$20*D2</f>
        <v>22.301565000000004</v>
      </c>
      <c r="E20" s="29">
        <f t="shared" ref="E20:T20" si="8">+$C$20*E2</f>
        <v>0.43836000000000008</v>
      </c>
      <c r="F20" s="29">
        <f t="shared" si="8"/>
        <v>0</v>
      </c>
      <c r="G20" s="29">
        <f t="shared" si="8"/>
        <v>23.397465000000004</v>
      </c>
      <c r="H20" s="29">
        <f t="shared" si="8"/>
        <v>5.8630649999999997</v>
      </c>
      <c r="I20" s="29">
        <f t="shared" si="8"/>
        <v>8.5480200000000011</v>
      </c>
      <c r="J20" s="29">
        <f t="shared" si="8"/>
        <v>2.3561850000000004</v>
      </c>
      <c r="K20" s="29">
        <f t="shared" si="8"/>
        <v>0</v>
      </c>
      <c r="L20" s="29">
        <f t="shared" si="8"/>
        <v>192.76881000000003</v>
      </c>
      <c r="M20" s="29">
        <f t="shared" si="8"/>
        <v>5.479500000000001E-2</v>
      </c>
      <c r="N20" s="29">
        <f t="shared" si="8"/>
        <v>84.603480000000019</v>
      </c>
      <c r="O20" s="29">
        <f t="shared" si="8"/>
        <v>0</v>
      </c>
      <c r="P20" s="29">
        <f t="shared" si="8"/>
        <v>192.76881000000003</v>
      </c>
      <c r="Q20" s="29">
        <f t="shared" si="8"/>
        <v>14.849445000000001</v>
      </c>
      <c r="R20" s="29">
        <f t="shared" si="8"/>
        <v>547.95000000000005</v>
      </c>
      <c r="S20" s="29">
        <f t="shared" si="8"/>
        <v>17.534400000000002</v>
      </c>
      <c r="T20" s="29">
        <f t="shared" si="8"/>
        <v>2.6301600000000001</v>
      </c>
    </row>
    <row r="21" spans="1:21" hidden="1" x14ac:dyDescent="0.25">
      <c r="A21" s="21">
        <v>44178</v>
      </c>
      <c r="B21" s="24" t="s">
        <v>36</v>
      </c>
      <c r="C21" s="23">
        <v>4285.91</v>
      </c>
      <c r="D21" s="19">
        <f>+$C$21*D2</f>
        <v>174.43653699999999</v>
      </c>
      <c r="E21" s="19">
        <f t="shared" ref="E21:T21" si="9">+$C$21*E2</f>
        <v>3.428728</v>
      </c>
      <c r="F21" s="19">
        <f t="shared" si="9"/>
        <v>0</v>
      </c>
      <c r="G21" s="19">
        <f t="shared" si="9"/>
        <v>183.00835699999999</v>
      </c>
      <c r="H21" s="19">
        <f t="shared" si="9"/>
        <v>45.859236999999993</v>
      </c>
      <c r="I21" s="19">
        <f t="shared" si="9"/>
        <v>66.860195999999988</v>
      </c>
      <c r="J21" s="19">
        <f t="shared" si="9"/>
        <v>18.429413</v>
      </c>
      <c r="K21" s="19">
        <f t="shared" si="9"/>
        <v>0</v>
      </c>
      <c r="L21" s="19">
        <f t="shared" si="9"/>
        <v>1507.783138</v>
      </c>
      <c r="M21" s="19">
        <f t="shared" si="9"/>
        <v>0.428591</v>
      </c>
      <c r="N21" s="19">
        <f t="shared" si="9"/>
        <v>661.74450400000001</v>
      </c>
      <c r="O21" s="19">
        <f t="shared" si="9"/>
        <v>0</v>
      </c>
      <c r="P21" s="19">
        <f t="shared" si="9"/>
        <v>1507.783138</v>
      </c>
      <c r="Q21" s="19">
        <f t="shared" si="9"/>
        <v>116.14816099999999</v>
      </c>
      <c r="R21" s="19">
        <f t="shared" si="9"/>
        <v>4285.91</v>
      </c>
      <c r="S21" s="19">
        <f t="shared" si="9"/>
        <v>137.14912000000001</v>
      </c>
      <c r="T21" s="19">
        <f t="shared" si="9"/>
        <v>20.572367999999997</v>
      </c>
    </row>
    <row r="22" spans="1:21" hidden="1" x14ac:dyDescent="0.25">
      <c r="A22" s="21"/>
      <c r="B22" s="24"/>
      <c r="C22" s="26">
        <v>4833.8599999999997</v>
      </c>
      <c r="D22" s="26">
        <f>SUM(D20:D21)</f>
        <v>196.738102</v>
      </c>
      <c r="E22" s="26">
        <f t="shared" ref="E22:T22" si="10">SUM(E20:E21)</f>
        <v>3.8670879999999999</v>
      </c>
      <c r="F22" s="26">
        <f t="shared" si="10"/>
        <v>0</v>
      </c>
      <c r="G22" s="26">
        <f t="shared" si="10"/>
        <v>206.405822</v>
      </c>
      <c r="H22" s="26">
        <f t="shared" si="10"/>
        <v>51.722301999999992</v>
      </c>
      <c r="I22" s="26">
        <f t="shared" si="10"/>
        <v>75.408215999999982</v>
      </c>
      <c r="J22" s="26">
        <f t="shared" si="10"/>
        <v>20.785598</v>
      </c>
      <c r="K22" s="26">
        <f t="shared" si="10"/>
        <v>0</v>
      </c>
      <c r="L22" s="26">
        <f t="shared" si="10"/>
        <v>1700.551948</v>
      </c>
      <c r="M22" s="26">
        <f t="shared" si="10"/>
        <v>0.48338599999999998</v>
      </c>
      <c r="N22" s="26">
        <f t="shared" si="10"/>
        <v>746.347984</v>
      </c>
      <c r="O22" s="26">
        <f t="shared" si="10"/>
        <v>0</v>
      </c>
      <c r="P22" s="26">
        <f t="shared" si="10"/>
        <v>1700.551948</v>
      </c>
      <c r="Q22" s="26">
        <f t="shared" si="10"/>
        <v>130.99760599999999</v>
      </c>
      <c r="R22" s="26">
        <f t="shared" si="10"/>
        <v>4833.8599999999997</v>
      </c>
      <c r="S22" s="26">
        <f t="shared" si="10"/>
        <v>154.68352000000002</v>
      </c>
      <c r="T22" s="26">
        <f t="shared" si="10"/>
        <v>23.202527999999997</v>
      </c>
    </row>
    <row r="23" spans="1:21" hidden="1" x14ac:dyDescent="0.25">
      <c r="A23" s="22" t="s">
        <v>37</v>
      </c>
      <c r="B23" s="20"/>
      <c r="C23" s="20"/>
      <c r="D23" s="19"/>
      <c r="F23" s="20"/>
    </row>
    <row r="24" spans="1:21" hidden="1" x14ac:dyDescent="0.25">
      <c r="A24" s="21">
        <v>44178</v>
      </c>
      <c r="B24" s="24" t="s">
        <v>36</v>
      </c>
      <c r="C24" s="23">
        <v>344.58</v>
      </c>
      <c r="D24" s="19">
        <f>+$C$24*D3</f>
        <v>9.6826980000000002</v>
      </c>
      <c r="E24" s="19">
        <f t="shared" ref="E24:T24" si="11">+$C$24*E3</f>
        <v>0.31012199999999995</v>
      </c>
      <c r="F24" s="19">
        <f t="shared" si="11"/>
        <v>0</v>
      </c>
      <c r="G24" s="19">
        <f t="shared" si="11"/>
        <v>17.952618000000001</v>
      </c>
      <c r="H24" s="19">
        <f t="shared" si="11"/>
        <v>6.4781040000000001</v>
      </c>
      <c r="I24" s="19">
        <f t="shared" si="11"/>
        <v>310.15645799999999</v>
      </c>
      <c r="J24" s="19">
        <f t="shared" si="11"/>
        <v>0</v>
      </c>
      <c r="K24" s="19">
        <f t="shared" si="11"/>
        <v>0</v>
      </c>
      <c r="L24" s="19">
        <f t="shared" si="11"/>
        <v>0</v>
      </c>
      <c r="M24" s="19">
        <f t="shared" si="11"/>
        <v>0</v>
      </c>
      <c r="N24" s="19">
        <f t="shared" si="11"/>
        <v>0</v>
      </c>
      <c r="O24" s="19">
        <f t="shared" si="11"/>
        <v>0</v>
      </c>
      <c r="P24" s="19">
        <f t="shared" si="11"/>
        <v>0</v>
      </c>
      <c r="Q24" s="19">
        <f t="shared" si="11"/>
        <v>0</v>
      </c>
      <c r="R24" s="19">
        <f t="shared" si="11"/>
        <v>344.58</v>
      </c>
      <c r="S24" s="19">
        <f t="shared" si="11"/>
        <v>19.81335</v>
      </c>
      <c r="T24" s="19">
        <f t="shared" si="11"/>
        <v>137.59079399999999</v>
      </c>
    </row>
    <row r="25" spans="1:21" hidden="1" x14ac:dyDescent="0.25">
      <c r="A25" s="21"/>
      <c r="B25" s="24"/>
      <c r="C25" s="26">
        <v>344.58</v>
      </c>
      <c r="D25" s="26">
        <f>SUM(D24)</f>
        <v>9.6826980000000002</v>
      </c>
      <c r="E25" s="26">
        <f t="shared" ref="E25:U25" si="12">SUM(E24)</f>
        <v>0.31012199999999995</v>
      </c>
      <c r="F25" s="26">
        <f t="shared" si="12"/>
        <v>0</v>
      </c>
      <c r="G25" s="26">
        <f t="shared" si="12"/>
        <v>17.952618000000001</v>
      </c>
      <c r="H25" s="26">
        <f t="shared" si="12"/>
        <v>6.4781040000000001</v>
      </c>
      <c r="I25" s="26">
        <f t="shared" si="12"/>
        <v>310.15645799999999</v>
      </c>
      <c r="J25" s="26">
        <f t="shared" si="12"/>
        <v>0</v>
      </c>
      <c r="K25" s="26">
        <f t="shared" si="12"/>
        <v>0</v>
      </c>
      <c r="L25" s="26">
        <f t="shared" si="12"/>
        <v>0</v>
      </c>
      <c r="M25" s="26">
        <f t="shared" si="12"/>
        <v>0</v>
      </c>
      <c r="N25" s="26">
        <f t="shared" si="12"/>
        <v>0</v>
      </c>
      <c r="O25" s="26">
        <f t="shared" si="12"/>
        <v>0</v>
      </c>
      <c r="P25" s="26">
        <f t="shared" si="12"/>
        <v>0</v>
      </c>
      <c r="Q25" s="26">
        <f t="shared" si="12"/>
        <v>0</v>
      </c>
      <c r="R25" s="26">
        <f t="shared" si="12"/>
        <v>344.58</v>
      </c>
      <c r="S25" s="26">
        <f t="shared" si="12"/>
        <v>19.81335</v>
      </c>
      <c r="T25" s="26">
        <f t="shared" si="12"/>
        <v>137.59079399999999</v>
      </c>
      <c r="U25" s="19">
        <f t="shared" si="12"/>
        <v>0</v>
      </c>
    </row>
    <row r="26" spans="1:21" hidden="1" x14ac:dyDescent="0.25">
      <c r="A26" s="22" t="s">
        <v>38</v>
      </c>
      <c r="B26" s="20"/>
      <c r="C26" s="20"/>
      <c r="D26" s="19"/>
      <c r="F26" s="20"/>
    </row>
    <row r="27" spans="1:21" hidden="1" x14ac:dyDescent="0.25">
      <c r="A27" s="21">
        <v>44101</v>
      </c>
      <c r="B27" s="24" t="s">
        <v>35</v>
      </c>
      <c r="C27" s="23">
        <v>659.14</v>
      </c>
      <c r="D27" s="19">
        <f>+$C$27*D4</f>
        <v>0.98870999999999998</v>
      </c>
      <c r="E27" s="19">
        <f t="shared" ref="E27:T27" si="13">+$C$27*E4</f>
        <v>0</v>
      </c>
      <c r="F27" s="19">
        <f t="shared" si="13"/>
        <v>0</v>
      </c>
      <c r="G27" s="19">
        <f t="shared" si="13"/>
        <v>27.288395999999999</v>
      </c>
      <c r="H27" s="19">
        <f t="shared" si="13"/>
        <v>1.97742</v>
      </c>
      <c r="I27" s="19">
        <f t="shared" si="13"/>
        <v>0</v>
      </c>
      <c r="J27" s="19">
        <f t="shared" si="13"/>
        <v>0</v>
      </c>
      <c r="K27" s="19">
        <f t="shared" si="13"/>
        <v>314.21203800000001</v>
      </c>
      <c r="L27" s="19">
        <f t="shared" si="13"/>
        <v>0</v>
      </c>
      <c r="M27" s="19">
        <f t="shared" si="13"/>
        <v>0</v>
      </c>
      <c r="N27" s="19">
        <f t="shared" si="13"/>
        <v>0</v>
      </c>
      <c r="O27" s="19">
        <f t="shared" si="13"/>
        <v>0</v>
      </c>
      <c r="P27" s="19">
        <f t="shared" si="13"/>
        <v>314.21203800000001</v>
      </c>
      <c r="Q27" s="19">
        <f t="shared" si="13"/>
        <v>0.46139799999999997</v>
      </c>
      <c r="R27" s="19">
        <f t="shared" si="13"/>
        <v>659.14</v>
      </c>
      <c r="S27" s="19">
        <f t="shared" si="13"/>
        <v>31.440977999999998</v>
      </c>
      <c r="T27" s="19">
        <f t="shared" si="13"/>
        <v>0</v>
      </c>
    </row>
    <row r="28" spans="1:21" hidden="1" x14ac:dyDescent="0.25">
      <c r="A28" s="21">
        <v>44178</v>
      </c>
      <c r="B28" s="24" t="s">
        <v>36</v>
      </c>
      <c r="C28" s="23">
        <v>264.74</v>
      </c>
      <c r="D28" s="19">
        <f>+$D$4*C28</f>
        <v>0.39711000000000002</v>
      </c>
      <c r="E28" s="19">
        <f t="shared" ref="E28:T28" si="14">+$D$4*D28</f>
        <v>5.95665E-4</v>
      </c>
      <c r="F28" s="19">
        <f t="shared" si="14"/>
        <v>8.9349750000000004E-7</v>
      </c>
      <c r="G28" s="19">
        <f t="shared" si="14"/>
        <v>1.34024625E-9</v>
      </c>
      <c r="H28" s="19">
        <f t="shared" si="14"/>
        <v>2.0103693750000001E-12</v>
      </c>
      <c r="I28" s="19">
        <f t="shared" si="14"/>
        <v>3.0155540625000003E-15</v>
      </c>
      <c r="J28" s="19">
        <f t="shared" si="14"/>
        <v>4.5233310937500002E-18</v>
      </c>
      <c r="K28" s="19">
        <f t="shared" si="14"/>
        <v>6.7849966406250001E-21</v>
      </c>
      <c r="L28" s="19">
        <f t="shared" si="14"/>
        <v>1.0177494960937501E-23</v>
      </c>
      <c r="M28" s="19">
        <f t="shared" si="14"/>
        <v>1.5266242441406251E-26</v>
      </c>
      <c r="N28" s="19">
        <f t="shared" si="14"/>
        <v>2.2899363662109377E-29</v>
      </c>
      <c r="O28" s="19">
        <f t="shared" si="14"/>
        <v>3.4349045493164065E-32</v>
      </c>
      <c r="P28" s="19">
        <f t="shared" si="14"/>
        <v>5.1523568239746093E-35</v>
      </c>
      <c r="Q28" s="19">
        <f t="shared" si="14"/>
        <v>7.7285352359619136E-38</v>
      </c>
      <c r="R28" s="19">
        <f t="shared" si="14"/>
        <v>1.1592802853942871E-40</v>
      </c>
      <c r="S28" s="19">
        <f t="shared" si="14"/>
        <v>1.7389204280914306E-43</v>
      </c>
      <c r="T28" s="19">
        <f t="shared" si="14"/>
        <v>2.6083806421371459E-46</v>
      </c>
    </row>
    <row r="29" spans="1:21" hidden="1" x14ac:dyDescent="0.25">
      <c r="A29" s="21"/>
      <c r="B29" s="24"/>
      <c r="C29" s="26">
        <v>923.88</v>
      </c>
      <c r="D29" s="26">
        <f>SUM(D27:D28)</f>
        <v>1.3858200000000001</v>
      </c>
      <c r="E29" s="26">
        <f t="shared" ref="E29:T29" si="15">SUM(E27:E28)</f>
        <v>5.95665E-4</v>
      </c>
      <c r="F29" s="26">
        <f t="shared" si="15"/>
        <v>8.9349750000000004E-7</v>
      </c>
      <c r="G29" s="26">
        <f t="shared" si="15"/>
        <v>27.288396001340246</v>
      </c>
      <c r="H29" s="26">
        <f t="shared" si="15"/>
        <v>1.9774200000020103</v>
      </c>
      <c r="I29" s="26">
        <f t="shared" si="15"/>
        <v>3.0155540625000003E-15</v>
      </c>
      <c r="J29" s="26">
        <f t="shared" si="15"/>
        <v>4.5233310937500002E-18</v>
      </c>
      <c r="K29" s="26">
        <f t="shared" si="15"/>
        <v>314.21203800000001</v>
      </c>
      <c r="L29" s="26">
        <f t="shared" si="15"/>
        <v>1.0177494960937501E-23</v>
      </c>
      <c r="M29" s="26">
        <f t="shared" si="15"/>
        <v>1.5266242441406251E-26</v>
      </c>
      <c r="N29" s="26">
        <f t="shared" si="15"/>
        <v>2.2899363662109377E-29</v>
      </c>
      <c r="O29" s="26">
        <f t="shared" si="15"/>
        <v>3.4349045493164065E-32</v>
      </c>
      <c r="P29" s="26">
        <f t="shared" si="15"/>
        <v>314.21203800000001</v>
      </c>
      <c r="Q29" s="26">
        <f t="shared" si="15"/>
        <v>0.46139799999999997</v>
      </c>
      <c r="R29" s="26">
        <f t="shared" si="15"/>
        <v>659.14</v>
      </c>
      <c r="S29" s="26">
        <f t="shared" si="15"/>
        <v>31.440977999999998</v>
      </c>
      <c r="T29" s="26">
        <f t="shared" si="15"/>
        <v>2.6083806421371459E-46</v>
      </c>
    </row>
    <row r="30" spans="1:21" hidden="1" x14ac:dyDescent="0.25">
      <c r="A30" s="22" t="s">
        <v>39</v>
      </c>
      <c r="B30" s="20"/>
      <c r="C30" s="20"/>
      <c r="F30" s="20"/>
    </row>
    <row r="31" spans="1:21" hidden="1" x14ac:dyDescent="0.25">
      <c r="A31" s="21">
        <v>44101</v>
      </c>
      <c r="B31" s="24" t="s">
        <v>35</v>
      </c>
      <c r="C31" s="23">
        <v>1352.71</v>
      </c>
      <c r="D31" s="19">
        <f>+$C$31*D5</f>
        <v>42.475093999999999</v>
      </c>
      <c r="E31" s="19">
        <f t="shared" ref="E31:T31" si="16">+$C$31*E5</f>
        <v>10.821680000000001</v>
      </c>
      <c r="F31" s="19">
        <f t="shared" si="16"/>
        <v>0</v>
      </c>
      <c r="G31" s="19">
        <f t="shared" si="16"/>
        <v>469.25509899999997</v>
      </c>
      <c r="H31" s="19">
        <f t="shared" si="16"/>
        <v>29.218536000000004</v>
      </c>
      <c r="I31" s="19">
        <f t="shared" si="16"/>
        <v>11.498035000000002</v>
      </c>
      <c r="J31" s="19">
        <f t="shared" si="16"/>
        <v>43.557262000000001</v>
      </c>
      <c r="K31" s="19">
        <f t="shared" si="16"/>
        <v>4.8697559999999998</v>
      </c>
      <c r="L31" s="19">
        <f t="shared" si="16"/>
        <v>365.63751300000001</v>
      </c>
      <c r="M31" s="19">
        <f t="shared" si="16"/>
        <v>0</v>
      </c>
      <c r="N31" s="19">
        <f t="shared" si="16"/>
        <v>0</v>
      </c>
      <c r="O31" s="19">
        <f t="shared" si="16"/>
        <v>4.8697559999999998</v>
      </c>
      <c r="P31" s="19">
        <f t="shared" si="16"/>
        <v>365.63751300000001</v>
      </c>
      <c r="Q31" s="19">
        <f t="shared" si="16"/>
        <v>4.8697559999999998</v>
      </c>
      <c r="R31" s="19">
        <f t="shared" si="16"/>
        <v>1352.71</v>
      </c>
      <c r="S31" s="19">
        <f t="shared" si="16"/>
        <v>226.173112</v>
      </c>
      <c r="T31" s="19">
        <f t="shared" si="16"/>
        <v>1.893794</v>
      </c>
    </row>
    <row r="32" spans="1:21" hidden="1" x14ac:dyDescent="0.25">
      <c r="A32" s="21">
        <v>44178</v>
      </c>
      <c r="B32" s="24" t="s">
        <v>36</v>
      </c>
      <c r="C32" s="23">
        <v>3355.15</v>
      </c>
      <c r="D32" s="19">
        <f>+C32*D5</f>
        <v>105.35171</v>
      </c>
      <c r="E32" s="19">
        <f t="shared" ref="E32:T32" si="17">+D32*E5</f>
        <v>0.84281368000000001</v>
      </c>
      <c r="F32" s="19">
        <f t="shared" si="17"/>
        <v>0</v>
      </c>
      <c r="G32" s="19">
        <f t="shared" si="17"/>
        <v>0</v>
      </c>
      <c r="H32" s="19">
        <f t="shared" si="17"/>
        <v>0</v>
      </c>
      <c r="I32" s="19">
        <f t="shared" si="17"/>
        <v>0</v>
      </c>
      <c r="J32" s="19">
        <f t="shared" si="17"/>
        <v>0</v>
      </c>
      <c r="K32" s="19">
        <f t="shared" si="17"/>
        <v>0</v>
      </c>
      <c r="L32" s="19">
        <f t="shared" si="17"/>
        <v>0</v>
      </c>
      <c r="M32" s="19">
        <f t="shared" si="17"/>
        <v>0</v>
      </c>
      <c r="N32" s="19">
        <f t="shared" si="17"/>
        <v>0</v>
      </c>
      <c r="O32" s="19">
        <f t="shared" si="17"/>
        <v>0</v>
      </c>
      <c r="P32" s="19">
        <f t="shared" si="17"/>
        <v>0</v>
      </c>
      <c r="Q32" s="19">
        <f t="shared" si="17"/>
        <v>0</v>
      </c>
      <c r="R32" s="19">
        <f t="shared" si="17"/>
        <v>0</v>
      </c>
      <c r="S32" s="19">
        <f t="shared" si="17"/>
        <v>0</v>
      </c>
      <c r="T32" s="19">
        <f t="shared" si="17"/>
        <v>0</v>
      </c>
    </row>
    <row r="33" spans="1:20" hidden="1" x14ac:dyDescent="0.25">
      <c r="A33" s="21"/>
      <c r="B33" s="24"/>
      <c r="C33" s="26">
        <v>4707.8599999999997</v>
      </c>
      <c r="D33" s="26">
        <f>SUM(D31:D32)</f>
        <v>147.82680399999998</v>
      </c>
      <c r="E33" s="26">
        <f t="shared" ref="E33:T33" si="18">SUM(E31:E32)</f>
        <v>11.664493680000001</v>
      </c>
      <c r="F33" s="26">
        <f t="shared" si="18"/>
        <v>0</v>
      </c>
      <c r="G33" s="26">
        <f t="shared" si="18"/>
        <v>469.25509899999997</v>
      </c>
      <c r="H33" s="26">
        <f t="shared" si="18"/>
        <v>29.218536000000004</v>
      </c>
      <c r="I33" s="26">
        <f t="shared" si="18"/>
        <v>11.498035000000002</v>
      </c>
      <c r="J33" s="26">
        <f t="shared" si="18"/>
        <v>43.557262000000001</v>
      </c>
      <c r="K33" s="26">
        <f t="shared" si="18"/>
        <v>4.8697559999999998</v>
      </c>
      <c r="L33" s="26">
        <f t="shared" si="18"/>
        <v>365.63751300000001</v>
      </c>
      <c r="M33" s="26">
        <f t="shared" si="18"/>
        <v>0</v>
      </c>
      <c r="N33" s="26">
        <f t="shared" si="18"/>
        <v>0</v>
      </c>
      <c r="O33" s="26">
        <f t="shared" si="18"/>
        <v>4.8697559999999998</v>
      </c>
      <c r="P33" s="26">
        <f t="shared" si="18"/>
        <v>365.63751300000001</v>
      </c>
      <c r="Q33" s="26">
        <f t="shared" si="18"/>
        <v>4.8697559999999998</v>
      </c>
      <c r="R33" s="26">
        <f t="shared" si="18"/>
        <v>1352.71</v>
      </c>
      <c r="S33" s="26">
        <f t="shared" si="18"/>
        <v>226.173112</v>
      </c>
      <c r="T33" s="26">
        <f t="shared" si="18"/>
        <v>1.893794</v>
      </c>
    </row>
    <row r="34" spans="1:20" hidden="1" x14ac:dyDescent="0.25">
      <c r="A34" s="22" t="s">
        <v>40</v>
      </c>
      <c r="B34" s="20"/>
      <c r="C34" s="20"/>
      <c r="D34" s="19"/>
      <c r="F34" s="20"/>
    </row>
    <row r="35" spans="1:20" hidden="1" x14ac:dyDescent="0.25">
      <c r="A35" s="21">
        <v>44101</v>
      </c>
      <c r="B35" s="24" t="s">
        <v>35</v>
      </c>
      <c r="C35" s="23">
        <v>1998.4</v>
      </c>
      <c r="D35" s="19">
        <f>+C35*D6</f>
        <v>40.36768</v>
      </c>
      <c r="E35" s="19">
        <f t="shared" ref="E35:T35" si="19">+D35*E6</f>
        <v>6.0551520000000005E-2</v>
      </c>
      <c r="F35" s="19">
        <f t="shared" si="19"/>
        <v>0</v>
      </c>
      <c r="G35" s="19">
        <f t="shared" si="19"/>
        <v>0</v>
      </c>
      <c r="H35" s="19">
        <f t="shared" si="19"/>
        <v>0</v>
      </c>
      <c r="I35" s="19">
        <f t="shared" si="19"/>
        <v>0</v>
      </c>
      <c r="J35" s="19">
        <f t="shared" si="19"/>
        <v>0</v>
      </c>
      <c r="K35" s="19">
        <f t="shared" si="19"/>
        <v>0</v>
      </c>
      <c r="L35" s="19">
        <f t="shared" si="19"/>
        <v>0</v>
      </c>
      <c r="M35" s="19">
        <f t="shared" si="19"/>
        <v>0</v>
      </c>
      <c r="N35" s="19">
        <f t="shared" si="19"/>
        <v>0</v>
      </c>
      <c r="O35" s="19">
        <f t="shared" si="19"/>
        <v>0</v>
      </c>
      <c r="P35" s="19">
        <f t="shared" si="19"/>
        <v>0</v>
      </c>
      <c r="Q35" s="19">
        <f t="shared" si="19"/>
        <v>0</v>
      </c>
      <c r="R35" s="19">
        <f t="shared" si="19"/>
        <v>0</v>
      </c>
      <c r="S35" s="19">
        <f t="shared" si="19"/>
        <v>0</v>
      </c>
      <c r="T35" s="19">
        <f t="shared" si="19"/>
        <v>0</v>
      </c>
    </row>
    <row r="36" spans="1:20" hidden="1" x14ac:dyDescent="0.25">
      <c r="A36" s="21">
        <v>44178</v>
      </c>
      <c r="B36" s="24" t="s">
        <v>36</v>
      </c>
      <c r="C36" s="23">
        <v>3355.15</v>
      </c>
      <c r="D36" s="19">
        <f>+C36*D6</f>
        <v>67.774029999999996</v>
      </c>
      <c r="E36" s="19">
        <f t="shared" ref="E36:T36" si="20">+D36*E6</f>
        <v>0.10166104499999999</v>
      </c>
      <c r="F36" s="19">
        <f t="shared" si="20"/>
        <v>0</v>
      </c>
      <c r="G36" s="19">
        <f t="shared" si="20"/>
        <v>0</v>
      </c>
      <c r="H36" s="19">
        <f t="shared" si="20"/>
        <v>0</v>
      </c>
      <c r="I36" s="19">
        <f t="shared" si="20"/>
        <v>0</v>
      </c>
      <c r="J36" s="19">
        <f t="shared" si="20"/>
        <v>0</v>
      </c>
      <c r="K36" s="19">
        <f t="shared" si="20"/>
        <v>0</v>
      </c>
      <c r="L36" s="19">
        <f t="shared" si="20"/>
        <v>0</v>
      </c>
      <c r="M36" s="19">
        <f t="shared" si="20"/>
        <v>0</v>
      </c>
      <c r="N36" s="19">
        <f t="shared" si="20"/>
        <v>0</v>
      </c>
      <c r="O36" s="19">
        <f t="shared" si="20"/>
        <v>0</v>
      </c>
      <c r="P36" s="19">
        <f t="shared" si="20"/>
        <v>0</v>
      </c>
      <c r="Q36" s="19">
        <f t="shared" si="20"/>
        <v>0</v>
      </c>
      <c r="R36" s="19">
        <f t="shared" si="20"/>
        <v>0</v>
      </c>
      <c r="S36" s="19">
        <f t="shared" si="20"/>
        <v>0</v>
      </c>
      <c r="T36" s="19">
        <f t="shared" si="20"/>
        <v>0</v>
      </c>
    </row>
    <row r="37" spans="1:20" hidden="1" x14ac:dyDescent="0.25">
      <c r="A37" s="21"/>
      <c r="B37" s="24"/>
      <c r="C37" s="26">
        <v>5353.55</v>
      </c>
      <c r="D37" s="26">
        <f>SUM(D35:D36)</f>
        <v>108.14170999999999</v>
      </c>
      <c r="E37" s="26">
        <f t="shared" ref="E37:T37" si="21">SUM(E35:E36)</f>
        <v>0.162212565</v>
      </c>
      <c r="F37" s="26">
        <f t="shared" si="21"/>
        <v>0</v>
      </c>
      <c r="G37" s="26">
        <f t="shared" si="21"/>
        <v>0</v>
      </c>
      <c r="H37" s="26">
        <f t="shared" si="21"/>
        <v>0</v>
      </c>
      <c r="I37" s="26">
        <f t="shared" si="21"/>
        <v>0</v>
      </c>
      <c r="J37" s="26">
        <f t="shared" si="21"/>
        <v>0</v>
      </c>
      <c r="K37" s="26">
        <f t="shared" si="21"/>
        <v>0</v>
      </c>
      <c r="L37" s="26">
        <f t="shared" si="21"/>
        <v>0</v>
      </c>
      <c r="M37" s="26">
        <f t="shared" si="21"/>
        <v>0</v>
      </c>
      <c r="N37" s="26">
        <f t="shared" si="21"/>
        <v>0</v>
      </c>
      <c r="O37" s="26">
        <f t="shared" si="21"/>
        <v>0</v>
      </c>
      <c r="P37" s="26">
        <f t="shared" si="21"/>
        <v>0</v>
      </c>
      <c r="Q37" s="26">
        <f t="shared" si="21"/>
        <v>0</v>
      </c>
      <c r="R37" s="26">
        <f t="shared" si="21"/>
        <v>0</v>
      </c>
      <c r="S37" s="26">
        <f t="shared" si="21"/>
        <v>0</v>
      </c>
      <c r="T37" s="26">
        <f t="shared" si="21"/>
        <v>0</v>
      </c>
    </row>
    <row r="38" spans="1:20" hidden="1" x14ac:dyDescent="0.25">
      <c r="A38" s="22" t="s">
        <v>41</v>
      </c>
      <c r="B38" s="20"/>
      <c r="C38" s="20"/>
      <c r="D38" s="19"/>
      <c r="F38" s="20"/>
    </row>
    <row r="39" spans="1:20" hidden="1" x14ac:dyDescent="0.25">
      <c r="A39" s="21">
        <v>44178</v>
      </c>
      <c r="B39" s="24" t="s">
        <v>36</v>
      </c>
      <c r="C39" s="23">
        <v>912.62</v>
      </c>
      <c r="D39" s="19">
        <f>+$C$39*D7</f>
        <v>0.27378599999999997</v>
      </c>
      <c r="E39" s="19">
        <f t="shared" ref="E39:T39" si="22">+$C$39*E7</f>
        <v>0</v>
      </c>
      <c r="F39" s="19">
        <f t="shared" si="22"/>
        <v>0</v>
      </c>
      <c r="G39" s="19">
        <f t="shared" si="22"/>
        <v>0</v>
      </c>
      <c r="H39" s="19">
        <f t="shared" si="22"/>
        <v>0</v>
      </c>
      <c r="I39" s="19">
        <f t="shared" si="22"/>
        <v>217.11229800000001</v>
      </c>
      <c r="J39" s="19">
        <f t="shared" si="22"/>
        <v>0</v>
      </c>
      <c r="K39" s="19">
        <f t="shared" si="22"/>
        <v>0</v>
      </c>
      <c r="L39" s="19">
        <f t="shared" si="22"/>
        <v>347.61695800000001</v>
      </c>
      <c r="M39" s="19">
        <f t="shared" si="22"/>
        <v>0</v>
      </c>
      <c r="N39" s="19">
        <f t="shared" si="22"/>
        <v>0</v>
      </c>
      <c r="O39" s="19">
        <f t="shared" si="22"/>
        <v>0</v>
      </c>
      <c r="P39" s="19">
        <f t="shared" si="22"/>
        <v>347.61695800000001</v>
      </c>
      <c r="Q39" s="19">
        <f t="shared" si="22"/>
        <v>0</v>
      </c>
      <c r="R39" s="19">
        <f t="shared" si="22"/>
        <v>912.62</v>
      </c>
      <c r="S39" s="19">
        <f t="shared" si="22"/>
        <v>0</v>
      </c>
      <c r="T39" s="19">
        <f t="shared" si="22"/>
        <v>41.250423999999995</v>
      </c>
    </row>
    <row r="40" spans="1:20" hidden="1" x14ac:dyDescent="0.25">
      <c r="C40" s="27">
        <f>SUM(C39)</f>
        <v>912.62</v>
      </c>
      <c r="D40" s="27">
        <f t="shared" ref="D40:T40" si="23">SUM(D39)</f>
        <v>0.27378599999999997</v>
      </c>
      <c r="E40" s="27">
        <f t="shared" si="23"/>
        <v>0</v>
      </c>
      <c r="F40" s="27">
        <f t="shared" si="23"/>
        <v>0</v>
      </c>
      <c r="G40" s="27">
        <f t="shared" si="23"/>
        <v>0</v>
      </c>
      <c r="H40" s="27">
        <f t="shared" si="23"/>
        <v>0</v>
      </c>
      <c r="I40" s="27">
        <f t="shared" si="23"/>
        <v>217.11229800000001</v>
      </c>
      <c r="J40" s="27">
        <f t="shared" si="23"/>
        <v>0</v>
      </c>
      <c r="K40" s="27">
        <f t="shared" si="23"/>
        <v>0</v>
      </c>
      <c r="L40" s="27">
        <f t="shared" si="23"/>
        <v>347.61695800000001</v>
      </c>
      <c r="M40" s="27">
        <f t="shared" si="23"/>
        <v>0</v>
      </c>
      <c r="N40" s="27">
        <f t="shared" si="23"/>
        <v>0</v>
      </c>
      <c r="O40" s="27">
        <f t="shared" si="23"/>
        <v>0</v>
      </c>
      <c r="P40" s="27">
        <f t="shared" si="23"/>
        <v>347.61695800000001</v>
      </c>
      <c r="Q40" s="27">
        <f t="shared" si="23"/>
        <v>0</v>
      </c>
      <c r="R40" s="27">
        <f t="shared" si="23"/>
        <v>912.62</v>
      </c>
      <c r="S40" s="27">
        <f t="shared" si="23"/>
        <v>0</v>
      </c>
      <c r="T40" s="27">
        <f t="shared" si="23"/>
        <v>41.250423999999995</v>
      </c>
    </row>
    <row r="41" spans="1:20" hidden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Hallam</dc:creator>
  <cp:lastModifiedBy>Tom Hallam</cp:lastModifiedBy>
  <dcterms:created xsi:type="dcterms:W3CDTF">2021-08-05T04:35:06Z</dcterms:created>
  <dcterms:modified xsi:type="dcterms:W3CDTF">2021-08-05T21:39:59Z</dcterms:modified>
</cp:coreProperties>
</file>