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H\HARDL\2021\Workpapers\8. Income\Rent\"/>
    </mc:Choice>
  </mc:AlternateContent>
  <xr:revisionPtr revIDLastSave="0" documentId="13_ncr:1_{BE9ACCA5-2607-4C0D-BD88-BD16F5440F81}" xr6:coauthVersionLast="46" xr6:coauthVersionMax="47" xr10:uidLastSave="{00000000-0000-0000-0000-000000000000}"/>
  <bookViews>
    <workbookView xWindow="-28920" yWindow="-120" windowWidth="29040" windowHeight="15840" xr2:uid="{C5214C41-2916-4F1B-90EA-507E62AC660D}"/>
  </bookViews>
  <sheets>
    <sheet name="Rent Recon" sheetId="1" r:id="rId1"/>
    <sheet name="Rent Rec - Cate" sheetId="3" r:id="rId2"/>
    <sheet name="Outgoings recon" sheetId="2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0" i="1" l="1"/>
  <c r="D60" i="1"/>
  <c r="C60" i="1"/>
  <c r="C54" i="1"/>
  <c r="D54" i="1"/>
  <c r="E54" i="1"/>
  <c r="D53" i="1"/>
  <c r="C53" i="1" s="1"/>
  <c r="D52" i="1"/>
  <c r="C52" i="1"/>
  <c r="D37" i="1"/>
  <c r="C37" i="1" s="1"/>
  <c r="E32" i="1"/>
  <c r="D32" i="1" s="1"/>
  <c r="E33" i="1"/>
  <c r="E34" i="1"/>
  <c r="D56" i="1"/>
  <c r="E56" i="1" s="1"/>
  <c r="C7" i="3"/>
  <c r="D7" i="3" s="1"/>
  <c r="C6" i="3"/>
  <c r="C5" i="3"/>
  <c r="D5" i="3" s="1"/>
  <c r="C4" i="3"/>
  <c r="C3" i="3"/>
  <c r="D3" i="3"/>
  <c r="D4" i="3"/>
  <c r="D6" i="3"/>
  <c r="C2" i="3"/>
  <c r="B2" i="3"/>
  <c r="D2" i="3" s="1"/>
  <c r="D34" i="2"/>
  <c r="C34" i="2"/>
  <c r="D33" i="2"/>
  <c r="C33" i="2"/>
  <c r="D32" i="2"/>
  <c r="C32" i="2" s="1"/>
  <c r="D31" i="2"/>
  <c r="C31" i="2" s="1"/>
  <c r="D27" i="2"/>
  <c r="C27" i="2" s="1"/>
  <c r="D26" i="2"/>
  <c r="C26" i="2" s="1"/>
  <c r="D25" i="2"/>
  <c r="C25" i="2" s="1"/>
  <c r="D24" i="2"/>
  <c r="C24" i="2" s="1"/>
  <c r="D28" i="2"/>
  <c r="C28" i="2" s="1"/>
  <c r="D29" i="2"/>
  <c r="C29" i="2" s="1"/>
  <c r="C38" i="2" s="1"/>
  <c r="D35" i="2"/>
  <c r="C35" i="2" s="1"/>
  <c r="D36" i="2"/>
  <c r="C36" i="2" s="1"/>
  <c r="D37" i="2"/>
  <c r="C37" i="2" s="1"/>
  <c r="E19" i="2"/>
  <c r="D19" i="2" s="1"/>
  <c r="C19" i="2" s="1"/>
  <c r="E38" i="2"/>
  <c r="E41" i="2" s="1"/>
  <c r="E38" i="1" l="1"/>
  <c r="C32" i="1"/>
  <c r="E35" i="1"/>
  <c r="E57" i="1"/>
  <c r="D51" i="1"/>
  <c r="C41" i="2"/>
  <c r="D38" i="2"/>
  <c r="D41" i="2" s="1"/>
  <c r="C51" i="1" l="1"/>
  <c r="E20" i="1" l="1"/>
  <c r="D20" i="1" s="1"/>
  <c r="C20" i="1" s="1"/>
  <c r="E17" i="1" l="1"/>
  <c r="E18" i="1" s="1"/>
  <c r="E21" i="1" s="1"/>
  <c r="D33" i="1" l="1"/>
  <c r="Q34" i="1"/>
  <c r="D17" i="1"/>
  <c r="D34" i="1" l="1"/>
  <c r="C34" i="1" s="1"/>
  <c r="C17" i="1"/>
  <c r="C18" i="1" s="1"/>
  <c r="D18" i="1"/>
  <c r="C33" i="1"/>
  <c r="C35" i="1" l="1"/>
  <c r="D35" i="1"/>
</calcChain>
</file>

<file path=xl/sharedStrings.xml><?xml version="1.0" encoding="utf-8"?>
<sst xmlns="http://schemas.openxmlformats.org/spreadsheetml/2006/main" count="136" uniqueCount="92">
  <si>
    <t>Client:</t>
  </si>
  <si>
    <t>W/P:</t>
  </si>
  <si>
    <t>Initials</t>
  </si>
  <si>
    <t>Date</t>
  </si>
  <si>
    <t>Rental Property Schedule</t>
  </si>
  <si>
    <t xml:space="preserve">Prep by: </t>
  </si>
  <si>
    <t>As at:</t>
  </si>
  <si>
    <t xml:space="preserve">Rev by: </t>
  </si>
  <si>
    <t>Gross Rent</t>
  </si>
  <si>
    <t>GST</t>
  </si>
  <si>
    <t>Net Rent</t>
  </si>
  <si>
    <t>Expected Rent Per lease agreement</t>
  </si>
  <si>
    <t>Difference</t>
  </si>
  <si>
    <t>Rent as per Accounts</t>
  </si>
  <si>
    <t>DB</t>
  </si>
  <si>
    <t>The Harrison Superannuation Fund</t>
  </si>
  <si>
    <t>1/2 Tombo Street, Capalaba</t>
  </si>
  <si>
    <t>4/2 Tombo Street, Capalaba</t>
  </si>
  <si>
    <t>AS Fire Management Pty Ltd - unrelated party</t>
  </si>
  <si>
    <t>Dominant (Australia) Pty Ltd - unrelated party</t>
  </si>
  <si>
    <t>x</t>
  </si>
  <si>
    <t>Total</t>
  </si>
  <si>
    <t>CPI Rent increase calculations:</t>
  </si>
  <si>
    <t>=</t>
  </si>
  <si>
    <t>Council rates</t>
  </si>
  <si>
    <t>Insurance premiums</t>
  </si>
  <si>
    <t>Body corporate fees &amp; levies</t>
  </si>
  <si>
    <t>Cleaning</t>
  </si>
  <si>
    <t>Garden maintenance</t>
  </si>
  <si>
    <t>Land tax</t>
  </si>
  <si>
    <t>Lease period</t>
  </si>
  <si>
    <t>15/05/2019 - 14/05/2022</t>
  </si>
  <si>
    <t>$1,975/mth + GST  (includes outgoings)</t>
  </si>
  <si>
    <t>Rent review</t>
  </si>
  <si>
    <t>Indexed reviews due 15/5/2020 and 15/5/2021</t>
  </si>
  <si>
    <t>No review required on 15/5/2020 due to COVID19</t>
  </si>
  <si>
    <t>01/09/2018 - 31/08/2021</t>
  </si>
  <si>
    <t>Rent</t>
  </si>
  <si>
    <t>$1,975/mth + GST (includes outgoings)</t>
  </si>
  <si>
    <t>$1,522.50/mth plus GST (excludes outgoings)</t>
  </si>
  <si>
    <t>Indexed reviews due 01/9/2019 and 01/9/2020</t>
  </si>
  <si>
    <t>Outgoings</t>
  </si>
  <si>
    <t>June 2019 CPI</t>
  </si>
  <si>
    <t>June 2018 CPI</t>
  </si>
  <si>
    <t>100% payable by tenant - charged $463/mth plus GST and reconcilled annually</t>
  </si>
  <si>
    <t>N/a included in body corporate</t>
  </si>
  <si>
    <t>Repairs</t>
  </si>
  <si>
    <t xml:space="preserve">As per discussions between the trustees of the Fund and the unrelated tenant - they agreed </t>
  </si>
  <si>
    <t>not to increase the rent in September 2019 based on the prevailing market conditions</t>
  </si>
  <si>
    <t>Tenant:</t>
  </si>
  <si>
    <t>Outgoings Reconciliation for Unit 4</t>
  </si>
  <si>
    <t>Outgoings incurred</t>
  </si>
  <si>
    <t>Outgoings Paid by the tenant</t>
  </si>
  <si>
    <t>$463/mth + GST</t>
  </si>
  <si>
    <t>- Dec qtr</t>
  </si>
  <si>
    <t>- Mar qtr</t>
  </si>
  <si>
    <t>- June qtr</t>
  </si>
  <si>
    <t>- Sept qtr</t>
  </si>
  <si>
    <t>Shortfall</t>
  </si>
  <si>
    <t>13-17 Enterprise Street, Cleveland</t>
  </si>
  <si>
    <t>Urban Asset Solutions Pty Ltd - unrelated party</t>
  </si>
  <si>
    <t>01/10/2020 - 31/10/2021</t>
  </si>
  <si>
    <t>$2,200/mnth (inluding outgoings) + GST</t>
  </si>
  <si>
    <t>n/a</t>
  </si>
  <si>
    <t>Income</t>
  </si>
  <si>
    <t>Jan</t>
  </si>
  <si>
    <t>Feb</t>
  </si>
  <si>
    <t>March</t>
  </si>
  <si>
    <t>April</t>
  </si>
  <si>
    <t>May</t>
  </si>
  <si>
    <t>June</t>
  </si>
  <si>
    <t>Management Fees</t>
  </si>
  <si>
    <t>NET INCOME</t>
  </si>
  <si>
    <t>1 July 2020 to 30 June 2021</t>
  </si>
  <si>
    <t>CM</t>
  </si>
  <si>
    <t>Dan comment - check with Linda if there was a rent increase from 15 May 2021</t>
  </si>
  <si>
    <t>Property mangaged by the trustees from July to Oct 2020, and then by Raine &amp; Horne</t>
  </si>
  <si>
    <t>Property managed by the trustees for the entire year</t>
  </si>
  <si>
    <t>No review required 1/9/2020 due to COVID19</t>
  </si>
  <si>
    <t>1 July 2020 o 31 October 2020</t>
  </si>
  <si>
    <t>1 Nov 2020 to 30 June 2021</t>
  </si>
  <si>
    <t>$1,522.50/mth rent plus $463/mth outgoings + GST</t>
  </si>
  <si>
    <t>1 June 2020 to 30 June 2020</t>
  </si>
  <si>
    <t>June 2020 rent - not incl in 2020 accounts</t>
  </si>
  <si>
    <t>Property mangaged by Raine &amp; Horne</t>
  </si>
  <si>
    <t>1 October 2020 to 31 October 2020</t>
  </si>
  <si>
    <t>rent free period</t>
  </si>
  <si>
    <t>1 November 2020 to 30 June 2021</t>
  </si>
  <si>
    <t>Bond</t>
  </si>
  <si>
    <t>deposit</t>
  </si>
  <si>
    <t>per agent stmt</t>
  </si>
  <si>
    <t>Total Rent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</si>
</sst>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7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2" fillId="0" borderId="0" xfId="2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0" borderId="1" xfId="0" applyFont="1" applyBorder="1"/>
    <xf numFmtId="15" fontId="0" fillId="0" borderId="1" xfId="0" applyNumberFormat="1" applyBorder="1"/>
    <xf numFmtId="0" fontId="5" fillId="0" borderId="0" xfId="0" applyFont="1"/>
    <xf numFmtId="15" fontId="5" fillId="0" borderId="0" xfId="0" applyNumberFormat="1" applyFont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0" borderId="8" xfId="0" applyFont="1" applyBorder="1"/>
    <xf numFmtId="0" fontId="6" fillId="0" borderId="9" xfId="0" applyFont="1" applyBorder="1"/>
    <xf numFmtId="0" fontId="6" fillId="0" borderId="13" xfId="0" applyFont="1" applyBorder="1"/>
    <xf numFmtId="0" fontId="6" fillId="0" borderId="14" xfId="0" applyFont="1" applyBorder="1"/>
    <xf numFmtId="0" fontId="6" fillId="0" borderId="15" xfId="0" applyFont="1" applyBorder="1"/>
    <xf numFmtId="0" fontId="6" fillId="0" borderId="0" xfId="0" applyFont="1"/>
    <xf numFmtId="44" fontId="6" fillId="0" borderId="1" xfId="1" applyFont="1" applyBorder="1"/>
    <xf numFmtId="44" fontId="6" fillId="0" borderId="16" xfId="1" applyFont="1" applyBorder="1"/>
    <xf numFmtId="0" fontId="6" fillId="0" borderId="1" xfId="0" applyFont="1" applyBorder="1"/>
    <xf numFmtId="17" fontId="6" fillId="0" borderId="19" xfId="0" applyNumberFormat="1" applyFont="1" applyBorder="1"/>
    <xf numFmtId="0" fontId="6" fillId="0" borderId="19" xfId="0" applyFont="1" applyBorder="1"/>
    <xf numFmtId="44" fontId="3" fillId="0" borderId="1" xfId="0" applyNumberFormat="1" applyFont="1" applyBorder="1"/>
    <xf numFmtId="0" fontId="6" fillId="0" borderId="21" xfId="0" applyFont="1" applyBorder="1"/>
    <xf numFmtId="0" fontId="6" fillId="0" borderId="22" xfId="0" applyFont="1" applyBorder="1"/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44" fontId="7" fillId="0" borderId="1" xfId="0" applyNumberFormat="1" applyFont="1" applyBorder="1"/>
    <xf numFmtId="0" fontId="3" fillId="0" borderId="14" xfId="0" applyFont="1" applyBorder="1"/>
    <xf numFmtId="0" fontId="3" fillId="0" borderId="1" xfId="0" applyFont="1" applyBorder="1" applyAlignment="1">
      <alignment horizontal="left"/>
    </xf>
    <xf numFmtId="0" fontId="0" fillId="0" borderId="0" xfId="0"/>
    <xf numFmtId="44" fontId="6" fillId="0" borderId="1" xfId="3" applyFont="1" applyBorder="1"/>
    <xf numFmtId="44" fontId="6" fillId="0" borderId="16" xfId="3" applyFont="1" applyBorder="1"/>
    <xf numFmtId="0" fontId="6" fillId="0" borderId="1" xfId="0" applyFont="1" applyBorder="1"/>
    <xf numFmtId="0" fontId="6" fillId="0" borderId="19" xfId="0" applyFont="1" applyBorder="1"/>
    <xf numFmtId="0" fontId="6" fillId="0" borderId="20" xfId="0" applyFont="1" applyBorder="1"/>
    <xf numFmtId="44" fontId="6" fillId="0" borderId="1" xfId="0" applyNumberFormat="1" applyFont="1" applyBorder="1"/>
    <xf numFmtId="17" fontId="6" fillId="0" borderId="13" xfId="0" applyNumberFormat="1" applyFont="1" applyBorder="1"/>
    <xf numFmtId="44" fontId="6" fillId="0" borderId="1" xfId="1" applyFont="1" applyBorder="1" applyAlignment="1">
      <alignment horizontal="left"/>
    </xf>
    <xf numFmtId="0" fontId="0" fillId="0" borderId="13" xfId="0" applyBorder="1"/>
    <xf numFmtId="0" fontId="0" fillId="0" borderId="0" xfId="0" applyAlignment="1">
      <alignment horizontal="center"/>
    </xf>
    <xf numFmtId="0" fontId="0" fillId="0" borderId="1" xfId="0" applyBorder="1"/>
    <xf numFmtId="14" fontId="0" fillId="0" borderId="0" xfId="0" applyNumberFormat="1"/>
    <xf numFmtId="0" fontId="0" fillId="0" borderId="0" xfId="0" applyFill="1" applyBorder="1"/>
    <xf numFmtId="164" fontId="0" fillId="0" borderId="13" xfId="0" applyNumberFormat="1" applyBorder="1"/>
    <xf numFmtId="164" fontId="0" fillId="0" borderId="0" xfId="0" applyNumberFormat="1" applyBorder="1"/>
    <xf numFmtId="44" fontId="3" fillId="0" borderId="16" xfId="1" applyFont="1" applyBorder="1"/>
    <xf numFmtId="44" fontId="3" fillId="0" borderId="16" xfId="3" applyFont="1" applyBorder="1"/>
    <xf numFmtId="0" fontId="7" fillId="0" borderId="1" xfId="0" applyFont="1" applyBorder="1" applyAlignment="1">
      <alignment horizontal="left"/>
    </xf>
    <xf numFmtId="44" fontId="0" fillId="0" borderId="0" xfId="1" applyFont="1"/>
    <xf numFmtId="0" fontId="0" fillId="0" borderId="20" xfId="0" applyBorder="1"/>
    <xf numFmtId="14" fontId="0" fillId="0" borderId="0" xfId="0" applyNumberFormat="1" applyBorder="1" applyAlignment="1">
      <alignment horizontal="left"/>
    </xf>
    <xf numFmtId="0" fontId="0" fillId="0" borderId="0" xfId="0" applyBorder="1"/>
    <xf numFmtId="44" fontId="6" fillId="0" borderId="0" xfId="1" applyFont="1" applyBorder="1"/>
    <xf numFmtId="44" fontId="3" fillId="0" borderId="0" xfId="0" applyNumberFormat="1" applyFont="1" applyBorder="1"/>
    <xf numFmtId="44" fontId="0" fillId="0" borderId="0" xfId="0" applyNumberFormat="1" applyBorder="1"/>
    <xf numFmtId="9" fontId="6" fillId="0" borderId="15" xfId="0" applyNumberFormat="1" applyFont="1" applyBorder="1" applyAlignment="1">
      <alignment horizontal="left"/>
    </xf>
    <xf numFmtId="0" fontId="6" fillId="0" borderId="14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6" fillId="0" borderId="16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" fillId="2" borderId="14" xfId="0" applyFont="1" applyFill="1" applyBorder="1"/>
    <xf numFmtId="0" fontId="6" fillId="0" borderId="14" xfId="0" applyFont="1" applyFill="1" applyBorder="1"/>
    <xf numFmtId="0" fontId="6" fillId="0" borderId="0" xfId="0" applyFont="1" applyBorder="1"/>
    <xf numFmtId="0" fontId="0" fillId="0" borderId="0" xfId="0" applyAlignment="1">
      <alignment vertical="top"/>
    </xf>
    <xf numFmtId="44" fontId="3" fillId="0" borderId="1" xfId="1" applyFont="1" applyBorder="1"/>
    <xf numFmtId="44" fontId="6" fillId="0" borderId="1" xfId="3" quotePrefix="1" applyFont="1" applyBorder="1"/>
    <xf numFmtId="44" fontId="3" fillId="0" borderId="1" xfId="3" applyFont="1" applyBorder="1"/>
    <xf numFmtId="43" fontId="0" fillId="0" borderId="0" xfId="4" applyFont="1"/>
    <xf numFmtId="43" fontId="0" fillId="0" borderId="0" xfId="4" applyFont="1" applyAlignment="1">
      <alignment wrapText="1"/>
    </xf>
    <xf numFmtId="43" fontId="0" fillId="0" borderId="0" xfId="4" applyFont="1" applyAlignment="1">
      <alignment horizontal="center" wrapText="1"/>
    </xf>
    <xf numFmtId="43" fontId="0" fillId="0" borderId="13" xfId="4" applyFont="1" applyBorder="1" applyAlignment="1">
      <alignment wrapText="1"/>
    </xf>
    <xf numFmtId="43" fontId="8" fillId="0" borderId="0" xfId="4" applyFont="1"/>
    <xf numFmtId="44" fontId="8" fillId="0" borderId="0" xfId="1" applyFont="1"/>
    <xf numFmtId="0" fontId="6" fillId="2" borderId="15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6" fillId="2" borderId="18" xfId="0" applyFont="1" applyFill="1" applyBorder="1"/>
    <xf numFmtId="44" fontId="6" fillId="2" borderId="1" xfId="1" applyFont="1" applyFill="1" applyBorder="1"/>
    <xf numFmtId="0" fontId="6" fillId="2" borderId="1" xfId="0" applyFont="1" applyFill="1" applyBorder="1"/>
    <xf numFmtId="44" fontId="6" fillId="2" borderId="1" xfId="1" applyFont="1" applyFill="1" applyBorder="1" applyAlignment="1">
      <alignment horizontal="left"/>
    </xf>
    <xf numFmtId="44" fontId="6" fillId="2" borderId="16" xfId="1" applyFont="1" applyFill="1" applyBorder="1"/>
    <xf numFmtId="0" fontId="3" fillId="2" borderId="1" xfId="0" applyFont="1" applyFill="1" applyBorder="1" applyAlignment="1">
      <alignment horizontal="left"/>
    </xf>
    <xf numFmtId="44" fontId="3" fillId="2" borderId="1" xfId="0" applyNumberFormat="1" applyFont="1" applyFill="1" applyBorder="1"/>
    <xf numFmtId="0" fontId="6" fillId="2" borderId="16" xfId="0" applyFont="1" applyFill="1" applyBorder="1"/>
    <xf numFmtId="0" fontId="7" fillId="2" borderId="1" xfId="0" applyFont="1" applyFill="1" applyBorder="1" applyAlignment="1">
      <alignment horizontal="left"/>
    </xf>
    <xf numFmtId="0" fontId="0" fillId="2" borderId="1" xfId="0" applyFill="1" applyBorder="1"/>
    <xf numFmtId="0" fontId="0" fillId="2" borderId="0" xfId="0" applyFill="1"/>
    <xf numFmtId="44" fontId="7" fillId="2" borderId="1" xfId="0" applyNumberFormat="1" applyFont="1" applyFill="1" applyBorder="1"/>
    <xf numFmtId="0" fontId="3" fillId="3" borderId="14" xfId="0" applyFont="1" applyFill="1" applyBorder="1"/>
    <xf numFmtId="0" fontId="6" fillId="3" borderId="15" xfId="0" applyFont="1" applyFill="1" applyBorder="1"/>
    <xf numFmtId="0" fontId="6" fillId="3" borderId="14" xfId="0" applyFont="1" applyFill="1" applyBorder="1"/>
    <xf numFmtId="0" fontId="6" fillId="3" borderId="17" xfId="0" applyFont="1" applyFill="1" applyBorder="1"/>
    <xf numFmtId="0" fontId="6" fillId="3" borderId="18" xfId="0" applyFont="1" applyFill="1" applyBorder="1"/>
    <xf numFmtId="0" fontId="6" fillId="3" borderId="16" xfId="0" applyFont="1" applyFill="1" applyBorder="1"/>
    <xf numFmtId="0" fontId="0" fillId="3" borderId="0" xfId="0" applyFill="1"/>
    <xf numFmtId="44" fontId="6" fillId="3" borderId="1" xfId="1" applyFont="1" applyFill="1" applyBorder="1"/>
    <xf numFmtId="9" fontId="6" fillId="3" borderId="15" xfId="0" applyNumberFormat="1" applyFont="1" applyFill="1" applyBorder="1" applyAlignment="1">
      <alignment horizontal="left"/>
    </xf>
    <xf numFmtId="0" fontId="6" fillId="3" borderId="14" xfId="0" applyFont="1" applyFill="1" applyBorder="1" applyAlignment="1">
      <alignment horizontal="left"/>
    </xf>
    <xf numFmtId="0" fontId="6" fillId="3" borderId="17" xfId="0" applyFont="1" applyFill="1" applyBorder="1" applyAlignment="1">
      <alignment horizontal="left"/>
    </xf>
    <xf numFmtId="0" fontId="6" fillId="3" borderId="18" xfId="0" applyFont="1" applyFill="1" applyBorder="1" applyAlignment="1">
      <alignment horizontal="left"/>
    </xf>
    <xf numFmtId="0" fontId="6" fillId="3" borderId="16" xfId="0" applyFont="1" applyFill="1" applyBorder="1" applyAlignment="1">
      <alignment horizontal="left"/>
    </xf>
    <xf numFmtId="0" fontId="6" fillId="3" borderId="1" xfId="0" applyFont="1" applyFill="1" applyBorder="1"/>
    <xf numFmtId="44" fontId="6" fillId="3" borderId="1" xfId="1" applyFont="1" applyFill="1" applyBorder="1" applyAlignment="1">
      <alignment horizontal="left"/>
    </xf>
    <xf numFmtId="44" fontId="6" fillId="3" borderId="16" xfId="1" applyFont="1" applyFill="1" applyBorder="1"/>
    <xf numFmtId="0" fontId="3" fillId="3" borderId="1" xfId="0" applyFont="1" applyFill="1" applyBorder="1" applyAlignment="1">
      <alignment horizontal="left"/>
    </xf>
    <xf numFmtId="44" fontId="3" fillId="3" borderId="1" xfId="0" applyNumberFormat="1" applyFont="1" applyFill="1" applyBorder="1"/>
    <xf numFmtId="0" fontId="0" fillId="3" borderId="1" xfId="0" applyFill="1" applyBorder="1"/>
    <xf numFmtId="0" fontId="0" fillId="3" borderId="20" xfId="0" applyFill="1" applyBorder="1"/>
    <xf numFmtId="44" fontId="6" fillId="3" borderId="1" xfId="3" applyFont="1" applyFill="1" applyBorder="1"/>
    <xf numFmtId="44" fontId="6" fillId="3" borderId="1" xfId="0" applyNumberFormat="1" applyFont="1" applyFill="1" applyBorder="1"/>
    <xf numFmtId="0" fontId="7" fillId="3" borderId="1" xfId="0" applyFont="1" applyFill="1" applyBorder="1" applyAlignment="1">
      <alignment horizontal="left"/>
    </xf>
    <xf numFmtId="44" fontId="7" fillId="3" borderId="1" xfId="0" applyNumberFormat="1" applyFont="1" applyFill="1" applyBorder="1"/>
    <xf numFmtId="0" fontId="6" fillId="0" borderId="1" xfId="0" applyFont="1" applyBorder="1"/>
    <xf numFmtId="0" fontId="10" fillId="0" borderId="0" xfId="0" applyFont="1"/>
    <xf numFmtId="0" fontId="0" fillId="0" borderId="0" xfId="0" applyFill="1"/>
    <xf numFmtId="0" fontId="6" fillId="0" borderId="0" xfId="0" applyFont="1" applyFill="1" applyBorder="1"/>
    <xf numFmtId="44" fontId="6" fillId="3" borderId="14" xfId="1" applyFont="1" applyFill="1" applyBorder="1"/>
    <xf numFmtId="14" fontId="0" fillId="0" borderId="0" xfId="0" applyNumberFormat="1" applyFill="1"/>
    <xf numFmtId="0" fontId="3" fillId="4" borderId="1" xfId="0" applyFont="1" applyFill="1" applyBorder="1"/>
    <xf numFmtId="0" fontId="6" fillId="4" borderId="1" xfId="0" applyFont="1" applyFill="1" applyBorder="1"/>
    <xf numFmtId="44" fontId="6" fillId="4" borderId="1" xfId="1" applyFont="1" applyFill="1" applyBorder="1"/>
    <xf numFmtId="0" fontId="6" fillId="4" borderId="14" xfId="0" applyFont="1" applyFill="1" applyBorder="1"/>
    <xf numFmtId="6" fontId="6" fillId="4" borderId="1" xfId="0" applyNumberFormat="1" applyFont="1" applyFill="1" applyBorder="1" applyAlignment="1">
      <alignment horizontal="left"/>
    </xf>
    <xf numFmtId="44" fontId="6" fillId="4" borderId="1" xfId="1" applyFont="1" applyFill="1" applyBorder="1" applyAlignment="1">
      <alignment horizontal="left"/>
    </xf>
    <xf numFmtId="0" fontId="3" fillId="4" borderId="1" xfId="0" applyFont="1" applyFill="1" applyBorder="1" applyAlignment="1">
      <alignment horizontal="left"/>
    </xf>
    <xf numFmtId="44" fontId="3" fillId="4" borderId="1" xfId="0" applyNumberFormat="1" applyFont="1" applyFill="1" applyBorder="1"/>
    <xf numFmtId="0" fontId="7" fillId="4" borderId="1" xfId="0" applyFont="1" applyFill="1" applyBorder="1" applyAlignment="1">
      <alignment horizontal="left"/>
    </xf>
    <xf numFmtId="0" fontId="0" fillId="4" borderId="1" xfId="0" applyFill="1" applyBorder="1"/>
    <xf numFmtId="44" fontId="7" fillId="4" borderId="1" xfId="0" applyNumberFormat="1" applyFont="1" applyFill="1" applyBorder="1"/>
    <xf numFmtId="6" fontId="6" fillId="4" borderId="17" xfId="0" applyNumberFormat="1" applyFont="1" applyFill="1" applyBorder="1"/>
    <xf numFmtId="0" fontId="6" fillId="4" borderId="18" xfId="0" applyFont="1" applyFill="1" applyBorder="1"/>
    <xf numFmtId="0" fontId="6" fillId="4" borderId="16" xfId="0" applyFont="1" applyFill="1" applyBorder="1"/>
    <xf numFmtId="0" fontId="6" fillId="4" borderId="1" xfId="0" applyFont="1" applyFill="1" applyBorder="1"/>
    <xf numFmtId="0" fontId="6" fillId="0" borderId="1" xfId="0" applyFont="1" applyBorder="1"/>
    <xf numFmtId="6" fontId="6" fillId="4" borderId="17" xfId="0" applyNumberFormat="1" applyFont="1" applyFill="1" applyBorder="1"/>
    <xf numFmtId="0" fontId="6" fillId="4" borderId="18" xfId="0" applyFont="1" applyFill="1" applyBorder="1"/>
    <xf numFmtId="0" fontId="6" fillId="4" borderId="16" xfId="0" applyFont="1" applyFill="1" applyBorder="1"/>
    <xf numFmtId="0" fontId="6" fillId="3" borderId="17" xfId="0" applyFont="1" applyFill="1" applyBorder="1"/>
    <xf numFmtId="0" fontId="6" fillId="3" borderId="18" xfId="0" applyFont="1" applyFill="1" applyBorder="1"/>
    <xf numFmtId="0" fontId="6" fillId="3" borderId="16" xfId="0" applyFont="1" applyFill="1" applyBorder="1"/>
    <xf numFmtId="0" fontId="6" fillId="2" borderId="17" xfId="0" applyFont="1" applyFill="1" applyBorder="1"/>
    <xf numFmtId="0" fontId="6" fillId="2" borderId="18" xfId="0" applyFont="1" applyFill="1" applyBorder="1"/>
    <xf numFmtId="0" fontId="6" fillId="2" borderId="16" xfId="0" applyFont="1" applyFill="1" applyBorder="1"/>
    <xf numFmtId="0" fontId="6" fillId="0" borderId="10" xfId="0" applyFont="1" applyBorder="1"/>
    <xf numFmtId="0" fontId="6" fillId="0" borderId="11" xfId="0" applyFont="1" applyBorder="1"/>
    <xf numFmtId="0" fontId="6" fillId="0" borderId="12" xfId="0" applyFont="1" applyBorder="1"/>
    <xf numFmtId="0" fontId="9" fillId="0" borderId="26" xfId="0" applyFont="1" applyFill="1" applyBorder="1" applyAlignment="1">
      <alignment horizontal="center" vertical="center" textRotation="90"/>
    </xf>
    <xf numFmtId="0" fontId="9" fillId="0" borderId="26" xfId="0" applyFont="1" applyFill="1" applyBorder="1" applyAlignment="1">
      <alignment horizontal="center" vertical="center" textRotation="90" wrapText="1"/>
    </xf>
    <xf numFmtId="0" fontId="6" fillId="0" borderId="17" xfId="0" applyFont="1" applyBorder="1"/>
    <xf numFmtId="0" fontId="6" fillId="0" borderId="18" xfId="0" applyFont="1" applyBorder="1"/>
    <xf numFmtId="0" fontId="6" fillId="0" borderId="16" xfId="0" applyFont="1" applyBorder="1"/>
    <xf numFmtId="44" fontId="6" fillId="0" borderId="17" xfId="0" applyNumberFormat="1" applyFont="1" applyBorder="1"/>
    <xf numFmtId="0" fontId="6" fillId="0" borderId="17" xfId="0" applyFont="1" applyBorder="1" applyAlignment="1">
      <alignment wrapText="1"/>
    </xf>
    <xf numFmtId="0" fontId="6" fillId="0" borderId="18" xfId="0" applyFont="1" applyBorder="1" applyAlignment="1">
      <alignment wrapText="1"/>
    </xf>
    <xf numFmtId="0" fontId="6" fillId="0" borderId="16" xfId="0" applyFont="1" applyBorder="1" applyAlignment="1">
      <alignment wrapText="1"/>
    </xf>
    <xf numFmtId="0" fontId="6" fillId="0" borderId="23" xfId="0" applyFont="1" applyBorder="1"/>
    <xf numFmtId="0" fontId="6" fillId="0" borderId="24" xfId="0" applyFont="1" applyBorder="1"/>
    <xf numFmtId="0" fontId="6" fillId="0" borderId="25" xfId="0" applyFont="1" applyBorder="1"/>
    <xf numFmtId="0" fontId="0" fillId="0" borderId="0" xfId="0" applyBorder="1" applyAlignment="1">
      <alignment horizontal="left"/>
    </xf>
    <xf numFmtId="8" fontId="0" fillId="0" borderId="0" xfId="0" applyNumberFormat="1" applyBorder="1" applyAlignment="1">
      <alignment horizontal="left"/>
    </xf>
    <xf numFmtId="0" fontId="6" fillId="0" borderId="0" xfId="0" applyFont="1" applyBorder="1"/>
    <xf numFmtId="44" fontId="0" fillId="0" borderId="1" xfId="0" applyNumberFormat="1" applyBorder="1"/>
  </cellXfs>
  <cellStyles count="5">
    <cellStyle name="Comma" xfId="4" builtinId="3"/>
    <cellStyle name="Currency" xfId="1" builtinId="4"/>
    <cellStyle name="Currency 2" xfId="3" xr:uid="{00000000-0005-0000-0000-000030000000}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14FC0-3760-40F6-8E91-4A7A0E9CF9A9}">
  <sheetPr>
    <pageSetUpPr fitToPage="1"/>
  </sheetPr>
  <dimension ref="A1:Y161"/>
  <sheetViews>
    <sheetView tabSelected="1" topLeftCell="A37" workbookViewId="0">
      <selection activeCell="F60" sqref="F60:H60"/>
    </sheetView>
  </sheetViews>
  <sheetFormatPr defaultRowHeight="15" x14ac:dyDescent="0.25"/>
  <cols>
    <col min="1" max="1" width="7.7109375" customWidth="1"/>
    <col min="2" max="2" width="32" customWidth="1"/>
    <col min="3" max="3" width="12.28515625" customWidth="1"/>
    <col min="4" max="4" width="12.5703125" customWidth="1"/>
    <col min="5" max="5" width="14.85546875" customWidth="1"/>
    <col min="6" max="6" width="11.5703125" customWidth="1"/>
    <col min="7" max="7" width="10.5703125" customWidth="1"/>
    <col min="8" max="8" width="21.85546875" customWidth="1"/>
    <col min="10" max="10" width="12.28515625" style="36" customWidth="1"/>
    <col min="12" max="12" width="6.28515625" customWidth="1"/>
    <col min="13" max="13" width="6" bestFit="1" customWidth="1"/>
    <col min="14" max="14" width="7.42578125" customWidth="1"/>
    <col min="15" max="15" width="10.5703125" bestFit="1" customWidth="1"/>
    <col min="17" max="17" width="40.5703125" bestFit="1" customWidth="1"/>
    <col min="18" max="18" width="11.28515625" bestFit="1" customWidth="1"/>
    <col min="19" max="19" width="10.28515625" bestFit="1" customWidth="1"/>
    <col min="20" max="20" width="11.28515625" bestFit="1" customWidth="1"/>
  </cols>
  <sheetData>
    <row r="1" spans="1:12" ht="30" customHeight="1" x14ac:dyDescent="0.25">
      <c r="A1" s="1" t="s">
        <v>0</v>
      </c>
      <c r="B1" s="2" t="s">
        <v>15</v>
      </c>
      <c r="G1" s="3" t="s">
        <v>1</v>
      </c>
      <c r="H1" s="3"/>
    </row>
    <row r="2" spans="1:12" ht="20.100000000000001" customHeight="1" x14ac:dyDescent="0.25">
      <c r="A2" s="4"/>
      <c r="B2" s="5"/>
      <c r="C2" s="5"/>
      <c r="E2" s="5"/>
      <c r="G2" s="6" t="s">
        <v>2</v>
      </c>
      <c r="H2" s="6" t="s">
        <v>3</v>
      </c>
    </row>
    <row r="3" spans="1:12" ht="20.100000000000001" customHeight="1" x14ac:dyDescent="0.25">
      <c r="A3" s="5" t="s">
        <v>4</v>
      </c>
      <c r="F3" s="7" t="s">
        <v>5</v>
      </c>
      <c r="G3" s="8" t="s">
        <v>74</v>
      </c>
      <c r="H3" s="9">
        <v>44407</v>
      </c>
    </row>
    <row r="4" spans="1:12" ht="20.100000000000001" customHeight="1" x14ac:dyDescent="0.25">
      <c r="A4" s="10" t="s">
        <v>6</v>
      </c>
      <c r="B4" s="11">
        <v>44377</v>
      </c>
      <c r="C4" s="5"/>
      <c r="E4" s="5"/>
      <c r="F4" s="7" t="s">
        <v>7</v>
      </c>
      <c r="G4" s="8"/>
      <c r="H4" s="9"/>
    </row>
    <row r="5" spans="1:12" ht="20.100000000000001" customHeight="1" x14ac:dyDescent="0.25"/>
    <row r="6" spans="1:12" ht="20.100000000000001" customHeight="1" thickBot="1" x14ac:dyDescent="0.3"/>
    <row r="7" spans="1:12" ht="15.75" thickBot="1" x14ac:dyDescent="0.3">
      <c r="A7" s="12"/>
      <c r="B7" s="13"/>
      <c r="C7" s="14" t="s">
        <v>8</v>
      </c>
      <c r="D7" s="15" t="s">
        <v>9</v>
      </c>
      <c r="E7" s="15" t="s">
        <v>10</v>
      </c>
      <c r="F7" s="16"/>
      <c r="G7" s="31"/>
      <c r="H7" s="32"/>
    </row>
    <row r="8" spans="1:12" x14ac:dyDescent="0.25">
      <c r="A8" s="17"/>
      <c r="B8" s="18"/>
      <c r="C8" s="18"/>
      <c r="D8" s="18"/>
      <c r="E8" s="18"/>
      <c r="F8" s="151"/>
      <c r="G8" s="152"/>
      <c r="H8" s="153"/>
    </row>
    <row r="9" spans="1:12" s="36" customFormat="1" x14ac:dyDescent="0.25">
      <c r="A9" s="19"/>
      <c r="B9" s="68" t="s">
        <v>16</v>
      </c>
      <c r="C9" s="81"/>
      <c r="D9" s="82"/>
      <c r="E9" s="82"/>
      <c r="F9" s="148"/>
      <c r="G9" s="149"/>
      <c r="H9" s="150"/>
      <c r="I9" s="154"/>
      <c r="L9" s="121" t="s">
        <v>75</v>
      </c>
    </row>
    <row r="10" spans="1:12" s="36" customFormat="1" x14ac:dyDescent="0.25">
      <c r="A10" s="19"/>
      <c r="B10" s="82" t="s">
        <v>49</v>
      </c>
      <c r="C10" s="85" t="s">
        <v>18</v>
      </c>
      <c r="D10" s="82"/>
      <c r="E10" s="82"/>
      <c r="F10" s="148"/>
      <c r="G10" s="149"/>
      <c r="H10" s="150"/>
      <c r="I10" s="154"/>
    </row>
    <row r="11" spans="1:12" s="36" customFormat="1" x14ac:dyDescent="0.25">
      <c r="A11" s="19"/>
      <c r="B11" s="82" t="s">
        <v>30</v>
      </c>
      <c r="C11" s="81" t="s">
        <v>31</v>
      </c>
      <c r="D11" s="82"/>
      <c r="E11" s="82"/>
      <c r="F11" s="148"/>
      <c r="G11" s="149"/>
      <c r="H11" s="150"/>
      <c r="I11" s="154"/>
    </row>
    <row r="12" spans="1:12" s="36" customFormat="1" x14ac:dyDescent="0.25">
      <c r="A12" s="19"/>
      <c r="B12" s="82" t="s">
        <v>37</v>
      </c>
      <c r="C12" s="81" t="s">
        <v>38</v>
      </c>
      <c r="D12" s="82"/>
      <c r="E12" s="82"/>
      <c r="F12" s="148"/>
      <c r="G12" s="149"/>
      <c r="H12" s="150"/>
      <c r="I12" s="154"/>
    </row>
    <row r="13" spans="1:12" s="36" customFormat="1" x14ac:dyDescent="0.25">
      <c r="A13" s="19"/>
      <c r="B13" s="82" t="s">
        <v>33</v>
      </c>
      <c r="C13" s="81" t="s">
        <v>34</v>
      </c>
      <c r="D13" s="82"/>
      <c r="E13" s="82"/>
      <c r="F13" s="148" t="s">
        <v>35</v>
      </c>
      <c r="G13" s="149"/>
      <c r="H13" s="150"/>
      <c r="I13" s="154"/>
    </row>
    <row r="14" spans="1:12" s="36" customFormat="1" x14ac:dyDescent="0.25">
      <c r="A14" s="19"/>
      <c r="B14" s="82" t="s">
        <v>77</v>
      </c>
      <c r="C14" s="81"/>
      <c r="D14" s="82"/>
      <c r="E14" s="82"/>
      <c r="F14" s="83"/>
      <c r="G14" s="84"/>
      <c r="H14" s="91"/>
      <c r="I14" s="154"/>
    </row>
    <row r="15" spans="1:12" s="36" customFormat="1" x14ac:dyDescent="0.25">
      <c r="A15" s="19"/>
      <c r="B15" s="82"/>
      <c r="C15" s="81"/>
      <c r="D15" s="82"/>
      <c r="E15" s="82"/>
      <c r="F15" s="148"/>
      <c r="G15" s="149"/>
      <c r="H15" s="150"/>
      <c r="I15" s="154"/>
    </row>
    <row r="16" spans="1:12" x14ac:dyDescent="0.25">
      <c r="A16" s="19"/>
      <c r="B16" s="68" t="s">
        <v>11</v>
      </c>
      <c r="C16" s="81"/>
      <c r="D16" s="86"/>
      <c r="E16" s="82"/>
      <c r="F16" s="148"/>
      <c r="G16" s="149"/>
      <c r="H16" s="150"/>
      <c r="I16" s="154"/>
    </row>
    <row r="17" spans="1:17" s="36" customFormat="1" x14ac:dyDescent="0.25">
      <c r="A17" s="43"/>
      <c r="B17" s="87" t="s">
        <v>73</v>
      </c>
      <c r="C17" s="88">
        <f>D17+E17</f>
        <v>26070</v>
      </c>
      <c r="D17" s="85">
        <f>+E17*0.1</f>
        <v>2370</v>
      </c>
      <c r="E17" s="85">
        <f>1975*12</f>
        <v>23700</v>
      </c>
      <c r="F17" s="148" t="s">
        <v>32</v>
      </c>
      <c r="G17" s="149"/>
      <c r="H17" s="150"/>
      <c r="I17" s="154"/>
    </row>
    <row r="18" spans="1:17" s="36" customFormat="1" x14ac:dyDescent="0.25">
      <c r="A18" s="43"/>
      <c r="B18" s="89" t="s">
        <v>21</v>
      </c>
      <c r="C18" s="90">
        <f>SUM(C17:C17)</f>
        <v>26070</v>
      </c>
      <c r="D18" s="90">
        <f>SUM(D17:D17)</f>
        <v>2370</v>
      </c>
      <c r="E18" s="90">
        <f>SUM(E17:E17)</f>
        <v>23700</v>
      </c>
      <c r="F18" s="148"/>
      <c r="G18" s="149"/>
      <c r="H18" s="150"/>
      <c r="I18" s="154"/>
      <c r="J18" s="57"/>
      <c r="K18" s="58"/>
      <c r="L18" s="58"/>
      <c r="M18" s="58"/>
      <c r="N18" s="46"/>
      <c r="O18" s="55"/>
      <c r="P18" s="46"/>
      <c r="Q18" s="55"/>
    </row>
    <row r="19" spans="1:17" x14ac:dyDescent="0.25">
      <c r="A19" s="26"/>
      <c r="B19" s="86"/>
      <c r="C19" s="91"/>
      <c r="D19" s="91"/>
      <c r="E19" s="86"/>
      <c r="F19" s="148"/>
      <c r="G19" s="149"/>
      <c r="H19" s="150"/>
      <c r="I19" s="154"/>
      <c r="O19" s="55"/>
      <c r="Q19" s="55"/>
    </row>
    <row r="20" spans="1:17" x14ac:dyDescent="0.25">
      <c r="A20" s="27"/>
      <c r="B20" s="89" t="s">
        <v>13</v>
      </c>
      <c r="C20" s="88">
        <f>D20+E20</f>
        <v>26070</v>
      </c>
      <c r="D20" s="85">
        <f>+E20*0.1</f>
        <v>2370</v>
      </c>
      <c r="E20" s="85">
        <f>1975*12</f>
        <v>23700</v>
      </c>
      <c r="F20" s="148"/>
      <c r="G20" s="149"/>
      <c r="H20" s="150"/>
      <c r="I20" s="154"/>
      <c r="O20" s="55"/>
      <c r="Q20" s="55"/>
    </row>
    <row r="21" spans="1:17" x14ac:dyDescent="0.25">
      <c r="A21" s="27"/>
      <c r="B21" s="92" t="s">
        <v>12</v>
      </c>
      <c r="C21" s="93"/>
      <c r="D21" s="94"/>
      <c r="E21" s="95">
        <f>E18-E20</f>
        <v>0</v>
      </c>
      <c r="F21" s="148"/>
      <c r="G21" s="149"/>
      <c r="H21" s="150"/>
      <c r="I21" s="154"/>
      <c r="O21" s="55"/>
      <c r="Q21" s="55"/>
    </row>
    <row r="22" spans="1:17" x14ac:dyDescent="0.25">
      <c r="A22" s="27"/>
      <c r="B22" s="25"/>
      <c r="C22" s="25"/>
      <c r="D22" s="25"/>
      <c r="E22" s="25"/>
      <c r="F22" s="156"/>
      <c r="G22" s="157"/>
      <c r="H22" s="158"/>
      <c r="O22" s="55"/>
      <c r="Q22" s="55"/>
    </row>
    <row r="23" spans="1:17" s="36" customFormat="1" x14ac:dyDescent="0.25">
      <c r="A23" s="40"/>
      <c r="B23" s="96" t="s">
        <v>17</v>
      </c>
      <c r="C23" s="97"/>
      <c r="D23" s="98"/>
      <c r="E23" s="98"/>
      <c r="F23" s="145"/>
      <c r="G23" s="146"/>
      <c r="H23" s="147"/>
      <c r="I23" s="122"/>
      <c r="J23" s="122"/>
      <c r="O23" s="55"/>
      <c r="Q23" s="55"/>
    </row>
    <row r="24" spans="1:17" s="36" customFormat="1" x14ac:dyDescent="0.25">
      <c r="A24" s="40"/>
      <c r="B24" s="98" t="s">
        <v>49</v>
      </c>
      <c r="C24" s="103" t="s">
        <v>19</v>
      </c>
      <c r="D24" s="98"/>
      <c r="E24" s="98"/>
      <c r="F24" s="145"/>
      <c r="G24" s="146"/>
      <c r="H24" s="147"/>
      <c r="I24" s="122"/>
      <c r="J24" s="122"/>
      <c r="O24" s="55"/>
      <c r="Q24" s="55"/>
    </row>
    <row r="25" spans="1:17" s="36" customFormat="1" x14ac:dyDescent="0.25">
      <c r="A25" s="40"/>
      <c r="B25" s="98" t="s">
        <v>30</v>
      </c>
      <c r="C25" s="97" t="s">
        <v>36</v>
      </c>
      <c r="D25" s="98"/>
      <c r="E25" s="98"/>
      <c r="F25" s="145"/>
      <c r="G25" s="146"/>
      <c r="H25" s="147"/>
      <c r="I25" s="122"/>
      <c r="J25" s="122"/>
      <c r="O25" s="55"/>
      <c r="Q25" s="55"/>
    </row>
    <row r="26" spans="1:17" s="36" customFormat="1" x14ac:dyDescent="0.25">
      <c r="A26" s="40"/>
      <c r="B26" s="98" t="s">
        <v>37</v>
      </c>
      <c r="C26" s="97" t="s">
        <v>39</v>
      </c>
      <c r="D26" s="98"/>
      <c r="E26" s="98"/>
      <c r="F26" s="145"/>
      <c r="G26" s="146"/>
      <c r="H26" s="147"/>
      <c r="I26" s="122"/>
      <c r="J26" s="122"/>
      <c r="O26" s="55"/>
      <c r="Q26" s="75"/>
    </row>
    <row r="27" spans="1:17" s="36" customFormat="1" x14ac:dyDescent="0.25">
      <c r="A27" s="40"/>
      <c r="B27" s="98" t="s">
        <v>41</v>
      </c>
      <c r="C27" s="104" t="s">
        <v>44</v>
      </c>
      <c r="D27" s="105"/>
      <c r="E27" s="105"/>
      <c r="F27" s="106"/>
      <c r="G27" s="107"/>
      <c r="H27" s="108"/>
      <c r="I27" s="122"/>
      <c r="J27" s="122"/>
      <c r="O27" s="55"/>
      <c r="Q27" s="75"/>
    </row>
    <row r="28" spans="1:17" s="36" customFormat="1" x14ac:dyDescent="0.25">
      <c r="A28" s="40"/>
      <c r="B28" s="98" t="s">
        <v>33</v>
      </c>
      <c r="C28" s="97" t="s">
        <v>40</v>
      </c>
      <c r="D28" s="98"/>
      <c r="E28" s="98"/>
      <c r="F28" s="145"/>
      <c r="G28" s="146"/>
      <c r="H28" s="147"/>
      <c r="I28" s="122"/>
      <c r="J28" s="122"/>
      <c r="O28" s="55"/>
      <c r="Q28" s="75"/>
    </row>
    <row r="29" spans="1:17" s="36" customFormat="1" x14ac:dyDescent="0.25">
      <c r="A29" s="40"/>
      <c r="B29" s="98" t="s">
        <v>76</v>
      </c>
      <c r="C29" s="97"/>
      <c r="D29" s="98"/>
      <c r="E29" s="98"/>
      <c r="F29" s="99"/>
      <c r="G29" s="100"/>
      <c r="H29" s="101"/>
      <c r="I29" s="122"/>
      <c r="J29" s="122"/>
      <c r="O29" s="55"/>
      <c r="Q29" s="75"/>
    </row>
    <row r="30" spans="1:17" s="36" customFormat="1" x14ac:dyDescent="0.25">
      <c r="A30" s="40"/>
      <c r="B30" s="98"/>
      <c r="C30" s="97"/>
      <c r="D30" s="98"/>
      <c r="E30" s="98"/>
      <c r="F30" s="145"/>
      <c r="G30" s="146"/>
      <c r="H30" s="147"/>
      <c r="I30" s="122"/>
      <c r="J30" s="122"/>
      <c r="O30" s="55"/>
      <c r="Q30" s="75"/>
    </row>
    <row r="31" spans="1:17" s="36" customFormat="1" x14ac:dyDescent="0.25">
      <c r="A31" s="40"/>
      <c r="B31" s="96" t="s">
        <v>11</v>
      </c>
      <c r="C31" s="97"/>
      <c r="D31" s="109"/>
      <c r="E31" s="98"/>
      <c r="F31" s="145"/>
      <c r="G31" s="146"/>
      <c r="H31" s="147"/>
      <c r="I31" s="122"/>
      <c r="J31" s="122"/>
      <c r="O31" s="55"/>
      <c r="Q31" s="55"/>
    </row>
    <row r="32" spans="1:17" s="36" customFormat="1" x14ac:dyDescent="0.25">
      <c r="A32" s="40"/>
      <c r="B32" s="110" t="s">
        <v>82</v>
      </c>
      <c r="C32" s="111">
        <f>D32+E32</f>
        <v>2184.0500000000002</v>
      </c>
      <c r="D32" s="103">
        <f>+E32*0.1</f>
        <v>198.55</v>
      </c>
      <c r="E32" s="124">
        <f>1522.5+463</f>
        <v>1985.5</v>
      </c>
      <c r="F32" s="99" t="s">
        <v>83</v>
      </c>
      <c r="G32" s="100"/>
      <c r="H32" s="101"/>
      <c r="I32" s="122"/>
      <c r="J32" s="122"/>
      <c r="O32" s="55"/>
      <c r="Q32" s="55"/>
    </row>
    <row r="33" spans="1:25" s="36" customFormat="1" x14ac:dyDescent="0.25">
      <c r="A33" s="40"/>
      <c r="B33" s="110" t="s">
        <v>79</v>
      </c>
      <c r="C33" s="111">
        <f>D33+E33</f>
        <v>8736.2000000000007</v>
      </c>
      <c r="D33" s="103">
        <f>+E33*0.1</f>
        <v>794.2</v>
      </c>
      <c r="E33" s="103">
        <f>(1522.5+463)*4</f>
        <v>7942</v>
      </c>
      <c r="F33" s="145" t="s">
        <v>81</v>
      </c>
      <c r="G33" s="146"/>
      <c r="H33" s="147"/>
      <c r="I33" s="122"/>
      <c r="J33" s="122" t="s">
        <v>22</v>
      </c>
      <c r="O33" s="55"/>
      <c r="Q33" s="55"/>
    </row>
    <row r="34" spans="1:25" s="36" customFormat="1" x14ac:dyDescent="0.25">
      <c r="A34" s="40"/>
      <c r="B34" s="103" t="s">
        <v>80</v>
      </c>
      <c r="C34" s="111">
        <f>D34+E34</f>
        <v>17472.400000000001</v>
      </c>
      <c r="D34" s="103">
        <f>+E34*0.1</f>
        <v>1588.4</v>
      </c>
      <c r="E34" s="103">
        <f>(1522.5+463)*8</f>
        <v>15884</v>
      </c>
      <c r="F34" s="145" t="s">
        <v>81</v>
      </c>
      <c r="G34" s="146"/>
      <c r="H34" s="147"/>
      <c r="I34" s="122"/>
      <c r="J34" s="125">
        <v>43709</v>
      </c>
      <c r="K34" s="45" t="s">
        <v>42</v>
      </c>
      <c r="L34" s="45"/>
      <c r="M34" s="50">
        <v>114.8</v>
      </c>
      <c r="N34" s="46" t="s">
        <v>20</v>
      </c>
      <c r="O34" s="55">
        <v>1522.5</v>
      </c>
      <c r="P34" s="46" t="s">
        <v>23</v>
      </c>
      <c r="Q34" s="55">
        <f>+(M34/M35)*O34</f>
        <v>1548.122232063773</v>
      </c>
    </row>
    <row r="35" spans="1:25" s="36" customFormat="1" x14ac:dyDescent="0.25">
      <c r="A35" s="40"/>
      <c r="B35" s="112" t="s">
        <v>21</v>
      </c>
      <c r="C35" s="113">
        <f>SUM(C32:C34)</f>
        <v>28392.65</v>
      </c>
      <c r="D35" s="113">
        <f>SUM(D32:D34)</f>
        <v>2581.15</v>
      </c>
      <c r="E35" s="113">
        <f>SUM(E32:E34)</f>
        <v>25811.5</v>
      </c>
      <c r="F35" s="145"/>
      <c r="G35" s="146"/>
      <c r="H35" s="147"/>
      <c r="I35" s="122"/>
      <c r="J35" s="122"/>
      <c r="K35" s="36" t="s">
        <v>43</v>
      </c>
      <c r="M35" s="36">
        <v>112.9</v>
      </c>
      <c r="O35" s="55"/>
      <c r="Q35" s="55"/>
    </row>
    <row r="36" spans="1:25" s="36" customFormat="1" x14ac:dyDescent="0.25">
      <c r="A36" s="40"/>
      <c r="B36" s="114"/>
      <c r="C36" s="114"/>
      <c r="D36" s="115"/>
      <c r="E36" s="113"/>
      <c r="F36" s="145"/>
      <c r="G36" s="146"/>
      <c r="H36" s="147"/>
      <c r="I36" s="122"/>
      <c r="J36" s="122"/>
      <c r="K36" s="49"/>
      <c r="M36" s="51"/>
      <c r="O36" s="55"/>
      <c r="Q36" s="55"/>
    </row>
    <row r="37" spans="1:25" x14ac:dyDescent="0.25">
      <c r="A37" s="27"/>
      <c r="B37" s="112" t="s">
        <v>13</v>
      </c>
      <c r="C37" s="111">
        <f>D37+E37</f>
        <v>28392.65</v>
      </c>
      <c r="D37" s="103">
        <f>+E37*0.1</f>
        <v>2581.15</v>
      </c>
      <c r="E37" s="103">
        <v>25811.5</v>
      </c>
      <c r="F37" s="145"/>
      <c r="G37" s="146"/>
      <c r="H37" s="147"/>
      <c r="I37" s="122"/>
      <c r="J37" s="122" t="s">
        <v>47</v>
      </c>
    </row>
    <row r="38" spans="1:25" s="36" customFormat="1" x14ac:dyDescent="0.25">
      <c r="A38" s="40"/>
      <c r="B38" s="118" t="s">
        <v>12</v>
      </c>
      <c r="C38" s="114"/>
      <c r="D38" s="102"/>
      <c r="E38" s="119">
        <f>E35-E37</f>
        <v>0</v>
      </c>
      <c r="F38" s="145"/>
      <c r="G38" s="146"/>
      <c r="H38" s="147"/>
      <c r="I38" s="122"/>
      <c r="J38" s="122" t="s">
        <v>48</v>
      </c>
    </row>
    <row r="39" spans="1:25" s="36" customFormat="1" x14ac:dyDescent="0.25">
      <c r="A39" s="40"/>
      <c r="B39" s="116"/>
      <c r="C39" s="111"/>
      <c r="D39" s="103"/>
      <c r="E39" s="117"/>
      <c r="F39" s="145"/>
      <c r="G39" s="146"/>
      <c r="H39" s="147"/>
      <c r="I39" s="122"/>
      <c r="J39" s="122"/>
      <c r="K39" s="49"/>
      <c r="M39" s="51"/>
      <c r="O39" s="55"/>
      <c r="Q39" s="55"/>
    </row>
    <row r="40" spans="1:25" x14ac:dyDescent="0.25">
      <c r="A40" s="27"/>
      <c r="B40" s="116"/>
      <c r="C40" s="111"/>
      <c r="D40" s="103"/>
      <c r="E40" s="117"/>
      <c r="F40" s="145"/>
      <c r="G40" s="146"/>
      <c r="H40" s="147"/>
      <c r="I40" s="122"/>
      <c r="J40" s="123" t="s">
        <v>78</v>
      </c>
      <c r="K40" s="123"/>
      <c r="L40" s="123"/>
      <c r="M40" s="49"/>
      <c r="Q40" s="58"/>
      <c r="R40" s="58"/>
      <c r="S40" s="58"/>
      <c r="T40" s="58"/>
      <c r="U40" s="58"/>
      <c r="V40" s="58"/>
      <c r="W40" s="58"/>
      <c r="X40" s="58"/>
      <c r="Y40" s="58"/>
    </row>
    <row r="41" spans="1:25" x14ac:dyDescent="0.25">
      <c r="A41" s="39"/>
      <c r="B41" s="47"/>
      <c r="C41" s="47"/>
      <c r="D41" s="39"/>
      <c r="E41" s="47"/>
      <c r="F41" s="141"/>
      <c r="G41" s="141"/>
      <c r="H41" s="141"/>
      <c r="Q41" s="58"/>
      <c r="R41" s="58"/>
      <c r="S41" s="58"/>
      <c r="T41" s="58"/>
      <c r="U41" s="58"/>
      <c r="V41" s="58"/>
      <c r="W41" s="58"/>
      <c r="X41" s="58"/>
      <c r="Y41" s="58"/>
    </row>
    <row r="42" spans="1:25" x14ac:dyDescent="0.25">
      <c r="A42" s="47"/>
      <c r="B42" s="126" t="s">
        <v>59</v>
      </c>
      <c r="C42" s="127"/>
      <c r="D42" s="127"/>
      <c r="E42" s="127"/>
      <c r="F42" s="140"/>
      <c r="G42" s="140"/>
      <c r="H42" s="140"/>
      <c r="I42" s="36"/>
    </row>
    <row r="43" spans="1:25" x14ac:dyDescent="0.25">
      <c r="A43" s="47"/>
      <c r="B43" s="127" t="s">
        <v>49</v>
      </c>
      <c r="C43" s="128" t="s">
        <v>60</v>
      </c>
      <c r="D43" s="127"/>
      <c r="E43" s="127"/>
      <c r="F43" s="140"/>
      <c r="G43" s="140"/>
      <c r="H43" s="140"/>
      <c r="I43" s="36"/>
    </row>
    <row r="44" spans="1:25" x14ac:dyDescent="0.25">
      <c r="A44" s="47"/>
      <c r="B44" s="127" t="s">
        <v>30</v>
      </c>
      <c r="C44" s="127" t="s">
        <v>61</v>
      </c>
      <c r="D44" s="127"/>
      <c r="E44" s="127"/>
      <c r="F44" s="140"/>
      <c r="G44" s="140"/>
      <c r="H44" s="140"/>
      <c r="I44" s="155"/>
    </row>
    <row r="45" spans="1:25" x14ac:dyDescent="0.25">
      <c r="A45" s="47"/>
      <c r="B45" s="127" t="s">
        <v>37</v>
      </c>
      <c r="C45" s="127" t="s">
        <v>62</v>
      </c>
      <c r="D45" s="127"/>
      <c r="E45" s="127"/>
      <c r="F45" s="140"/>
      <c r="G45" s="140"/>
      <c r="H45" s="140"/>
      <c r="I45" s="155"/>
    </row>
    <row r="46" spans="1:25" x14ac:dyDescent="0.25">
      <c r="A46" s="47"/>
      <c r="B46" s="127" t="s">
        <v>33</v>
      </c>
      <c r="C46" s="127" t="s">
        <v>63</v>
      </c>
      <c r="D46" s="127"/>
      <c r="E46" s="127"/>
      <c r="F46" s="140"/>
      <c r="G46" s="140"/>
      <c r="H46" s="140"/>
      <c r="I46" s="155"/>
    </row>
    <row r="47" spans="1:25" s="36" customFormat="1" x14ac:dyDescent="0.25">
      <c r="A47" s="47"/>
      <c r="B47" s="129" t="s">
        <v>88</v>
      </c>
      <c r="C47" s="130">
        <v>2500</v>
      </c>
      <c r="D47" s="127"/>
      <c r="E47" s="127"/>
      <c r="F47" s="140"/>
      <c r="G47" s="140"/>
      <c r="H47" s="140"/>
      <c r="I47" s="155"/>
    </row>
    <row r="48" spans="1:25" s="36" customFormat="1" x14ac:dyDescent="0.25">
      <c r="A48" s="47"/>
      <c r="B48" s="129" t="s">
        <v>84</v>
      </c>
      <c r="C48" s="127"/>
      <c r="D48" s="127"/>
      <c r="E48" s="127"/>
      <c r="F48" s="140"/>
      <c r="G48" s="140"/>
      <c r="H48" s="140"/>
      <c r="I48" s="155"/>
    </row>
    <row r="49" spans="1:9" x14ac:dyDescent="0.25">
      <c r="A49" s="47"/>
      <c r="B49" s="127"/>
      <c r="C49" s="127"/>
      <c r="D49" s="127"/>
      <c r="E49" s="127"/>
      <c r="F49" s="140"/>
      <c r="G49" s="140"/>
      <c r="H49" s="140"/>
      <c r="I49" s="155"/>
    </row>
    <row r="50" spans="1:9" ht="15" customHeight="1" x14ac:dyDescent="0.25">
      <c r="A50" s="47"/>
      <c r="B50" s="126" t="s">
        <v>11</v>
      </c>
      <c r="C50" s="127"/>
      <c r="D50" s="127"/>
      <c r="E50" s="127"/>
      <c r="F50" s="140"/>
      <c r="G50" s="140"/>
      <c r="H50" s="140"/>
      <c r="I50" s="155"/>
    </row>
    <row r="51" spans="1:9" x14ac:dyDescent="0.25">
      <c r="A51" s="47"/>
      <c r="B51" s="131" t="s">
        <v>85</v>
      </c>
      <c r="C51" s="128">
        <f>D51+E51</f>
        <v>0</v>
      </c>
      <c r="D51" s="128">
        <f>+E51*0.1</f>
        <v>0</v>
      </c>
      <c r="E51" s="128">
        <v>0</v>
      </c>
      <c r="F51" s="140" t="s">
        <v>86</v>
      </c>
      <c r="G51" s="140"/>
      <c r="H51" s="140"/>
      <c r="I51" s="155"/>
    </row>
    <row r="52" spans="1:9" s="36" customFormat="1" x14ac:dyDescent="0.25">
      <c r="A52" s="47"/>
      <c r="B52" s="131" t="s">
        <v>87</v>
      </c>
      <c r="C52" s="128">
        <f>D52+E52</f>
        <v>2662</v>
      </c>
      <c r="D52" s="128">
        <f>+E52*0.1</f>
        <v>242</v>
      </c>
      <c r="E52" s="128">
        <v>2420</v>
      </c>
      <c r="F52" s="142" t="s">
        <v>89</v>
      </c>
      <c r="G52" s="143"/>
      <c r="H52" s="144"/>
      <c r="I52" s="155"/>
    </row>
    <row r="53" spans="1:9" s="36" customFormat="1" x14ac:dyDescent="0.25">
      <c r="A53" s="47"/>
      <c r="B53" s="131"/>
      <c r="C53" s="128">
        <f>D53+E53</f>
        <v>14278</v>
      </c>
      <c r="D53" s="128">
        <f>+E53*0.1</f>
        <v>1298</v>
      </c>
      <c r="E53" s="128">
        <v>12980</v>
      </c>
      <c r="F53" s="137" t="s">
        <v>90</v>
      </c>
      <c r="G53" s="138"/>
      <c r="H53" s="139"/>
      <c r="I53" s="155"/>
    </row>
    <row r="54" spans="1:9" x14ac:dyDescent="0.25">
      <c r="A54" s="47"/>
      <c r="B54" s="132" t="s">
        <v>21</v>
      </c>
      <c r="C54" s="133">
        <f>SUM(C51:C53)</f>
        <v>16940</v>
      </c>
      <c r="D54" s="133">
        <f>SUM(D51:D53)</f>
        <v>1540</v>
      </c>
      <c r="E54" s="133">
        <f>SUM(E51:E53)</f>
        <v>15400</v>
      </c>
      <c r="F54" s="140"/>
      <c r="G54" s="140"/>
      <c r="H54" s="140"/>
      <c r="I54" s="155"/>
    </row>
    <row r="55" spans="1:9" x14ac:dyDescent="0.25">
      <c r="A55" s="47"/>
      <c r="B55" s="127"/>
      <c r="C55" s="127"/>
      <c r="D55" s="127"/>
      <c r="E55" s="127"/>
      <c r="F55" s="140"/>
      <c r="G55" s="140"/>
      <c r="H55" s="140"/>
      <c r="I55" s="155"/>
    </row>
    <row r="56" spans="1:9" x14ac:dyDescent="0.25">
      <c r="A56" s="47"/>
      <c r="B56" s="132" t="s">
        <v>13</v>
      </c>
      <c r="C56" s="128">
        <v>16940</v>
      </c>
      <c r="D56" s="128">
        <f>C56/11</f>
        <v>1540</v>
      </c>
      <c r="E56" s="128">
        <f>C56-D56</f>
        <v>15400</v>
      </c>
      <c r="F56" s="140"/>
      <c r="G56" s="140"/>
      <c r="H56" s="140"/>
      <c r="I56" s="155"/>
    </row>
    <row r="57" spans="1:9" ht="15" customHeight="1" x14ac:dyDescent="0.25">
      <c r="A57" s="47"/>
      <c r="B57" s="134" t="s">
        <v>12</v>
      </c>
      <c r="C57" s="135"/>
      <c r="D57" s="135"/>
      <c r="E57" s="136">
        <f>E54-E56</f>
        <v>0</v>
      </c>
      <c r="F57" s="140"/>
      <c r="G57" s="140"/>
      <c r="H57" s="140"/>
      <c r="I57" s="155"/>
    </row>
    <row r="58" spans="1:9" x14ac:dyDescent="0.25">
      <c r="A58" s="120"/>
      <c r="B58" s="47"/>
      <c r="C58" s="47"/>
      <c r="D58" s="120"/>
      <c r="E58" s="47"/>
      <c r="F58" s="141"/>
      <c r="G58" s="141"/>
      <c r="H58" s="141"/>
      <c r="I58" s="155"/>
    </row>
    <row r="59" spans="1:9" x14ac:dyDescent="0.25">
      <c r="A59" s="120"/>
      <c r="B59" s="47"/>
      <c r="C59" s="47"/>
      <c r="D59" s="120"/>
      <c r="E59" s="47"/>
      <c r="F59" s="141"/>
      <c r="G59" s="141"/>
      <c r="H59" s="141"/>
    </row>
    <row r="60" spans="1:9" x14ac:dyDescent="0.25">
      <c r="A60" s="120"/>
      <c r="B60" s="47" t="s">
        <v>91</v>
      </c>
      <c r="C60" s="169">
        <f>+C20+C37+C56</f>
        <v>71402.649999999994</v>
      </c>
      <c r="D60" s="169">
        <f>+D20+D37+D56</f>
        <v>6491.15</v>
      </c>
      <c r="E60" s="169">
        <f>+E20+E37+E56</f>
        <v>64911.5</v>
      </c>
      <c r="F60" s="141"/>
      <c r="G60" s="141"/>
      <c r="H60" s="141"/>
    </row>
    <row r="61" spans="1:9" x14ac:dyDescent="0.25">
      <c r="A61" s="120"/>
      <c r="B61" s="47"/>
      <c r="C61" s="47"/>
      <c r="D61" s="120"/>
      <c r="E61" s="47"/>
      <c r="F61" s="141"/>
      <c r="G61" s="141"/>
      <c r="H61" s="141"/>
    </row>
    <row r="62" spans="1:9" x14ac:dyDescent="0.25">
      <c r="A62" s="120"/>
      <c r="B62" s="47"/>
      <c r="C62" s="47"/>
      <c r="D62" s="120"/>
      <c r="E62" s="47"/>
      <c r="F62" s="141"/>
      <c r="G62" s="141"/>
      <c r="H62" s="141"/>
    </row>
    <row r="63" spans="1:9" x14ac:dyDescent="0.25">
      <c r="D63" s="22"/>
    </row>
    <row r="64" spans="1:9" x14ac:dyDescent="0.25">
      <c r="D64" s="22"/>
    </row>
    <row r="65" spans="4:4" x14ac:dyDescent="0.25">
      <c r="D65" s="22"/>
    </row>
    <row r="66" spans="4:4" x14ac:dyDescent="0.25">
      <c r="D66" s="22"/>
    </row>
    <row r="67" spans="4:4" x14ac:dyDescent="0.25">
      <c r="D67" s="22"/>
    </row>
    <row r="68" spans="4:4" x14ac:dyDescent="0.25">
      <c r="D68" s="22"/>
    </row>
    <row r="69" spans="4:4" x14ac:dyDescent="0.25">
      <c r="D69" s="22"/>
    </row>
    <row r="70" spans="4:4" x14ac:dyDescent="0.25">
      <c r="D70" s="22"/>
    </row>
    <row r="71" spans="4:4" x14ac:dyDescent="0.25">
      <c r="D71" s="22"/>
    </row>
    <row r="72" spans="4:4" x14ac:dyDescent="0.25">
      <c r="D72" s="22"/>
    </row>
    <row r="73" spans="4:4" x14ac:dyDescent="0.25">
      <c r="D73" s="22"/>
    </row>
    <row r="74" spans="4:4" x14ac:dyDescent="0.25">
      <c r="D74" s="22"/>
    </row>
    <row r="75" spans="4:4" x14ac:dyDescent="0.25">
      <c r="D75" s="22"/>
    </row>
    <row r="76" spans="4:4" x14ac:dyDescent="0.25">
      <c r="D76" s="22"/>
    </row>
    <row r="77" spans="4:4" x14ac:dyDescent="0.25">
      <c r="D77" s="22"/>
    </row>
    <row r="78" spans="4:4" x14ac:dyDescent="0.25">
      <c r="D78" s="22"/>
    </row>
    <row r="79" spans="4:4" x14ac:dyDescent="0.25">
      <c r="D79" s="22"/>
    </row>
    <row r="80" spans="4:4" x14ac:dyDescent="0.25">
      <c r="D80" s="22"/>
    </row>
    <row r="81" spans="4:4" x14ac:dyDescent="0.25">
      <c r="D81" s="22"/>
    </row>
    <row r="82" spans="4:4" x14ac:dyDescent="0.25">
      <c r="D82" s="22"/>
    </row>
    <row r="83" spans="4:4" x14ac:dyDescent="0.25">
      <c r="D83" s="22"/>
    </row>
    <row r="84" spans="4:4" x14ac:dyDescent="0.25">
      <c r="D84" s="22"/>
    </row>
    <row r="85" spans="4:4" x14ac:dyDescent="0.25">
      <c r="D85" s="22"/>
    </row>
    <row r="86" spans="4:4" x14ac:dyDescent="0.25">
      <c r="D86" s="22"/>
    </row>
    <row r="87" spans="4:4" x14ac:dyDescent="0.25">
      <c r="D87" s="22"/>
    </row>
    <row r="88" spans="4:4" x14ac:dyDescent="0.25">
      <c r="D88" s="22"/>
    </row>
    <row r="89" spans="4:4" x14ac:dyDescent="0.25">
      <c r="D89" s="22"/>
    </row>
    <row r="90" spans="4:4" x14ac:dyDescent="0.25">
      <c r="D90" s="22"/>
    </row>
    <row r="91" spans="4:4" x14ac:dyDescent="0.25">
      <c r="D91" s="22"/>
    </row>
    <row r="92" spans="4:4" x14ac:dyDescent="0.25">
      <c r="D92" s="22"/>
    </row>
    <row r="93" spans="4:4" x14ac:dyDescent="0.25">
      <c r="D93" s="22"/>
    </row>
    <row r="94" spans="4:4" x14ac:dyDescent="0.25">
      <c r="D94" s="22"/>
    </row>
    <row r="95" spans="4:4" x14ac:dyDescent="0.25">
      <c r="D95" s="22"/>
    </row>
    <row r="96" spans="4:4" x14ac:dyDescent="0.25">
      <c r="D96" s="22"/>
    </row>
    <row r="97" spans="4:4" x14ac:dyDescent="0.25">
      <c r="D97" s="22"/>
    </row>
    <row r="98" spans="4:4" x14ac:dyDescent="0.25">
      <c r="D98" s="22"/>
    </row>
    <row r="99" spans="4:4" x14ac:dyDescent="0.25">
      <c r="D99" s="22"/>
    </row>
    <row r="100" spans="4:4" x14ac:dyDescent="0.25">
      <c r="D100" s="22"/>
    </row>
    <row r="101" spans="4:4" x14ac:dyDescent="0.25">
      <c r="D101" s="22"/>
    </row>
    <row r="102" spans="4:4" x14ac:dyDescent="0.25">
      <c r="D102" s="22"/>
    </row>
    <row r="103" spans="4:4" x14ac:dyDescent="0.25">
      <c r="D103" s="22"/>
    </row>
    <row r="104" spans="4:4" x14ac:dyDescent="0.25">
      <c r="D104" s="22"/>
    </row>
    <row r="105" spans="4:4" x14ac:dyDescent="0.25">
      <c r="D105" s="22"/>
    </row>
    <row r="106" spans="4:4" x14ac:dyDescent="0.25">
      <c r="D106" s="22"/>
    </row>
    <row r="107" spans="4:4" x14ac:dyDescent="0.25">
      <c r="D107" s="22"/>
    </row>
    <row r="108" spans="4:4" x14ac:dyDescent="0.25">
      <c r="D108" s="22"/>
    </row>
    <row r="109" spans="4:4" x14ac:dyDescent="0.25">
      <c r="D109" s="22"/>
    </row>
    <row r="110" spans="4:4" x14ac:dyDescent="0.25">
      <c r="D110" s="22"/>
    </row>
    <row r="111" spans="4:4" x14ac:dyDescent="0.25">
      <c r="D111" s="22"/>
    </row>
    <row r="112" spans="4:4" x14ac:dyDescent="0.25">
      <c r="D112" s="22"/>
    </row>
    <row r="113" spans="4:4" x14ac:dyDescent="0.25">
      <c r="D113" s="22"/>
    </row>
    <row r="114" spans="4:4" x14ac:dyDescent="0.25">
      <c r="D114" s="22"/>
    </row>
    <row r="115" spans="4:4" x14ac:dyDescent="0.25">
      <c r="D115" s="22"/>
    </row>
    <row r="116" spans="4:4" x14ac:dyDescent="0.25">
      <c r="D116" s="22"/>
    </row>
    <row r="117" spans="4:4" x14ac:dyDescent="0.25">
      <c r="D117" s="22"/>
    </row>
    <row r="118" spans="4:4" x14ac:dyDescent="0.25">
      <c r="D118" s="22"/>
    </row>
    <row r="119" spans="4:4" x14ac:dyDescent="0.25">
      <c r="D119" s="22"/>
    </row>
    <row r="120" spans="4:4" x14ac:dyDescent="0.25">
      <c r="D120" s="22"/>
    </row>
    <row r="121" spans="4:4" x14ac:dyDescent="0.25">
      <c r="D121" s="22"/>
    </row>
    <row r="122" spans="4:4" x14ac:dyDescent="0.25">
      <c r="D122" s="22"/>
    </row>
    <row r="123" spans="4:4" x14ac:dyDescent="0.25">
      <c r="D123" s="22"/>
    </row>
    <row r="124" spans="4:4" x14ac:dyDescent="0.25">
      <c r="D124" s="22"/>
    </row>
    <row r="125" spans="4:4" x14ac:dyDescent="0.25">
      <c r="D125" s="22"/>
    </row>
    <row r="126" spans="4:4" x14ac:dyDescent="0.25">
      <c r="D126" s="22"/>
    </row>
    <row r="127" spans="4:4" x14ac:dyDescent="0.25">
      <c r="D127" s="22"/>
    </row>
    <row r="128" spans="4:4" x14ac:dyDescent="0.25">
      <c r="D128" s="22"/>
    </row>
    <row r="129" spans="4:4" x14ac:dyDescent="0.25">
      <c r="D129" s="22"/>
    </row>
    <row r="130" spans="4:4" x14ac:dyDescent="0.25">
      <c r="D130" s="22"/>
    </row>
    <row r="131" spans="4:4" x14ac:dyDescent="0.25">
      <c r="D131" s="22"/>
    </row>
    <row r="132" spans="4:4" x14ac:dyDescent="0.25">
      <c r="D132" s="22"/>
    </row>
    <row r="133" spans="4:4" x14ac:dyDescent="0.25">
      <c r="D133" s="22"/>
    </row>
    <row r="134" spans="4:4" x14ac:dyDescent="0.25">
      <c r="D134" s="22"/>
    </row>
    <row r="135" spans="4:4" x14ac:dyDescent="0.25">
      <c r="D135" s="22"/>
    </row>
    <row r="136" spans="4:4" x14ac:dyDescent="0.25">
      <c r="D136" s="22"/>
    </row>
    <row r="137" spans="4:4" x14ac:dyDescent="0.25">
      <c r="D137" s="22"/>
    </row>
    <row r="138" spans="4:4" x14ac:dyDescent="0.25">
      <c r="D138" s="22"/>
    </row>
    <row r="139" spans="4:4" x14ac:dyDescent="0.25">
      <c r="D139" s="22"/>
    </row>
    <row r="140" spans="4:4" x14ac:dyDescent="0.25">
      <c r="D140" s="22"/>
    </row>
    <row r="141" spans="4:4" x14ac:dyDescent="0.25">
      <c r="D141" s="22"/>
    </row>
    <row r="142" spans="4:4" x14ac:dyDescent="0.25">
      <c r="D142" s="22"/>
    </row>
    <row r="143" spans="4:4" x14ac:dyDescent="0.25">
      <c r="D143" s="22"/>
    </row>
    <row r="144" spans="4:4" x14ac:dyDescent="0.25">
      <c r="D144" s="22"/>
    </row>
    <row r="145" spans="4:4" x14ac:dyDescent="0.25">
      <c r="D145" s="22"/>
    </row>
    <row r="146" spans="4:4" x14ac:dyDescent="0.25">
      <c r="D146" s="22"/>
    </row>
    <row r="147" spans="4:4" x14ac:dyDescent="0.25">
      <c r="D147" s="22"/>
    </row>
    <row r="148" spans="4:4" x14ac:dyDescent="0.25">
      <c r="D148" s="22"/>
    </row>
    <row r="149" spans="4:4" x14ac:dyDescent="0.25">
      <c r="D149" s="22"/>
    </row>
    <row r="150" spans="4:4" x14ac:dyDescent="0.25">
      <c r="D150" s="22"/>
    </row>
    <row r="151" spans="4:4" x14ac:dyDescent="0.25">
      <c r="D151" s="22"/>
    </row>
    <row r="152" spans="4:4" x14ac:dyDescent="0.25">
      <c r="D152" s="22"/>
    </row>
    <row r="153" spans="4:4" x14ac:dyDescent="0.25">
      <c r="D153" s="22"/>
    </row>
    <row r="154" spans="4:4" x14ac:dyDescent="0.25">
      <c r="D154" s="22"/>
    </row>
    <row r="155" spans="4:4" x14ac:dyDescent="0.25">
      <c r="D155" s="22"/>
    </row>
    <row r="156" spans="4:4" x14ac:dyDescent="0.25">
      <c r="D156" s="22"/>
    </row>
    <row r="157" spans="4:4" x14ac:dyDescent="0.25">
      <c r="D157" s="22"/>
    </row>
    <row r="158" spans="4:4" x14ac:dyDescent="0.25">
      <c r="D158" s="22"/>
    </row>
    <row r="159" spans="4:4" x14ac:dyDescent="0.25">
      <c r="D159" s="22"/>
    </row>
    <row r="160" spans="4:4" x14ac:dyDescent="0.25">
      <c r="D160" s="22"/>
    </row>
    <row r="161" spans="4:4" x14ac:dyDescent="0.25">
      <c r="D161" s="22"/>
    </row>
  </sheetData>
  <mergeCells count="52">
    <mergeCell ref="F59:H59"/>
    <mergeCell ref="F60:H60"/>
    <mergeCell ref="F61:H61"/>
    <mergeCell ref="F62:H62"/>
    <mergeCell ref="I9:I21"/>
    <mergeCell ref="I44:I58"/>
    <mergeCell ref="F24:H24"/>
    <mergeCell ref="F37:H37"/>
    <mergeCell ref="F40:H40"/>
    <mergeCell ref="F31:H31"/>
    <mergeCell ref="F33:H33"/>
    <mergeCell ref="F34:H34"/>
    <mergeCell ref="F39:H39"/>
    <mergeCell ref="F18:H18"/>
    <mergeCell ref="F19:H19"/>
    <mergeCell ref="F20:H20"/>
    <mergeCell ref="F36:H36"/>
    <mergeCell ref="F22:H22"/>
    <mergeCell ref="F58:H58"/>
    <mergeCell ref="F8:H8"/>
    <mergeCell ref="F16:H16"/>
    <mergeCell ref="F17:H17"/>
    <mergeCell ref="F9:H9"/>
    <mergeCell ref="F11:H11"/>
    <mergeCell ref="F13:H13"/>
    <mergeCell ref="F12:H12"/>
    <mergeCell ref="F15:H15"/>
    <mergeCell ref="F10:H10"/>
    <mergeCell ref="F38:H38"/>
    <mergeCell ref="F21:H21"/>
    <mergeCell ref="F35:H35"/>
    <mergeCell ref="F23:H23"/>
    <mergeCell ref="F25:H25"/>
    <mergeCell ref="F28:H28"/>
    <mergeCell ref="F26:H26"/>
    <mergeCell ref="F30:H30"/>
    <mergeCell ref="F54:H54"/>
    <mergeCell ref="F55:H55"/>
    <mergeCell ref="F56:H56"/>
    <mergeCell ref="F57:H57"/>
    <mergeCell ref="F48:H48"/>
    <mergeCell ref="F49:H49"/>
    <mergeCell ref="F50:H50"/>
    <mergeCell ref="F52:H52"/>
    <mergeCell ref="F47:H47"/>
    <mergeCell ref="F51:H51"/>
    <mergeCell ref="F41:H41"/>
    <mergeCell ref="F42:H42"/>
    <mergeCell ref="F43:H43"/>
    <mergeCell ref="F44:H44"/>
    <mergeCell ref="F45:H45"/>
    <mergeCell ref="F46:H46"/>
  </mergeCells>
  <pageMargins left="0.7" right="0.7" top="0.75" bottom="0.75" header="0.3" footer="0.3"/>
  <pageSetup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48085-DD26-4845-9264-01D0FB276504}">
  <dimension ref="A1:F21"/>
  <sheetViews>
    <sheetView workbookViewId="0">
      <selection activeCell="B2" sqref="B2:B8"/>
    </sheetView>
  </sheetViews>
  <sheetFormatPr defaultRowHeight="15" x14ac:dyDescent="0.25"/>
  <cols>
    <col min="2" max="3" width="15.7109375" style="76" customWidth="1"/>
    <col min="4" max="4" width="15.28515625" style="75" customWidth="1"/>
    <col min="5" max="5" width="9.5703125" style="75" bestFit="1" customWidth="1"/>
    <col min="6" max="6" width="9.140625" style="75"/>
  </cols>
  <sheetData>
    <row r="1" spans="1:4" ht="35.25" customHeight="1" x14ac:dyDescent="0.25">
      <c r="B1" s="77" t="s">
        <v>64</v>
      </c>
      <c r="C1" s="77" t="s">
        <v>71</v>
      </c>
      <c r="D1" s="79" t="s">
        <v>72</v>
      </c>
    </row>
    <row r="2" spans="1:4" x14ac:dyDescent="0.25">
      <c r="A2" t="s">
        <v>65</v>
      </c>
      <c r="B2" s="76">
        <f>2200+220</f>
        <v>2420</v>
      </c>
      <c r="C2" s="76">
        <f>39.5+395</f>
        <v>434.5</v>
      </c>
      <c r="D2" s="80">
        <f t="shared" ref="D2:D7" si="0">B2-SUM(C2:C2)</f>
        <v>1985.5</v>
      </c>
    </row>
    <row r="3" spans="1:4" x14ac:dyDescent="0.25">
      <c r="A3" t="s">
        <v>66</v>
      </c>
      <c r="B3" s="76">
        <v>2420</v>
      </c>
      <c r="C3" s="76">
        <f>135+13.5</f>
        <v>148.5</v>
      </c>
      <c r="D3" s="80">
        <f t="shared" si="0"/>
        <v>2271.5</v>
      </c>
    </row>
    <row r="4" spans="1:4" x14ac:dyDescent="0.25">
      <c r="A4" t="s">
        <v>67</v>
      </c>
      <c r="B4" s="76">
        <v>2420</v>
      </c>
      <c r="C4" s="76">
        <f>135+13.5</f>
        <v>148.5</v>
      </c>
      <c r="D4" s="80">
        <f t="shared" si="0"/>
        <v>2271.5</v>
      </c>
    </row>
    <row r="5" spans="1:4" x14ac:dyDescent="0.25">
      <c r="A5" t="s">
        <v>68</v>
      </c>
      <c r="B5" s="76">
        <v>2420</v>
      </c>
      <c r="C5" s="76">
        <f>135+13.5</f>
        <v>148.5</v>
      </c>
      <c r="D5" s="80">
        <f t="shared" si="0"/>
        <v>2271.5</v>
      </c>
    </row>
    <row r="6" spans="1:4" x14ac:dyDescent="0.25">
      <c r="A6" t="s">
        <v>69</v>
      </c>
      <c r="B6" s="76">
        <v>2420</v>
      </c>
      <c r="C6" s="76">
        <f>135+13.5</f>
        <v>148.5</v>
      </c>
      <c r="D6" s="80">
        <f t="shared" si="0"/>
        <v>2271.5</v>
      </c>
    </row>
    <row r="7" spans="1:4" x14ac:dyDescent="0.25">
      <c r="A7" t="s">
        <v>70</v>
      </c>
      <c r="B7" s="78">
        <v>2420</v>
      </c>
      <c r="C7" s="78">
        <f>135+13.5</f>
        <v>148.5</v>
      </c>
      <c r="D7" s="80">
        <f t="shared" si="0"/>
        <v>2271.5</v>
      </c>
    </row>
    <row r="8" spans="1:4" x14ac:dyDescent="0.25">
      <c r="D8" s="80"/>
    </row>
    <row r="9" spans="1:4" x14ac:dyDescent="0.25">
      <c r="D9" s="55"/>
    </row>
    <row r="10" spans="1:4" x14ac:dyDescent="0.25">
      <c r="D10" s="55"/>
    </row>
    <row r="11" spans="1:4" x14ac:dyDescent="0.25">
      <c r="D11" s="55"/>
    </row>
    <row r="12" spans="1:4" x14ac:dyDescent="0.25">
      <c r="D12" s="55"/>
    </row>
    <row r="13" spans="1:4" x14ac:dyDescent="0.25">
      <c r="D13" s="55"/>
    </row>
    <row r="14" spans="1:4" x14ac:dyDescent="0.25">
      <c r="D14" s="55"/>
    </row>
    <row r="15" spans="1:4" x14ac:dyDescent="0.25">
      <c r="D15" s="55"/>
    </row>
    <row r="16" spans="1:4" x14ac:dyDescent="0.25">
      <c r="D16" s="55"/>
    </row>
    <row r="17" spans="4:4" x14ac:dyDescent="0.25">
      <c r="D17" s="55"/>
    </row>
    <row r="18" spans="4:4" x14ac:dyDescent="0.25">
      <c r="D18" s="55"/>
    </row>
    <row r="19" spans="4:4" x14ac:dyDescent="0.25">
      <c r="D19" s="55"/>
    </row>
    <row r="20" spans="4:4" x14ac:dyDescent="0.25">
      <c r="D20" s="55"/>
    </row>
    <row r="21" spans="4:4" x14ac:dyDescent="0.25">
      <c r="D21" s="55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50EB1E-9619-414F-89EF-D59DD5537F84}">
  <dimension ref="A1:Q169"/>
  <sheetViews>
    <sheetView workbookViewId="0">
      <selection activeCell="C23" sqref="C23:C24"/>
    </sheetView>
  </sheetViews>
  <sheetFormatPr defaultRowHeight="15" x14ac:dyDescent="0.25"/>
  <cols>
    <col min="1" max="1" width="7.7109375" style="36" customWidth="1"/>
    <col min="2" max="2" width="32" style="36" customWidth="1"/>
    <col min="3" max="3" width="12.28515625" style="36" customWidth="1"/>
    <col min="4" max="4" width="12.5703125" style="36" customWidth="1"/>
    <col min="5" max="5" width="14.85546875" style="36" customWidth="1"/>
    <col min="6" max="6" width="11.5703125" style="36" customWidth="1"/>
    <col min="7" max="7" width="10.5703125" style="36" customWidth="1"/>
    <col min="8" max="8" width="19.5703125" style="36" customWidth="1"/>
    <col min="9" max="9" width="9.140625" style="36"/>
    <col min="10" max="10" width="12.28515625" style="36" customWidth="1"/>
    <col min="11" max="11" width="10.28515625" style="36" bestFit="1" customWidth="1"/>
    <col min="12" max="12" width="11.28515625" style="36" bestFit="1" customWidth="1"/>
    <col min="13" max="16384" width="9.140625" style="36"/>
  </cols>
  <sheetData>
    <row r="1" spans="1:8" ht="30" customHeight="1" x14ac:dyDescent="0.25">
      <c r="A1" s="1" t="s">
        <v>0</v>
      </c>
      <c r="B1" s="2" t="s">
        <v>15</v>
      </c>
      <c r="G1" s="3" t="s">
        <v>1</v>
      </c>
      <c r="H1" s="3"/>
    </row>
    <row r="2" spans="1:8" ht="20.100000000000001" customHeight="1" x14ac:dyDescent="0.25">
      <c r="A2" s="4"/>
      <c r="B2" s="5"/>
      <c r="C2" s="5"/>
      <c r="E2" s="5"/>
      <c r="G2" s="6" t="s">
        <v>2</v>
      </c>
      <c r="H2" s="6" t="s">
        <v>3</v>
      </c>
    </row>
    <row r="3" spans="1:8" ht="20.100000000000001" customHeight="1" x14ac:dyDescent="0.25">
      <c r="A3" s="5" t="s">
        <v>50</v>
      </c>
      <c r="F3" s="7" t="s">
        <v>5</v>
      </c>
      <c r="G3" s="8" t="s">
        <v>14</v>
      </c>
      <c r="H3" s="9">
        <v>44027</v>
      </c>
    </row>
    <row r="4" spans="1:8" ht="20.100000000000001" customHeight="1" x14ac:dyDescent="0.25">
      <c r="A4" s="10" t="s">
        <v>6</v>
      </c>
      <c r="B4" s="11">
        <v>44012</v>
      </c>
      <c r="C4" s="5"/>
      <c r="E4" s="5"/>
      <c r="F4" s="7" t="s">
        <v>7</v>
      </c>
      <c r="G4" s="8"/>
      <c r="H4" s="9"/>
    </row>
    <row r="5" spans="1:8" ht="20.100000000000001" customHeight="1" x14ac:dyDescent="0.25"/>
    <row r="6" spans="1:8" ht="20.100000000000001" customHeight="1" thickBot="1" x14ac:dyDescent="0.3"/>
    <row r="7" spans="1:8" ht="15.75" thickBot="1" x14ac:dyDescent="0.3">
      <c r="A7" s="12"/>
      <c r="B7" s="13"/>
      <c r="C7" s="14" t="s">
        <v>8</v>
      </c>
      <c r="D7" s="15" t="s">
        <v>9</v>
      </c>
      <c r="E7" s="15" t="s">
        <v>10</v>
      </c>
      <c r="F7" s="16"/>
      <c r="G7" s="31"/>
      <c r="H7" s="32"/>
    </row>
    <row r="8" spans="1:8" x14ac:dyDescent="0.25">
      <c r="A8" s="17"/>
      <c r="B8" s="18"/>
      <c r="C8" s="18"/>
      <c r="D8" s="18"/>
      <c r="E8" s="18"/>
      <c r="F8" s="151"/>
      <c r="G8" s="152"/>
      <c r="H8" s="153"/>
    </row>
    <row r="9" spans="1:8" x14ac:dyDescent="0.25">
      <c r="A9" s="40"/>
      <c r="B9" s="39"/>
      <c r="C9" s="39"/>
      <c r="D9" s="39"/>
      <c r="E9" s="39"/>
      <c r="F9" s="156"/>
      <c r="G9" s="157"/>
      <c r="H9" s="158"/>
    </row>
    <row r="10" spans="1:8" x14ac:dyDescent="0.25">
      <c r="A10" s="40"/>
      <c r="B10" s="68" t="s">
        <v>17</v>
      </c>
      <c r="C10" s="21"/>
      <c r="D10" s="20"/>
      <c r="E10" s="20"/>
      <c r="F10" s="156"/>
      <c r="G10" s="157"/>
      <c r="H10" s="158"/>
    </row>
    <row r="11" spans="1:8" x14ac:dyDescent="0.25">
      <c r="A11" s="40"/>
      <c r="B11" s="69" t="s">
        <v>49</v>
      </c>
      <c r="C11" s="23" t="s">
        <v>19</v>
      </c>
      <c r="D11" s="20"/>
      <c r="E11" s="20"/>
      <c r="F11" s="156"/>
      <c r="G11" s="157"/>
      <c r="H11" s="158"/>
    </row>
    <row r="12" spans="1:8" x14ac:dyDescent="0.25">
      <c r="A12" s="40"/>
      <c r="B12" s="20" t="s">
        <v>30</v>
      </c>
      <c r="C12" s="21" t="s">
        <v>36</v>
      </c>
      <c r="D12" s="20"/>
      <c r="E12" s="20"/>
      <c r="F12" s="156"/>
      <c r="G12" s="157"/>
      <c r="H12" s="158"/>
    </row>
    <row r="13" spans="1:8" x14ac:dyDescent="0.25">
      <c r="A13" s="40"/>
      <c r="B13" s="20" t="s">
        <v>37</v>
      </c>
      <c r="C13" s="21" t="s">
        <v>39</v>
      </c>
      <c r="D13" s="20"/>
      <c r="E13" s="20"/>
      <c r="F13" s="156"/>
      <c r="G13" s="157"/>
      <c r="H13" s="158"/>
    </row>
    <row r="14" spans="1:8" x14ac:dyDescent="0.25">
      <c r="A14" s="40"/>
      <c r="B14" s="20" t="s">
        <v>41</v>
      </c>
      <c r="C14" s="62" t="s">
        <v>44</v>
      </c>
      <c r="D14" s="63"/>
      <c r="E14" s="63"/>
      <c r="F14" s="64"/>
      <c r="G14" s="65"/>
      <c r="H14" s="66"/>
    </row>
    <row r="15" spans="1:8" x14ac:dyDescent="0.25">
      <c r="A15" s="40"/>
      <c r="B15" s="20" t="s">
        <v>33</v>
      </c>
      <c r="C15" s="21" t="s">
        <v>40</v>
      </c>
      <c r="D15" s="20"/>
      <c r="E15" s="20"/>
      <c r="F15" s="156"/>
      <c r="G15" s="157"/>
      <c r="H15" s="158"/>
    </row>
    <row r="16" spans="1:8" x14ac:dyDescent="0.25">
      <c r="A16" s="40"/>
      <c r="B16" s="20"/>
      <c r="C16" s="21"/>
      <c r="D16" s="20"/>
      <c r="E16" s="20"/>
      <c r="F16" s="156"/>
      <c r="G16" s="157"/>
      <c r="H16" s="158"/>
    </row>
    <row r="17" spans="1:17" x14ac:dyDescent="0.25">
      <c r="A17" s="40"/>
      <c r="B17" s="34"/>
      <c r="C17" s="21"/>
      <c r="D17" s="39"/>
      <c r="E17" s="20"/>
      <c r="F17" s="156"/>
      <c r="G17" s="157"/>
      <c r="H17" s="158"/>
    </row>
    <row r="18" spans="1:17" x14ac:dyDescent="0.25">
      <c r="A18" s="40"/>
      <c r="B18" s="44"/>
      <c r="C18" s="24"/>
      <c r="D18" s="23"/>
      <c r="E18" s="23"/>
      <c r="F18" s="156"/>
      <c r="G18" s="157"/>
      <c r="H18" s="158"/>
    </row>
    <row r="19" spans="1:17" x14ac:dyDescent="0.25">
      <c r="A19" s="40"/>
      <c r="B19" s="34" t="s">
        <v>52</v>
      </c>
      <c r="C19" s="52">
        <f>SUM(D19:E19)</f>
        <v>6111.6</v>
      </c>
      <c r="D19" s="72">
        <f>0.1*E19</f>
        <v>555.6</v>
      </c>
      <c r="E19" s="72">
        <f>463*12</f>
        <v>5556</v>
      </c>
      <c r="F19" s="156" t="s">
        <v>53</v>
      </c>
      <c r="G19" s="157"/>
      <c r="H19" s="158"/>
      <c r="J19" s="48"/>
    </row>
    <row r="20" spans="1:17" x14ac:dyDescent="0.25">
      <c r="A20" s="40"/>
      <c r="B20" s="35"/>
      <c r="C20" s="28"/>
      <c r="D20" s="28"/>
      <c r="E20" s="28"/>
      <c r="F20" s="156"/>
      <c r="G20" s="157"/>
      <c r="H20" s="158"/>
    </row>
    <row r="21" spans="1:17" x14ac:dyDescent="0.25">
      <c r="A21" s="40"/>
      <c r="B21" s="47"/>
      <c r="C21" s="47"/>
      <c r="D21" s="56"/>
      <c r="E21" s="28"/>
      <c r="F21" s="156"/>
      <c r="G21" s="157"/>
      <c r="H21" s="158"/>
    </row>
    <row r="22" spans="1:17" x14ac:dyDescent="0.25">
      <c r="A22" s="40"/>
      <c r="B22" s="34" t="s">
        <v>51</v>
      </c>
      <c r="C22" s="39"/>
      <c r="D22" s="41"/>
      <c r="E22" s="39"/>
      <c r="F22" s="156"/>
      <c r="G22" s="157"/>
      <c r="H22" s="158"/>
    </row>
    <row r="23" spans="1:17" x14ac:dyDescent="0.25">
      <c r="A23" s="40"/>
      <c r="B23" s="37" t="s">
        <v>24</v>
      </c>
      <c r="C23" s="24"/>
      <c r="D23" s="23"/>
      <c r="E23" s="42"/>
      <c r="F23" s="156"/>
      <c r="G23" s="157"/>
      <c r="H23" s="158"/>
    </row>
    <row r="24" spans="1:17" x14ac:dyDescent="0.25">
      <c r="A24" s="40"/>
      <c r="B24" s="73" t="s">
        <v>54</v>
      </c>
      <c r="C24" s="24">
        <f t="shared" ref="C24:C27" si="0">D24+E24</f>
        <v>811.83299999999997</v>
      </c>
      <c r="D24" s="23">
        <f t="shared" ref="D24:D27" si="1">+E24*0.1</f>
        <v>73.802999999999997</v>
      </c>
      <c r="E24" s="42">
        <v>738.03</v>
      </c>
      <c r="F24" s="156"/>
      <c r="G24" s="157"/>
      <c r="H24" s="158"/>
    </row>
    <row r="25" spans="1:17" x14ac:dyDescent="0.25">
      <c r="A25" s="40"/>
      <c r="B25" s="73" t="s">
        <v>55</v>
      </c>
      <c r="C25" s="24">
        <f t="shared" si="0"/>
        <v>812.88900000000001</v>
      </c>
      <c r="D25" s="23">
        <f t="shared" si="1"/>
        <v>73.899000000000001</v>
      </c>
      <c r="E25" s="42">
        <v>738.99</v>
      </c>
      <c r="F25" s="156"/>
      <c r="G25" s="157"/>
      <c r="H25" s="158"/>
    </row>
    <row r="26" spans="1:17" x14ac:dyDescent="0.25">
      <c r="A26" s="40"/>
      <c r="B26" s="73" t="s">
        <v>56</v>
      </c>
      <c r="C26" s="24">
        <f t="shared" si="0"/>
        <v>815.25400000000002</v>
      </c>
      <c r="D26" s="23">
        <f t="shared" si="1"/>
        <v>74.114000000000004</v>
      </c>
      <c r="E26" s="42">
        <v>741.14</v>
      </c>
      <c r="F26" s="156"/>
      <c r="G26" s="157"/>
      <c r="H26" s="158"/>
    </row>
    <row r="27" spans="1:17" x14ac:dyDescent="0.25">
      <c r="A27" s="40"/>
      <c r="B27" s="73" t="s">
        <v>57</v>
      </c>
      <c r="C27" s="24">
        <f t="shared" si="0"/>
        <v>831.2700000000001</v>
      </c>
      <c r="D27" s="23">
        <f t="shared" si="1"/>
        <v>75.570000000000007</v>
      </c>
      <c r="E27" s="42">
        <v>755.7</v>
      </c>
      <c r="F27" s="156"/>
      <c r="G27" s="157"/>
      <c r="H27" s="158"/>
    </row>
    <row r="28" spans="1:17" x14ac:dyDescent="0.25">
      <c r="A28" s="40"/>
      <c r="B28" s="37" t="s">
        <v>29</v>
      </c>
      <c r="C28" s="24">
        <f t="shared" ref="C28:C37" si="2">D28+E28</f>
        <v>1844.8650000000002</v>
      </c>
      <c r="D28" s="23">
        <f t="shared" ref="D28:D37" si="3">+E28*0.1</f>
        <v>167.71500000000003</v>
      </c>
      <c r="E28" s="42">
        <v>1677.15</v>
      </c>
      <c r="F28" s="156"/>
      <c r="G28" s="157"/>
      <c r="H28" s="158"/>
    </row>
    <row r="29" spans="1:17" x14ac:dyDescent="0.25">
      <c r="A29" s="40"/>
      <c r="B29" s="37" t="s">
        <v>25</v>
      </c>
      <c r="C29" s="24">
        <f>D29+E29</f>
        <v>0</v>
      </c>
      <c r="D29" s="23">
        <f>+E29*0.1</f>
        <v>0</v>
      </c>
      <c r="E29" s="42"/>
      <c r="F29" s="156" t="s">
        <v>45</v>
      </c>
      <c r="G29" s="157"/>
      <c r="H29" s="158"/>
      <c r="K29" s="58"/>
      <c r="L29" s="58"/>
      <c r="M29" s="58"/>
      <c r="N29" s="58"/>
      <c r="O29" s="58"/>
      <c r="P29" s="58"/>
      <c r="Q29" s="58"/>
    </row>
    <row r="30" spans="1:17" x14ac:dyDescent="0.25">
      <c r="A30" s="40"/>
      <c r="B30" s="37" t="s">
        <v>26</v>
      </c>
      <c r="C30" s="24"/>
      <c r="D30" s="23"/>
      <c r="E30" s="42"/>
      <c r="F30" s="156"/>
      <c r="G30" s="157"/>
      <c r="H30" s="158"/>
      <c r="K30" s="58"/>
      <c r="L30" s="58"/>
      <c r="M30" s="58"/>
      <c r="N30" s="58"/>
      <c r="O30" s="58"/>
      <c r="P30" s="58"/>
      <c r="Q30" s="58"/>
    </row>
    <row r="31" spans="1:17" x14ac:dyDescent="0.25">
      <c r="A31" s="40"/>
      <c r="B31" s="73" t="s">
        <v>54</v>
      </c>
      <c r="C31" s="24">
        <f t="shared" ref="C31:C34" si="4">D31+E31</f>
        <v>740.3</v>
      </c>
      <c r="D31" s="23">
        <f t="shared" ref="D31:D34" si="5">+E31*0.1</f>
        <v>67.3</v>
      </c>
      <c r="E31" s="42">
        <v>673</v>
      </c>
      <c r="F31" s="156"/>
      <c r="G31" s="157"/>
      <c r="H31" s="158"/>
      <c r="K31" s="58"/>
      <c r="L31" s="58"/>
      <c r="M31" s="58"/>
      <c r="N31" s="58"/>
      <c r="O31" s="58"/>
      <c r="P31" s="58"/>
      <c r="Q31" s="58"/>
    </row>
    <row r="32" spans="1:17" x14ac:dyDescent="0.25">
      <c r="A32" s="40"/>
      <c r="B32" s="73" t="s">
        <v>55</v>
      </c>
      <c r="C32" s="24">
        <f t="shared" si="4"/>
        <v>740.3</v>
      </c>
      <c r="D32" s="23">
        <f t="shared" si="5"/>
        <v>67.3</v>
      </c>
      <c r="E32" s="42">
        <v>673</v>
      </c>
      <c r="F32" s="156"/>
      <c r="G32" s="157"/>
      <c r="H32" s="158"/>
      <c r="K32" s="58"/>
      <c r="L32" s="58"/>
      <c r="M32" s="58"/>
      <c r="N32" s="58"/>
      <c r="O32" s="58"/>
      <c r="P32" s="58"/>
      <c r="Q32" s="58"/>
    </row>
    <row r="33" spans="1:17" x14ac:dyDescent="0.25">
      <c r="A33" s="40"/>
      <c r="B33" s="73" t="s">
        <v>56</v>
      </c>
      <c r="C33" s="24">
        <f t="shared" si="4"/>
        <v>740.3</v>
      </c>
      <c r="D33" s="23">
        <f t="shared" si="5"/>
        <v>67.3</v>
      </c>
      <c r="E33" s="42">
        <v>673</v>
      </c>
      <c r="F33" s="156"/>
      <c r="G33" s="157"/>
      <c r="H33" s="158"/>
      <c r="K33" s="58"/>
      <c r="L33" s="58"/>
      <c r="M33" s="58"/>
      <c r="N33" s="58"/>
      <c r="O33" s="58"/>
      <c r="P33" s="58"/>
      <c r="Q33" s="58"/>
    </row>
    <row r="34" spans="1:17" x14ac:dyDescent="0.25">
      <c r="A34" s="40"/>
      <c r="B34" s="73" t="s">
        <v>57</v>
      </c>
      <c r="C34" s="24">
        <f t="shared" si="4"/>
        <v>740.3</v>
      </c>
      <c r="D34" s="23">
        <f t="shared" si="5"/>
        <v>67.3</v>
      </c>
      <c r="E34" s="42">
        <v>673</v>
      </c>
      <c r="F34" s="156"/>
      <c r="G34" s="157"/>
      <c r="H34" s="158"/>
      <c r="K34" s="58"/>
      <c r="L34" s="58"/>
      <c r="M34" s="58"/>
      <c r="N34" s="58"/>
      <c r="O34" s="58"/>
      <c r="P34" s="58"/>
      <c r="Q34" s="58"/>
    </row>
    <row r="35" spans="1:17" x14ac:dyDescent="0.25">
      <c r="A35" s="40"/>
      <c r="B35" s="37" t="s">
        <v>27</v>
      </c>
      <c r="C35" s="24">
        <f t="shared" si="2"/>
        <v>0</v>
      </c>
      <c r="D35" s="23">
        <f t="shared" si="3"/>
        <v>0</v>
      </c>
      <c r="E35" s="37"/>
      <c r="F35" s="156"/>
      <c r="G35" s="157"/>
      <c r="H35" s="158"/>
      <c r="K35" s="59"/>
      <c r="L35" s="59"/>
      <c r="M35" s="168"/>
      <c r="N35" s="168"/>
      <c r="O35" s="168"/>
      <c r="P35" s="58"/>
      <c r="Q35" s="58"/>
    </row>
    <row r="36" spans="1:17" x14ac:dyDescent="0.25">
      <c r="A36" s="40"/>
      <c r="B36" s="37" t="s">
        <v>28</v>
      </c>
      <c r="C36" s="24">
        <f t="shared" si="2"/>
        <v>0</v>
      </c>
      <c r="D36" s="23">
        <f t="shared" si="3"/>
        <v>0</v>
      </c>
      <c r="E36" s="37"/>
      <c r="F36" s="156"/>
      <c r="G36" s="157"/>
      <c r="H36" s="158"/>
      <c r="K36" s="59"/>
      <c r="L36" s="59"/>
      <c r="M36" s="168"/>
      <c r="N36" s="168"/>
      <c r="O36" s="168"/>
      <c r="P36" s="58"/>
      <c r="Q36" s="58"/>
    </row>
    <row r="37" spans="1:17" x14ac:dyDescent="0.25">
      <c r="A37" s="40"/>
      <c r="B37" s="37" t="s">
        <v>46</v>
      </c>
      <c r="C37" s="24">
        <f t="shared" si="2"/>
        <v>0</v>
      </c>
      <c r="D37" s="23">
        <f t="shared" si="3"/>
        <v>0</v>
      </c>
      <c r="E37" s="37"/>
      <c r="F37" s="156"/>
      <c r="G37" s="157"/>
      <c r="H37" s="158"/>
      <c r="K37" s="59"/>
      <c r="L37" s="59"/>
      <c r="M37" s="70"/>
      <c r="N37" s="70"/>
      <c r="O37" s="70"/>
      <c r="P37" s="58"/>
      <c r="Q37" s="58"/>
    </row>
    <row r="38" spans="1:17" x14ac:dyDescent="0.25">
      <c r="A38" s="40"/>
      <c r="B38" s="35" t="s">
        <v>21</v>
      </c>
      <c r="C38" s="52">
        <f>SUM(C23:C36)</f>
        <v>8077.3110000000015</v>
      </c>
      <c r="D38" s="52">
        <f>SUM(D23:D36)</f>
        <v>734.30099999999993</v>
      </c>
      <c r="E38" s="52">
        <f>SUM(E23:E36)</f>
        <v>7343.01</v>
      </c>
      <c r="F38" s="156"/>
      <c r="G38" s="157"/>
      <c r="H38" s="158"/>
      <c r="K38" s="59"/>
      <c r="L38" s="59"/>
      <c r="M38" s="168"/>
      <c r="N38" s="168"/>
      <c r="O38" s="168"/>
      <c r="P38" s="58"/>
      <c r="Q38" s="58"/>
    </row>
    <row r="39" spans="1:17" x14ac:dyDescent="0.25">
      <c r="A39" s="40"/>
      <c r="B39" s="37"/>
      <c r="C39" s="38"/>
      <c r="D39" s="37"/>
      <c r="E39" s="37"/>
      <c r="F39" s="156"/>
      <c r="G39" s="157"/>
      <c r="H39" s="158"/>
      <c r="K39" s="60"/>
      <c r="L39" s="60"/>
      <c r="M39" s="168"/>
      <c r="N39" s="168"/>
      <c r="O39" s="168"/>
      <c r="P39" s="58"/>
      <c r="Q39" s="58"/>
    </row>
    <row r="40" spans="1:17" x14ac:dyDescent="0.25">
      <c r="A40" s="40"/>
      <c r="B40" s="35"/>
      <c r="C40" s="53"/>
      <c r="D40" s="53"/>
      <c r="E40" s="53"/>
      <c r="F40" s="156"/>
      <c r="G40" s="157"/>
      <c r="H40" s="158"/>
      <c r="K40" s="60"/>
      <c r="L40" s="60"/>
      <c r="M40" s="70"/>
      <c r="N40" s="70"/>
      <c r="O40" s="70"/>
      <c r="P40" s="58"/>
      <c r="Q40" s="58"/>
    </row>
    <row r="41" spans="1:17" x14ac:dyDescent="0.25">
      <c r="A41" s="40"/>
      <c r="B41" s="74" t="s">
        <v>58</v>
      </c>
      <c r="C41" s="38">
        <f>+C38-C19</f>
        <v>1965.7110000000011</v>
      </c>
      <c r="D41" s="38">
        <f>+D38-D19</f>
        <v>178.70099999999991</v>
      </c>
      <c r="E41" s="38">
        <f>+E38-E19</f>
        <v>1787.0100000000002</v>
      </c>
      <c r="F41" s="156"/>
      <c r="G41" s="157"/>
      <c r="H41" s="158"/>
      <c r="K41" s="60"/>
      <c r="L41" s="60"/>
      <c r="M41" s="70"/>
      <c r="N41" s="70"/>
      <c r="O41" s="70"/>
      <c r="P41" s="58"/>
      <c r="Q41" s="58"/>
    </row>
    <row r="42" spans="1:17" x14ac:dyDescent="0.25">
      <c r="A42" s="40"/>
      <c r="B42" s="35"/>
      <c r="C42" s="52"/>
      <c r="D42" s="52"/>
      <c r="E42" s="52"/>
      <c r="F42" s="156"/>
      <c r="G42" s="157"/>
      <c r="H42" s="158"/>
      <c r="J42" s="58"/>
    </row>
    <row r="43" spans="1:17" x14ac:dyDescent="0.25">
      <c r="A43" s="40"/>
      <c r="B43" s="67"/>
      <c r="C43" s="24"/>
      <c r="D43" s="23"/>
      <c r="E43" s="24"/>
      <c r="F43" s="156"/>
      <c r="G43" s="157"/>
      <c r="H43" s="158"/>
      <c r="J43" s="58"/>
    </row>
    <row r="44" spans="1:17" x14ac:dyDescent="0.25">
      <c r="A44" s="40"/>
      <c r="B44" s="67"/>
      <c r="C44" s="24"/>
      <c r="D44" s="23"/>
      <c r="E44" s="42"/>
      <c r="F44" s="156"/>
      <c r="G44" s="157"/>
      <c r="H44" s="158"/>
      <c r="K44" s="58"/>
      <c r="L44" s="58"/>
      <c r="M44" s="58"/>
      <c r="N44" s="58"/>
      <c r="O44" s="58"/>
      <c r="P44" s="58"/>
      <c r="Q44" s="58"/>
    </row>
    <row r="45" spans="1:17" x14ac:dyDescent="0.25">
      <c r="A45" s="40"/>
      <c r="B45" s="23"/>
      <c r="C45" s="52"/>
      <c r="D45" s="52"/>
      <c r="E45" s="52"/>
      <c r="F45" s="156"/>
      <c r="G45" s="157"/>
      <c r="H45" s="158"/>
      <c r="K45" s="59"/>
      <c r="L45" s="59"/>
      <c r="M45" s="166"/>
      <c r="N45" s="166"/>
      <c r="O45" s="166"/>
      <c r="P45" s="58"/>
      <c r="Q45" s="58"/>
    </row>
    <row r="46" spans="1:17" x14ac:dyDescent="0.25">
      <c r="A46" s="40"/>
      <c r="B46" s="35"/>
      <c r="C46" s="24"/>
      <c r="D46" s="23"/>
      <c r="E46" s="23"/>
      <c r="F46" s="156"/>
      <c r="G46" s="157"/>
      <c r="H46" s="158"/>
      <c r="K46" s="59"/>
      <c r="L46" s="59"/>
      <c r="M46" s="167"/>
      <c r="N46" s="166"/>
      <c r="O46" s="166"/>
      <c r="P46" s="58"/>
      <c r="Q46" s="58"/>
    </row>
    <row r="47" spans="1:17" x14ac:dyDescent="0.25">
      <c r="A47" s="40"/>
      <c r="B47" s="54"/>
      <c r="C47" s="33"/>
      <c r="D47" s="33"/>
      <c r="E47" s="33"/>
      <c r="F47" s="159"/>
      <c r="G47" s="157"/>
      <c r="H47" s="158"/>
      <c r="K47" s="59"/>
      <c r="L47" s="59"/>
      <c r="M47" s="166"/>
      <c r="N47" s="166"/>
      <c r="O47" s="166"/>
      <c r="P47" s="58"/>
      <c r="Q47" s="58"/>
    </row>
    <row r="48" spans="1:17" x14ac:dyDescent="0.25">
      <c r="A48" s="40"/>
      <c r="B48" s="39"/>
      <c r="C48" s="24"/>
      <c r="D48" s="23"/>
      <c r="E48" s="42"/>
      <c r="F48" s="156"/>
      <c r="G48" s="157"/>
      <c r="H48" s="158"/>
      <c r="K48" s="60"/>
      <c r="L48" s="60"/>
      <c r="M48" s="166"/>
      <c r="N48" s="166"/>
      <c r="O48" s="166"/>
      <c r="P48" s="58"/>
      <c r="Q48" s="58"/>
    </row>
    <row r="49" spans="1:17" x14ac:dyDescent="0.25">
      <c r="A49" s="40"/>
      <c r="B49" s="39"/>
      <c r="C49" s="24"/>
      <c r="D49" s="23"/>
      <c r="E49" s="42"/>
      <c r="F49" s="159"/>
      <c r="G49" s="157"/>
      <c r="H49" s="158"/>
      <c r="K49" s="58"/>
      <c r="L49" s="58"/>
      <c r="M49" s="58"/>
      <c r="N49" s="58"/>
      <c r="O49" s="58"/>
      <c r="P49" s="58"/>
      <c r="Q49" s="58"/>
    </row>
    <row r="50" spans="1:17" ht="60" customHeight="1" x14ac:dyDescent="0.25">
      <c r="A50" s="40"/>
      <c r="B50" s="39"/>
      <c r="C50" s="39"/>
      <c r="D50" s="41"/>
      <c r="E50" s="42"/>
      <c r="F50" s="160"/>
      <c r="G50" s="161"/>
      <c r="H50" s="162"/>
      <c r="J50" s="71"/>
      <c r="K50" s="58"/>
      <c r="L50" s="61"/>
      <c r="M50" s="58"/>
      <c r="N50" s="58"/>
      <c r="O50" s="58"/>
      <c r="P50" s="58"/>
      <c r="Q50" s="58"/>
    </row>
    <row r="51" spans="1:17" ht="15.75" thickBot="1" x14ac:dyDescent="0.3">
      <c r="A51" s="29"/>
      <c r="B51" s="30"/>
      <c r="C51" s="30"/>
      <c r="D51" s="30"/>
      <c r="E51" s="30"/>
      <c r="F51" s="163"/>
      <c r="G51" s="164"/>
      <c r="H51" s="165"/>
      <c r="K51" s="58"/>
      <c r="L51" s="58"/>
      <c r="M51" s="58"/>
      <c r="N51" s="58"/>
      <c r="O51" s="58"/>
      <c r="P51" s="58"/>
      <c r="Q51" s="58"/>
    </row>
    <row r="52" spans="1:17" x14ac:dyDescent="0.25">
      <c r="D52" s="22"/>
      <c r="K52" s="58"/>
      <c r="L52" s="58"/>
      <c r="M52" s="58"/>
      <c r="N52" s="58"/>
      <c r="O52" s="58"/>
      <c r="P52" s="58"/>
      <c r="Q52" s="58"/>
    </row>
    <row r="53" spans="1:17" x14ac:dyDescent="0.25">
      <c r="D53" s="22"/>
      <c r="K53" s="58"/>
      <c r="L53" s="58"/>
      <c r="M53" s="58"/>
      <c r="N53" s="58"/>
      <c r="O53" s="58"/>
      <c r="P53" s="58"/>
      <c r="Q53" s="58"/>
    </row>
    <row r="54" spans="1:17" x14ac:dyDescent="0.25">
      <c r="D54" s="22"/>
    </row>
    <row r="55" spans="1:17" x14ac:dyDescent="0.25">
      <c r="D55" s="22"/>
    </row>
    <row r="56" spans="1:17" x14ac:dyDescent="0.25">
      <c r="D56" s="22"/>
    </row>
    <row r="57" spans="1:17" x14ac:dyDescent="0.25">
      <c r="D57" s="22"/>
    </row>
    <row r="58" spans="1:17" x14ac:dyDescent="0.25">
      <c r="D58" s="22"/>
    </row>
    <row r="59" spans="1:17" x14ac:dyDescent="0.25">
      <c r="D59" s="22"/>
    </row>
    <row r="60" spans="1:17" x14ac:dyDescent="0.25">
      <c r="D60" s="22"/>
    </row>
    <row r="61" spans="1:17" x14ac:dyDescent="0.25">
      <c r="D61" s="22"/>
    </row>
    <row r="62" spans="1:17" x14ac:dyDescent="0.25">
      <c r="D62" s="22"/>
    </row>
    <row r="63" spans="1:17" x14ac:dyDescent="0.25">
      <c r="D63" s="22"/>
    </row>
    <row r="64" spans="1:17" x14ac:dyDescent="0.25">
      <c r="D64" s="22"/>
    </row>
    <row r="65" spans="4:4" x14ac:dyDescent="0.25">
      <c r="D65" s="22"/>
    </row>
    <row r="66" spans="4:4" x14ac:dyDescent="0.25">
      <c r="D66" s="22"/>
    </row>
    <row r="67" spans="4:4" x14ac:dyDescent="0.25">
      <c r="D67" s="22"/>
    </row>
    <row r="68" spans="4:4" x14ac:dyDescent="0.25">
      <c r="D68" s="22"/>
    </row>
    <row r="69" spans="4:4" x14ac:dyDescent="0.25">
      <c r="D69" s="22"/>
    </row>
    <row r="70" spans="4:4" x14ac:dyDescent="0.25">
      <c r="D70" s="22"/>
    </row>
    <row r="71" spans="4:4" x14ac:dyDescent="0.25">
      <c r="D71" s="22"/>
    </row>
    <row r="72" spans="4:4" x14ac:dyDescent="0.25">
      <c r="D72" s="22"/>
    </row>
    <row r="73" spans="4:4" x14ac:dyDescent="0.25">
      <c r="D73" s="22"/>
    </row>
    <row r="74" spans="4:4" x14ac:dyDescent="0.25">
      <c r="D74" s="22"/>
    </row>
    <row r="75" spans="4:4" x14ac:dyDescent="0.25">
      <c r="D75" s="22"/>
    </row>
    <row r="76" spans="4:4" x14ac:dyDescent="0.25">
      <c r="D76" s="22"/>
    </row>
    <row r="77" spans="4:4" x14ac:dyDescent="0.25">
      <c r="D77" s="22"/>
    </row>
    <row r="78" spans="4:4" x14ac:dyDescent="0.25">
      <c r="D78" s="22"/>
    </row>
    <row r="79" spans="4:4" x14ac:dyDescent="0.25">
      <c r="D79" s="22"/>
    </row>
    <row r="80" spans="4:4" x14ac:dyDescent="0.25">
      <c r="D80" s="22"/>
    </row>
    <row r="81" spans="4:4" x14ac:dyDescent="0.25">
      <c r="D81" s="22"/>
    </row>
    <row r="82" spans="4:4" x14ac:dyDescent="0.25">
      <c r="D82" s="22"/>
    </row>
    <row r="83" spans="4:4" x14ac:dyDescent="0.25">
      <c r="D83" s="22"/>
    </row>
    <row r="84" spans="4:4" x14ac:dyDescent="0.25">
      <c r="D84" s="22"/>
    </row>
    <row r="85" spans="4:4" x14ac:dyDescent="0.25">
      <c r="D85" s="22"/>
    </row>
    <row r="86" spans="4:4" x14ac:dyDescent="0.25">
      <c r="D86" s="22"/>
    </row>
    <row r="87" spans="4:4" x14ac:dyDescent="0.25">
      <c r="D87" s="22"/>
    </row>
    <row r="88" spans="4:4" x14ac:dyDescent="0.25">
      <c r="D88" s="22"/>
    </row>
    <row r="89" spans="4:4" x14ac:dyDescent="0.25">
      <c r="D89" s="22"/>
    </row>
    <row r="90" spans="4:4" x14ac:dyDescent="0.25">
      <c r="D90" s="22"/>
    </row>
    <row r="91" spans="4:4" x14ac:dyDescent="0.25">
      <c r="D91" s="22"/>
    </row>
    <row r="92" spans="4:4" x14ac:dyDescent="0.25">
      <c r="D92" s="22"/>
    </row>
    <row r="93" spans="4:4" x14ac:dyDescent="0.25">
      <c r="D93" s="22"/>
    </row>
    <row r="94" spans="4:4" x14ac:dyDescent="0.25">
      <c r="D94" s="22"/>
    </row>
    <row r="95" spans="4:4" x14ac:dyDescent="0.25">
      <c r="D95" s="22"/>
    </row>
    <row r="96" spans="4:4" x14ac:dyDescent="0.25">
      <c r="D96" s="22"/>
    </row>
    <row r="97" spans="4:4" x14ac:dyDescent="0.25">
      <c r="D97" s="22"/>
    </row>
    <row r="98" spans="4:4" x14ac:dyDescent="0.25">
      <c r="D98" s="22"/>
    </row>
    <row r="99" spans="4:4" x14ac:dyDescent="0.25">
      <c r="D99" s="22"/>
    </row>
    <row r="100" spans="4:4" x14ac:dyDescent="0.25">
      <c r="D100" s="22"/>
    </row>
    <row r="101" spans="4:4" x14ac:dyDescent="0.25">
      <c r="D101" s="22"/>
    </row>
    <row r="102" spans="4:4" x14ac:dyDescent="0.25">
      <c r="D102" s="22"/>
    </row>
    <row r="103" spans="4:4" x14ac:dyDescent="0.25">
      <c r="D103" s="22"/>
    </row>
    <row r="104" spans="4:4" x14ac:dyDescent="0.25">
      <c r="D104" s="22"/>
    </row>
    <row r="105" spans="4:4" x14ac:dyDescent="0.25">
      <c r="D105" s="22"/>
    </row>
    <row r="106" spans="4:4" x14ac:dyDescent="0.25">
      <c r="D106" s="22"/>
    </row>
    <row r="107" spans="4:4" x14ac:dyDescent="0.25">
      <c r="D107" s="22"/>
    </row>
    <row r="108" spans="4:4" x14ac:dyDescent="0.25">
      <c r="D108" s="22"/>
    </row>
    <row r="109" spans="4:4" x14ac:dyDescent="0.25">
      <c r="D109" s="22"/>
    </row>
    <row r="110" spans="4:4" x14ac:dyDescent="0.25">
      <c r="D110" s="22"/>
    </row>
    <row r="111" spans="4:4" x14ac:dyDescent="0.25">
      <c r="D111" s="22"/>
    </row>
    <row r="112" spans="4:4" x14ac:dyDescent="0.25">
      <c r="D112" s="22"/>
    </row>
    <row r="113" spans="4:4" x14ac:dyDescent="0.25">
      <c r="D113" s="22"/>
    </row>
    <row r="114" spans="4:4" x14ac:dyDescent="0.25">
      <c r="D114" s="22"/>
    </row>
    <row r="115" spans="4:4" x14ac:dyDescent="0.25">
      <c r="D115" s="22"/>
    </row>
    <row r="116" spans="4:4" x14ac:dyDescent="0.25">
      <c r="D116" s="22"/>
    </row>
    <row r="117" spans="4:4" x14ac:dyDescent="0.25">
      <c r="D117" s="22"/>
    </row>
    <row r="118" spans="4:4" x14ac:dyDescent="0.25">
      <c r="D118" s="22"/>
    </row>
    <row r="119" spans="4:4" x14ac:dyDescent="0.25">
      <c r="D119" s="22"/>
    </row>
    <row r="120" spans="4:4" x14ac:dyDescent="0.25">
      <c r="D120" s="22"/>
    </row>
    <row r="121" spans="4:4" x14ac:dyDescent="0.25">
      <c r="D121" s="22"/>
    </row>
    <row r="122" spans="4:4" x14ac:dyDescent="0.25">
      <c r="D122" s="22"/>
    </row>
    <row r="123" spans="4:4" x14ac:dyDescent="0.25">
      <c r="D123" s="22"/>
    </row>
    <row r="124" spans="4:4" x14ac:dyDescent="0.25">
      <c r="D124" s="22"/>
    </row>
    <row r="125" spans="4:4" x14ac:dyDescent="0.25">
      <c r="D125" s="22"/>
    </row>
    <row r="126" spans="4:4" x14ac:dyDescent="0.25">
      <c r="D126" s="22"/>
    </row>
    <row r="127" spans="4:4" x14ac:dyDescent="0.25">
      <c r="D127" s="22"/>
    </row>
    <row r="128" spans="4:4" x14ac:dyDescent="0.25">
      <c r="D128" s="22"/>
    </row>
    <row r="129" spans="4:4" x14ac:dyDescent="0.25">
      <c r="D129" s="22"/>
    </row>
    <row r="130" spans="4:4" x14ac:dyDescent="0.25">
      <c r="D130" s="22"/>
    </row>
    <row r="131" spans="4:4" x14ac:dyDescent="0.25">
      <c r="D131" s="22"/>
    </row>
    <row r="132" spans="4:4" x14ac:dyDescent="0.25">
      <c r="D132" s="22"/>
    </row>
    <row r="133" spans="4:4" x14ac:dyDescent="0.25">
      <c r="D133" s="22"/>
    </row>
    <row r="134" spans="4:4" x14ac:dyDescent="0.25">
      <c r="D134" s="22"/>
    </row>
    <row r="135" spans="4:4" x14ac:dyDescent="0.25">
      <c r="D135" s="22"/>
    </row>
    <row r="136" spans="4:4" x14ac:dyDescent="0.25">
      <c r="D136" s="22"/>
    </row>
    <row r="137" spans="4:4" x14ac:dyDescent="0.25">
      <c r="D137" s="22"/>
    </row>
    <row r="138" spans="4:4" x14ac:dyDescent="0.25">
      <c r="D138" s="22"/>
    </row>
    <row r="139" spans="4:4" x14ac:dyDescent="0.25">
      <c r="D139" s="22"/>
    </row>
    <row r="140" spans="4:4" x14ac:dyDescent="0.25">
      <c r="D140" s="22"/>
    </row>
    <row r="141" spans="4:4" x14ac:dyDescent="0.25">
      <c r="D141" s="22"/>
    </row>
    <row r="142" spans="4:4" x14ac:dyDescent="0.25">
      <c r="D142" s="22"/>
    </row>
    <row r="143" spans="4:4" x14ac:dyDescent="0.25">
      <c r="D143" s="22"/>
    </row>
    <row r="144" spans="4:4" x14ac:dyDescent="0.25">
      <c r="D144" s="22"/>
    </row>
    <row r="145" spans="4:4" x14ac:dyDescent="0.25">
      <c r="D145" s="22"/>
    </row>
    <row r="146" spans="4:4" x14ac:dyDescent="0.25">
      <c r="D146" s="22"/>
    </row>
    <row r="147" spans="4:4" x14ac:dyDescent="0.25">
      <c r="D147" s="22"/>
    </row>
    <row r="148" spans="4:4" x14ac:dyDescent="0.25">
      <c r="D148" s="22"/>
    </row>
    <row r="149" spans="4:4" x14ac:dyDescent="0.25">
      <c r="D149" s="22"/>
    </row>
    <row r="150" spans="4:4" x14ac:dyDescent="0.25">
      <c r="D150" s="22"/>
    </row>
    <row r="151" spans="4:4" x14ac:dyDescent="0.25">
      <c r="D151" s="22"/>
    </row>
    <row r="152" spans="4:4" x14ac:dyDescent="0.25">
      <c r="D152" s="22"/>
    </row>
    <row r="153" spans="4:4" x14ac:dyDescent="0.25">
      <c r="D153" s="22"/>
    </row>
    <row r="154" spans="4:4" x14ac:dyDescent="0.25">
      <c r="D154" s="22"/>
    </row>
    <row r="155" spans="4:4" x14ac:dyDescent="0.25">
      <c r="D155" s="22"/>
    </row>
    <row r="156" spans="4:4" x14ac:dyDescent="0.25">
      <c r="D156" s="22"/>
    </row>
    <row r="157" spans="4:4" x14ac:dyDescent="0.25">
      <c r="D157" s="22"/>
    </row>
    <row r="158" spans="4:4" x14ac:dyDescent="0.25">
      <c r="D158" s="22"/>
    </row>
    <row r="159" spans="4:4" x14ac:dyDescent="0.25">
      <c r="D159" s="22"/>
    </row>
    <row r="160" spans="4:4" x14ac:dyDescent="0.25">
      <c r="D160" s="22"/>
    </row>
    <row r="161" spans="4:4" x14ac:dyDescent="0.25">
      <c r="D161" s="22"/>
    </row>
    <row r="162" spans="4:4" x14ac:dyDescent="0.25">
      <c r="D162" s="22"/>
    </row>
    <row r="163" spans="4:4" x14ac:dyDescent="0.25">
      <c r="D163" s="22"/>
    </row>
    <row r="164" spans="4:4" x14ac:dyDescent="0.25">
      <c r="D164" s="22"/>
    </row>
    <row r="165" spans="4:4" x14ac:dyDescent="0.25">
      <c r="D165" s="22"/>
    </row>
    <row r="166" spans="4:4" x14ac:dyDescent="0.25">
      <c r="D166" s="22"/>
    </row>
    <row r="167" spans="4:4" x14ac:dyDescent="0.25">
      <c r="D167" s="22"/>
    </row>
    <row r="168" spans="4:4" x14ac:dyDescent="0.25">
      <c r="D168" s="22"/>
    </row>
    <row r="169" spans="4:4" x14ac:dyDescent="0.25">
      <c r="D169" s="22"/>
    </row>
  </sheetData>
  <mergeCells count="51">
    <mergeCell ref="M39:O39"/>
    <mergeCell ref="F43:H43"/>
    <mergeCell ref="F35:H35"/>
    <mergeCell ref="M35:O35"/>
    <mergeCell ref="F36:H36"/>
    <mergeCell ref="M36:O36"/>
    <mergeCell ref="F37:H37"/>
    <mergeCell ref="F38:H38"/>
    <mergeCell ref="M38:O38"/>
    <mergeCell ref="F48:H48"/>
    <mergeCell ref="M48:O48"/>
    <mergeCell ref="M45:O45"/>
    <mergeCell ref="M46:O46"/>
    <mergeCell ref="M47:O47"/>
    <mergeCell ref="F49:H49"/>
    <mergeCell ref="F50:H50"/>
    <mergeCell ref="F51:H51"/>
    <mergeCell ref="F24:H24"/>
    <mergeCell ref="F25:H25"/>
    <mergeCell ref="F26:H26"/>
    <mergeCell ref="F27:H27"/>
    <mergeCell ref="F31:H31"/>
    <mergeCell ref="F44:H44"/>
    <mergeCell ref="F45:H45"/>
    <mergeCell ref="F46:H46"/>
    <mergeCell ref="F47:H47"/>
    <mergeCell ref="F39:H39"/>
    <mergeCell ref="F40:H40"/>
    <mergeCell ref="F41:H41"/>
    <mergeCell ref="F42:H42"/>
    <mergeCell ref="F21:H21"/>
    <mergeCell ref="F22:H22"/>
    <mergeCell ref="F23:H23"/>
    <mergeCell ref="F28:H28"/>
    <mergeCell ref="F29:H29"/>
    <mergeCell ref="F30:H30"/>
    <mergeCell ref="F32:H32"/>
    <mergeCell ref="F33:H33"/>
    <mergeCell ref="F34:H34"/>
    <mergeCell ref="F8:H8"/>
    <mergeCell ref="F20:H20"/>
    <mergeCell ref="F9:H9"/>
    <mergeCell ref="F10:H10"/>
    <mergeCell ref="F11:H11"/>
    <mergeCell ref="F12:H12"/>
    <mergeCell ref="F13:H13"/>
    <mergeCell ref="F15:H15"/>
    <mergeCell ref="F16:H16"/>
    <mergeCell ref="F17:H17"/>
    <mergeCell ref="F18:H18"/>
    <mergeCell ref="F19:H1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Rent Recon</vt:lpstr>
      <vt:lpstr>Rent Rec - Cate</vt:lpstr>
      <vt:lpstr>Outgoings recon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Morse</dc:creator>
  <cp:lastModifiedBy>Danielle Barrow</cp:lastModifiedBy>
  <cp:lastPrinted>2019-05-08T05:28:13Z</cp:lastPrinted>
  <dcterms:created xsi:type="dcterms:W3CDTF">2019-03-06T23:40:53Z</dcterms:created>
  <dcterms:modified xsi:type="dcterms:W3CDTF">2021-08-12T05:47:30Z</dcterms:modified>
</cp:coreProperties>
</file>