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Soft\DOC\DocBase\Clients\SOUV0004\2020\Year End\"/>
    </mc:Choice>
  </mc:AlternateContent>
  <xr:revisionPtr revIDLastSave="0" documentId="13_ncr:1_{49D1A901-B35E-45B2-8C38-FB09FF5A6D11}" xr6:coauthVersionLast="45" xr6:coauthVersionMax="45" xr10:uidLastSave="{00000000-0000-0000-0000-000000000000}"/>
  <bookViews>
    <workbookView xWindow="-120" yWindow="-120" windowWidth="20730" windowHeight="10545" xr2:uid="{08798B6F-9373-418D-A0D7-D053EB777D60}"/>
  </bookViews>
  <sheets>
    <sheet name="Combined Investments " sheetId="6" r:id="rId1"/>
    <sheet name="Combined" sheetId="4" state="hidden" r:id="rId2"/>
    <sheet name="158589" sheetId="1" r:id="rId3"/>
    <sheet name="Actual Cost difference " sheetId="10" state="hidden" r:id="rId4"/>
    <sheet name="Sheet2" sheetId="9" state="hidden" r:id="rId5"/>
    <sheet name="Sheet1" sheetId="8" state="hidden" r:id="rId6"/>
    <sheet name="SMA" sheetId="2" r:id="rId7"/>
    <sheet name="Workings " sheetId="7" state="hidden" r:id="rId8"/>
  </sheets>
  <definedNames>
    <definedName name="_xlnm._FilterDatabase" localSheetId="3" hidden="1">'Actual Cost difference '!$A$1:$C$1</definedName>
    <definedName name="_xlnm._FilterDatabase" localSheetId="1" hidden="1">Combined!$A$1:$P$154</definedName>
    <definedName name="_xlnm._FilterDatabase" localSheetId="5" hidden="1">Sheet1!$A$1:$F$91</definedName>
    <definedName name="_xlnm._FilterDatabase" localSheetId="4" hidden="1">Sheet2!$A$1:$C$123</definedName>
    <definedName name="_xlnm._FilterDatabase" localSheetId="7" hidden="1">'Workings '!$B$1:$E$1</definedName>
    <definedName name="ExternalData_1" localSheetId="0" hidden="1">'Combined Investments '!$A$1:$G$92</definedName>
  </definedNames>
  <calcPr calcId="191029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9" i="6" l="1"/>
  <c r="G100" i="6"/>
  <c r="C98" i="6"/>
  <c r="C100" i="6"/>
  <c r="C99" i="6"/>
  <c r="L94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2" i="10"/>
  <c r="F85" i="1"/>
  <c r="G95" i="6"/>
  <c r="B93" i="8"/>
  <c r="B94" i="8"/>
  <c r="S3" i="7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6" i="7"/>
  <c r="S87" i="7"/>
  <c r="S88" i="7"/>
  <c r="S89" i="7"/>
  <c r="S90" i="7"/>
  <c r="S91" i="7"/>
  <c r="S92" i="7"/>
  <c r="S93" i="7"/>
  <c r="S94" i="7"/>
  <c r="S95" i="7"/>
  <c r="S96" i="7"/>
  <c r="S97" i="7"/>
  <c r="S98" i="7"/>
  <c r="S99" i="7"/>
  <c r="S100" i="7"/>
  <c r="S101" i="7"/>
  <c r="S102" i="7"/>
  <c r="S103" i="7"/>
  <c r="S104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K120" i="7"/>
  <c r="R120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1" i="7"/>
  <c r="R122" i="7"/>
  <c r="R123" i="7"/>
  <c r="R124" i="7"/>
  <c r="R125" i="7"/>
  <c r="R126" i="7"/>
  <c r="R127" i="7"/>
  <c r="R67" i="7"/>
  <c r="R68" i="7"/>
  <c r="R69" i="7"/>
  <c r="R70" i="7"/>
  <c r="R71" i="7"/>
  <c r="R72" i="7"/>
  <c r="R73" i="7"/>
  <c r="R74" i="7"/>
  <c r="R75" i="7"/>
  <c r="R76" i="7"/>
  <c r="R77" i="7"/>
  <c r="R78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3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S2" i="7"/>
  <c r="R2" i="7"/>
  <c r="B95" i="8" l="1"/>
  <c r="E128" i="7"/>
  <c r="D128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1" i="7"/>
  <c r="K122" i="7"/>
  <c r="K123" i="7"/>
  <c r="K124" i="7"/>
  <c r="K125" i="7"/>
  <c r="K126" i="7"/>
  <c r="K127" i="7"/>
  <c r="K3" i="7"/>
  <c r="D93" i="6"/>
  <c r="E93" i="6"/>
  <c r="F93" i="6"/>
  <c r="G93" i="6"/>
  <c r="G96" i="6" s="1"/>
  <c r="G102" i="6" s="1"/>
  <c r="C93" i="6"/>
  <c r="C96" i="6" s="1"/>
  <c r="C102" i="6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583874A-B6C7-4E83-9416-8D32E0807215}" keepAlive="1" name="Query - Table1" description="Connection to the 'Table1' query in the workbook." type="5" refreshedVersion="6" background="1">
    <dbPr connection="Provider=Microsoft.Mashup.OleDb.1;Data Source=$Workbook$;Location=Table1;Extended Properties=&quot;&quot;" command="SELECT * FROM [Table1]"/>
  </connection>
  <connection id="2" xr16:uid="{30262A4F-E699-4361-BEB3-CCEED9E6825D}" keepAlive="1" name="Query - Table1 (2)" description="Connection to the 'Table1 (2)' query in the workbook." type="5" refreshedVersion="6" background="1" saveData="1">
    <dbPr connection="Provider=Microsoft.Mashup.OleDb.1;Data Source=$Workbook$;Location=Table1 (2);Extended Properties=&quot;&quot;" command="SELECT * FROM [Table1 (2)]"/>
  </connection>
</connections>
</file>

<file path=xl/sharedStrings.xml><?xml version="1.0" encoding="utf-8"?>
<sst xmlns="http://schemas.openxmlformats.org/spreadsheetml/2006/main" count="3129" uniqueCount="474">
  <si>
    <t>158589: Souvlis Family Super Fund</t>
  </si>
  <si>
    <t>Portfolio valuation</t>
  </si>
  <si>
    <t>As at 30 Jun 2020</t>
  </si>
  <si>
    <t/>
  </si>
  <si>
    <t>Net portfolio value $2,127,075.05</t>
  </si>
  <si>
    <t>Asset</t>
  </si>
  <si>
    <t>Quantity</t>
  </si>
  <si>
    <t>Avg unit cost $</t>
  </si>
  <si>
    <t>Actual cost $</t>
  </si>
  <si>
    <t>Unit price $</t>
  </si>
  <si>
    <t>Market value $</t>
  </si>
  <si>
    <t>Portfolio weight %</t>
  </si>
  <si>
    <t>Gain/loss $</t>
  </si>
  <si>
    <t>Gain/loss %</t>
  </si>
  <si>
    <t>Est income (a) $</t>
  </si>
  <si>
    <t>Est yield (b) %</t>
  </si>
  <si>
    <t>ASX Listed</t>
  </si>
  <si>
    <t>ADI</t>
  </si>
  <si>
    <t>APN INDUSTRIA REIT FULLY PAID ORDINARY/UNITS STAPLED SECURITIES</t>
  </si>
  <si>
    <t>AJM</t>
  </si>
  <si>
    <t>ALTURA MINING LIMITED FPO</t>
  </si>
  <si>
    <t>AJMOB</t>
  </si>
  <si>
    <t>ALTURA MINING LIMITED OPTION EXPIRING 28-FEB-2022 - ADMINISTRATORS APPOINTED 27.10.2020</t>
  </si>
  <si>
    <t>-</t>
  </si>
  <si>
    <t>ALD</t>
  </si>
  <si>
    <t>AMPOL LIMITED FPO</t>
  </si>
  <si>
    <t>AMC</t>
  </si>
  <si>
    <t>AMCOR PLC CDI 1:1 FOREIGN EXEMPT NYSE</t>
  </si>
  <si>
    <t>ANZ</t>
  </si>
  <si>
    <t>AUSTRALIA AND NEW ZEALAND BANKING GROUP LIMITED FPO</t>
  </si>
  <si>
    <t>ANZPE</t>
  </si>
  <si>
    <t>AUSTRALIA AND NEW ZEALAND BANKING GROUP LIMITED CAP NOTE 6-BBSW+3.25% PERP NON-CUM RED T-03-22</t>
  </si>
  <si>
    <t>BAP</t>
  </si>
  <si>
    <t>BAPCOR LIMITED FPO</t>
  </si>
  <si>
    <t>BENPE</t>
  </si>
  <si>
    <t>BENDIGO AND ADELAIDE BANK LIMITED CNV PREF 6-BBSW+3.20% PERP NON-CUM RED T-11-20</t>
  </si>
  <si>
    <t>BHP</t>
  </si>
  <si>
    <t>BHP GROUP LIMITED FPO</t>
  </si>
  <si>
    <t>BLD</t>
  </si>
  <si>
    <t>BORAL LIMITED. FPO</t>
  </si>
  <si>
    <t>BOQ</t>
  </si>
  <si>
    <t>BANK OF QUEENSLAND LIMITED. FPO</t>
  </si>
  <si>
    <t>CAR</t>
  </si>
  <si>
    <t>CARSALES.COM LIMITED. FPO</t>
  </si>
  <si>
    <t>CBA</t>
  </si>
  <si>
    <t>COMMONWEALTH BANK OF AUSTRALIA. FPO</t>
  </si>
  <si>
    <t>CBAPD</t>
  </si>
  <si>
    <t>COMMONWEALTH BANK OF AUSTRALIA. CAP NOTE 3-BBSW+2.80% PERP NON-CUM RED T-12-22</t>
  </si>
  <si>
    <t>CBAPG</t>
  </si>
  <si>
    <t>COMMONWEALTH BANK OF AUSTRALIA. CAP NOTE 3-BBSW+3.40% PERP NON-CUM RED T-04-25</t>
  </si>
  <si>
    <t>CGF</t>
  </si>
  <si>
    <t>CHALLENGER LIMITED FPO</t>
  </si>
  <si>
    <t>CGFPA</t>
  </si>
  <si>
    <t>CHALLENGER LIMITED CNV PREF 3-BBSW+3.40% PERP SUB NON-CUM RED T-05-22</t>
  </si>
  <si>
    <t>CIM</t>
  </si>
  <si>
    <t>CIMIC GROUP LIMITED FPO</t>
  </si>
  <si>
    <t>CTP</t>
  </si>
  <si>
    <t>CENTRAL PETROLEUM LIMITED FPO</t>
  </si>
  <si>
    <t>CWNHB</t>
  </si>
  <si>
    <t>CROWN RESORTS LIMITED HYBRID 3-BBSW+4.00% 23-04-75 SUB CUM RED T-07-21</t>
  </si>
  <si>
    <t>DXS</t>
  </si>
  <si>
    <t>DEXUS FULLY PAID UNITS STAPLED SECURITIES</t>
  </si>
  <si>
    <t>GCI</t>
  </si>
  <si>
    <t>GRYPHON CAPITAL INCOME TRUST ORDINARY UNITS FULLY PAID</t>
  </si>
  <si>
    <t>ILU</t>
  </si>
  <si>
    <t>ILUKA RESOURCES LIMITED FPO</t>
  </si>
  <si>
    <t>IVC</t>
  </si>
  <si>
    <t>INVOCARE LIMITED FPO</t>
  </si>
  <si>
    <t>LLC</t>
  </si>
  <si>
    <t>LENDLEASE GROUP FULLY PAID ORDINARY/UNITS STAPLED SECURITIES</t>
  </si>
  <si>
    <t>MFG</t>
  </si>
  <si>
    <t>MAGELLAN FINANCIAL GROUP LIMITED FPO</t>
  </si>
  <si>
    <t>MGG</t>
  </si>
  <si>
    <t>MAGELLAN GLOBAL TRUST ORDINARY UNITS FULLY PAID</t>
  </si>
  <si>
    <t>MQG</t>
  </si>
  <si>
    <t>MACQUARIE GROUP LIMITED FPO</t>
  </si>
  <si>
    <t>NAB</t>
  </si>
  <si>
    <t>NATIONAL AUSTRALIA BANK LIMITED FPO</t>
  </si>
  <si>
    <t>NABHA</t>
  </si>
  <si>
    <t>NATIONAL AUSTRALIA BANK LIMITED HYBRID 3-BBSW+1.25% PERP SUB EXCH NON-CUM STAP</t>
  </si>
  <si>
    <t>NABPE</t>
  </si>
  <si>
    <t>NATIONAL AUSTRALIA BANK LIMITED CAP NOTE 3-BBSW+2.20% 20-09-28 CUM RED T-09-23</t>
  </si>
  <si>
    <t>NCM</t>
  </si>
  <si>
    <t>NEWCREST MINING LIMITED FPO</t>
  </si>
  <si>
    <t>NEC</t>
  </si>
  <si>
    <t>NINE ENTERTAINMENT CO. HOLDINGS LIMITED FPO</t>
  </si>
  <si>
    <t>NSR</t>
  </si>
  <si>
    <t>NATIONAL STORAGE REIT FULLY PAID ORDINARY/UNITS STAPLED SECURITIES</t>
  </si>
  <si>
    <t>OML</t>
  </si>
  <si>
    <t>OOH!MEDIA LIMITED FPO</t>
  </si>
  <si>
    <t>ORE</t>
  </si>
  <si>
    <t>OROCOBRE LIMITED FPO</t>
  </si>
  <si>
    <t>ORG</t>
  </si>
  <si>
    <t>ORIGIN ENERGY LIMITED FPO</t>
  </si>
  <si>
    <t>OTW</t>
  </si>
  <si>
    <t>OVER THE WIRE HOLDINGS LIMITED FPO</t>
  </si>
  <si>
    <t>QBE</t>
  </si>
  <si>
    <t>QBE INSURANCE GROUP LIMITED FPO</t>
  </si>
  <si>
    <t>QVE</t>
  </si>
  <si>
    <t>QV EQUITIES LIMITED FPO</t>
  </si>
  <si>
    <t>RIC</t>
  </si>
  <si>
    <t>RIDLEY CORPORATION LIMITED FPO</t>
  </si>
  <si>
    <t>SCG</t>
  </si>
  <si>
    <t>SCENTRE GROUP FULLY PAID ORDINARY/UNITS STAPLED SECURITIES</t>
  </si>
  <si>
    <t>SFY</t>
  </si>
  <si>
    <t>SPDR S&amp;P/ASX 50 FUND</t>
  </si>
  <si>
    <t>SHL</t>
  </si>
  <si>
    <t>SONIC HEALTHCARE LIMITED FPO</t>
  </si>
  <si>
    <t>STO</t>
  </si>
  <si>
    <t>SANTOS LIMITED FPO</t>
  </si>
  <si>
    <t>STW</t>
  </si>
  <si>
    <t>SPDR S&amp;P/ASX 200 FUND</t>
  </si>
  <si>
    <t>SUN</t>
  </si>
  <si>
    <t>SUNCORP GROUP LIMITED FPO</t>
  </si>
  <si>
    <t>TAH</t>
  </si>
  <si>
    <t>TABCORP HOLDINGS LIMITED FPO</t>
  </si>
  <si>
    <t>TGR</t>
  </si>
  <si>
    <t>TASSAL GROUP LIMITED FPO</t>
  </si>
  <si>
    <t>URW</t>
  </si>
  <si>
    <t>UNIBAIL-RODAMCO-WESTFIELD CDI 20:1 FOREIGN EXEMPT XPAR</t>
  </si>
  <si>
    <t>VUK</t>
  </si>
  <si>
    <t>VIRGIN MONEY UK PLC CDI 1:1 FOREIGN EXEMPT LSE</t>
  </si>
  <si>
    <t>WBC</t>
  </si>
  <si>
    <t>WESTPAC BANKING CORPORATION FPO</t>
  </si>
  <si>
    <t>WHC</t>
  </si>
  <si>
    <t>WHITEHAVEN COAL LIMITED FPO</t>
  </si>
  <si>
    <t>WOR</t>
  </si>
  <si>
    <t>WORLEY LIMITED FPO</t>
  </si>
  <si>
    <t>WPL</t>
  </si>
  <si>
    <t>WOODSIDE PETROLEUM LTD FPO</t>
  </si>
  <si>
    <t>Totals</t>
  </si>
  <si>
    <t>Managed Funds</t>
  </si>
  <si>
    <t>DDH0001AU</t>
  </si>
  <si>
    <t>DDH PREFERRED INCOME</t>
  </si>
  <si>
    <t>FID0008AU</t>
  </si>
  <si>
    <t>FIDELITY AUSTRALIAN EQUITIES</t>
  </si>
  <si>
    <t>IML0002AU</t>
  </si>
  <si>
    <t>INVESTORS MUTUAL WS AUSTRALIAN SHARE</t>
  </si>
  <si>
    <t>MAQ0448AU</t>
  </si>
  <si>
    <t>CHARTER HALL DIRECT OFFICE WHOLESALE</t>
  </si>
  <si>
    <t>MGE0001AU</t>
  </si>
  <si>
    <t>MAGELLAN GLOBAL OPEN CLASS</t>
  </si>
  <si>
    <t>VAN0002AU</t>
  </si>
  <si>
    <t>VANGUARD AUSTRALIAN SHARES INDEX</t>
  </si>
  <si>
    <t>Other</t>
  </si>
  <si>
    <t>+HEALTHINDUSTRY</t>
  </si>
  <si>
    <t>Health Industry.com.au Pty Ltd</t>
  </si>
  <si>
    <t>Price as at 12/10/2012</t>
  </si>
  <si>
    <t>Cash</t>
  </si>
  <si>
    <t>+DDH</t>
  </si>
  <si>
    <t>DDH GRAHAM BANK OF QLD CMA</t>
  </si>
  <si>
    <t>Portfolio totals</t>
  </si>
  <si>
    <t>Income declared but not paid</t>
  </si>
  <si>
    <t>Net portfolio totals</t>
  </si>
  <si>
    <t>(a)</t>
  </si>
  <si>
    <t>Estimated income</t>
  </si>
  <si>
    <t>This estimation is based on historical returns and should not be regarded as an accurate indication of future earnings.</t>
  </si>
  <si>
    <t>(b)</t>
  </si>
  <si>
    <t>Estimated yield percentage</t>
  </si>
  <si>
    <t>The estimated yield is the estimated income as a percentage of the market value.</t>
  </si>
  <si>
    <t>SMA00219029: Souvlis Family Super Fund</t>
  </si>
  <si>
    <t>Net portfolio value $240,551.83</t>
  </si>
  <si>
    <t>AGL</t>
  </si>
  <si>
    <t>AGL ENERGY LIMITED. FPO</t>
  </si>
  <si>
    <t>AIA</t>
  </si>
  <si>
    <t>AUCKLAND INTERNATIONAL AIRPORT LIMITED FPO FOREIGN EXEMPT NZX</t>
  </si>
  <si>
    <t>ALL</t>
  </si>
  <si>
    <t>ARISTOCRAT LEISURE LIMITED FPO</t>
  </si>
  <si>
    <t>APA</t>
  </si>
  <si>
    <t>APA GROUP FULLY PAID UNITS STAPLED SECURITIES</t>
  </si>
  <si>
    <t>AWC</t>
  </si>
  <si>
    <t>ALUMINA LIMITED FPO</t>
  </si>
  <si>
    <t>AZJ</t>
  </si>
  <si>
    <t>AURIZON HOLDINGS LIMITED FPO</t>
  </si>
  <si>
    <t>BEN</t>
  </si>
  <si>
    <t>BENDIGO AND ADELAIDE BANK LIMITED FPO</t>
  </si>
  <si>
    <t>BXB</t>
  </si>
  <si>
    <t>BRAMBLES LIMITED FPO</t>
  </si>
  <si>
    <t>CPU</t>
  </si>
  <si>
    <t>COMPUTERSHARE LIMITED. FPO</t>
  </si>
  <si>
    <t>CSL</t>
  </si>
  <si>
    <t>CSL LIMITED FPO</t>
  </si>
  <si>
    <t>FMG</t>
  </si>
  <si>
    <t>FORTESCUE METALS GROUP LTD FPO</t>
  </si>
  <si>
    <t>GMG</t>
  </si>
  <si>
    <t>GOODMAN GROUP FULLY PAID ORDINARY/UNITS STAPLED SECURITIES</t>
  </si>
  <si>
    <t>HVN</t>
  </si>
  <si>
    <t>HARVEY NORMAN HOLDINGS LIMITED FPO</t>
  </si>
  <si>
    <t>IAG</t>
  </si>
  <si>
    <t>INSURANCE AUSTRALIA GROUP LIMITED FPO</t>
  </si>
  <si>
    <t>ING</t>
  </si>
  <si>
    <t>INGHAMS GROUP LIMITED FPO</t>
  </si>
  <si>
    <t>IPL</t>
  </si>
  <si>
    <t>INCITEC PIVOT LIMITED</t>
  </si>
  <si>
    <t>JBH</t>
  </si>
  <si>
    <t>JB HI-FI LIMITED FPO</t>
  </si>
  <si>
    <t>LNK</t>
  </si>
  <si>
    <t>LINK ADMINISTRATION HOLDINGS LIMITED FPO</t>
  </si>
  <si>
    <t>MOC</t>
  </si>
  <si>
    <t>MORTGAGE CHOICE LIMITED FPO</t>
  </si>
  <si>
    <t>MPL</t>
  </si>
  <si>
    <t>MEDIBANK PRIVATE LIMITED FPO</t>
  </si>
  <si>
    <t>QAN</t>
  </si>
  <si>
    <t>QANTAS AIRWAYS LIMITED FPO</t>
  </si>
  <si>
    <t>RIO</t>
  </si>
  <si>
    <t>RIO TINTO LIMITED FPO</t>
  </si>
  <si>
    <t>S32</t>
  </si>
  <si>
    <t>SOUTH32 LIMITED FPO</t>
  </si>
  <si>
    <t>SKI</t>
  </si>
  <si>
    <t>SPARK INFRASTRUCTURE GROUP STAPLED $0.65 LOAN NOTE AND UNIT US PROHIBITED</t>
  </si>
  <si>
    <t>TCL</t>
  </si>
  <si>
    <t>TRANSURBAN GROUP FULLY PAID ORDINARY/UNITS STAPLED SECURITIES</t>
  </si>
  <si>
    <t>TLS</t>
  </si>
  <si>
    <t>TELSTRA CORPORATION LIMITED. FPO</t>
  </si>
  <si>
    <t>TWE</t>
  </si>
  <si>
    <t>TREASURY WINE ESTATES LIMITED FPO</t>
  </si>
  <si>
    <t>WES</t>
  </si>
  <si>
    <t>WESFARMERS LIMITED FPO</t>
  </si>
  <si>
    <t>WOW</t>
  </si>
  <si>
    <t>WOOLWORTHS GROUP LIMITED FPO</t>
  </si>
  <si>
    <t>AUDCASH</t>
  </si>
  <si>
    <t>MAIN CASH ACCOUNT</t>
  </si>
  <si>
    <t>tah</t>
  </si>
  <si>
    <t>Column1</t>
  </si>
  <si>
    <t xml:space="preserve">Crown Resorts Limited </t>
  </si>
  <si>
    <t xml:space="preserve">National Australia Bank Limited </t>
  </si>
  <si>
    <t xml:space="preserve">AGL Energy Limited. </t>
  </si>
  <si>
    <t xml:space="preserve">ANZ Group Capital Notes 2 </t>
  </si>
  <si>
    <t xml:space="preserve">ASX Limited </t>
  </si>
  <si>
    <t xml:space="preserve">Adelaide Brighton Limited </t>
  </si>
  <si>
    <t xml:space="preserve">Altura Mining Limited </t>
  </si>
  <si>
    <t xml:space="preserve">Alumina Limited </t>
  </si>
  <si>
    <t xml:space="preserve">Amcor Plc </t>
  </si>
  <si>
    <t xml:space="preserve">Ampol Limited </t>
  </si>
  <si>
    <t xml:space="preserve">Ardent Leisure Group Limited </t>
  </si>
  <si>
    <t xml:space="preserve">Aristocrat Leisure Limited </t>
  </si>
  <si>
    <t xml:space="preserve">Auckland International Airport </t>
  </si>
  <si>
    <t xml:space="preserve">Aurizon Holdings Limited </t>
  </si>
  <si>
    <t xml:space="preserve">Ausnet Services Limited </t>
  </si>
  <si>
    <t xml:space="preserve">Australia And New Zealand Banking Group Limited </t>
  </si>
  <si>
    <t xml:space="preserve">BHP Group Limited </t>
  </si>
  <si>
    <t xml:space="preserve">Bank Of Queensland Limited. </t>
  </si>
  <si>
    <t xml:space="preserve">Bapcor Limited </t>
  </si>
  <si>
    <t xml:space="preserve">Bendigo And Adelaide Bank </t>
  </si>
  <si>
    <t xml:space="preserve">Bendigo And Adelaide Bank Limited </t>
  </si>
  <si>
    <t xml:space="preserve">Boral Limited. </t>
  </si>
  <si>
    <t xml:space="preserve">Brambles Limited </t>
  </si>
  <si>
    <t xml:space="preserve">CSL Limited </t>
  </si>
  <si>
    <t xml:space="preserve">Caltex Australia Limited </t>
  </si>
  <si>
    <t xml:space="preserve">Carsales.com Limited. </t>
  </si>
  <si>
    <t xml:space="preserve">Central Petroleum Limited </t>
  </si>
  <si>
    <t xml:space="preserve">Challenger Limited </t>
  </si>
  <si>
    <t xml:space="preserve">Cimic Group Limited </t>
  </si>
  <si>
    <t xml:space="preserve">Coca-cola Amatil Limited </t>
  </si>
  <si>
    <t xml:space="preserve">Coles Group Limited. </t>
  </si>
  <si>
    <t xml:space="preserve">Commonwealth Bank </t>
  </si>
  <si>
    <t xml:space="preserve">Commonwealth Bank Of Australia. </t>
  </si>
  <si>
    <t xml:space="preserve">Computershare Limited. </t>
  </si>
  <si>
    <t xml:space="preserve">Costa Group Holdings Limited </t>
  </si>
  <si>
    <t xml:space="preserve">Cybg Plc </t>
  </si>
  <si>
    <t xml:space="preserve">Downer Edi Limited </t>
  </si>
  <si>
    <t xml:space="preserve">Event Hospitality And Entertainment Ltd </t>
  </si>
  <si>
    <t xml:space="preserve">Flight Centre Travel Group </t>
  </si>
  <si>
    <t xml:space="preserve">Fortescue Metals Group Ltd </t>
  </si>
  <si>
    <t xml:space="preserve">G.u.d. Holdings Limited </t>
  </si>
  <si>
    <t xml:space="preserve">Graincorp Limited </t>
  </si>
  <si>
    <t xml:space="preserve">Harvey Norman Holdings Limited </t>
  </si>
  <si>
    <t xml:space="preserve">Iluka Resources Limited </t>
  </si>
  <si>
    <t xml:space="preserve">Incitec Pivot Limited </t>
  </si>
  <si>
    <t xml:space="preserve">Inghams Group Limited </t>
  </si>
  <si>
    <t xml:space="preserve">Insurance Australia Group </t>
  </si>
  <si>
    <t xml:space="preserve">Invocare Limited </t>
  </si>
  <si>
    <t xml:space="preserve">Jb Hi-fi Limited </t>
  </si>
  <si>
    <t xml:space="preserve">Lendlease Group </t>
  </si>
  <si>
    <t xml:space="preserve">Link Administration Holdings Limited </t>
  </si>
  <si>
    <t xml:space="preserve">Lionhub Group Limited </t>
  </si>
  <si>
    <t xml:space="preserve">Macquarie Group Limited </t>
  </si>
  <si>
    <t xml:space="preserve">Magellan Financial Group </t>
  </si>
  <si>
    <t xml:space="preserve">Medibank Private Limited Fpo </t>
  </si>
  <si>
    <t xml:space="preserve">Metcash Limited </t>
  </si>
  <si>
    <t xml:space="preserve">Mortgage Choice Limited </t>
  </si>
  <si>
    <t xml:space="preserve">Nanosonics Limited </t>
  </si>
  <si>
    <t xml:space="preserve">Newcrest Mining Limited </t>
  </si>
  <si>
    <t xml:space="preserve">Nine Entertainment Co. Holdings Limited </t>
  </si>
  <si>
    <t xml:space="preserve">Onemarket Limited </t>
  </si>
  <si>
    <t xml:space="preserve">Ooh!media Limited </t>
  </si>
  <si>
    <t xml:space="preserve">Origin Energy Limited </t>
  </si>
  <si>
    <t xml:space="preserve">Orocobre Limited </t>
  </si>
  <si>
    <t xml:space="preserve">Over The Wire Holdings Limited </t>
  </si>
  <si>
    <t xml:space="preserve">Platinum International Fund </t>
  </si>
  <si>
    <t xml:space="preserve">QBE Insurance Group Limited </t>
  </si>
  <si>
    <t xml:space="preserve">QMS Media Limited </t>
  </si>
  <si>
    <t xml:space="preserve">Qantas Airways Limited </t>
  </si>
  <si>
    <t xml:space="preserve">Qube Holdings Limited </t>
  </si>
  <si>
    <t xml:space="preserve">Qv Equities Limited </t>
  </si>
  <si>
    <t xml:space="preserve">RIO Tinto Limited </t>
  </si>
  <si>
    <t xml:space="preserve">Resmed Inc </t>
  </si>
  <si>
    <t xml:space="preserve">Ridley Corporation Limited </t>
  </si>
  <si>
    <t xml:space="preserve">Santos Limited </t>
  </si>
  <si>
    <t xml:space="preserve">Seek Limited </t>
  </si>
  <si>
    <t xml:space="preserve">Sonic Healthcare Limited </t>
  </si>
  <si>
    <t xml:space="preserve">South32 Limited </t>
  </si>
  <si>
    <t xml:space="preserve">Spdr S&amp;p/asx 200 Fund </t>
  </si>
  <si>
    <t xml:space="preserve">Spdr S&amp;p/asx 50 Fund </t>
  </si>
  <si>
    <t xml:space="preserve">Suncorp Group Limited </t>
  </si>
  <si>
    <t xml:space="preserve">Super Retail Group Limited </t>
  </si>
  <si>
    <t xml:space="preserve">Sydney Airport </t>
  </si>
  <si>
    <t xml:space="preserve">Tabcorp Holdings Limited </t>
  </si>
  <si>
    <t xml:space="preserve">Tassal Group Limited </t>
  </si>
  <si>
    <t xml:space="preserve">Telstra Corporation Limited. </t>
  </si>
  <si>
    <t xml:space="preserve">The Star Entertainment Group Limited </t>
  </si>
  <si>
    <t xml:space="preserve">Treasury Wine Estates Limited </t>
  </si>
  <si>
    <t xml:space="preserve">Unibail-rodamco-westfield </t>
  </si>
  <si>
    <t xml:space="preserve">United Malt Group Limited </t>
  </si>
  <si>
    <t xml:space="preserve">Virgin Money Uk Plc </t>
  </si>
  <si>
    <t xml:space="preserve">Wesfarmers Limited </t>
  </si>
  <si>
    <t xml:space="preserve">Westpac Banking Corporation </t>
  </si>
  <si>
    <t xml:space="preserve">Whitehaven Coal Limited - Ordinary Fully Paid </t>
  </si>
  <si>
    <t xml:space="preserve">Woodside Petroleum Ltd </t>
  </si>
  <si>
    <t xml:space="preserve">Woolworths Group Limited </t>
  </si>
  <si>
    <t xml:space="preserve">Worleyparsons Limited </t>
  </si>
  <si>
    <t xml:space="preserve">APA Group </t>
  </si>
  <si>
    <t xml:space="preserve">Apn Industria Reit </t>
  </si>
  <si>
    <t xml:space="preserve">Aveo Group </t>
  </si>
  <si>
    <t xml:space="preserve">Charter Hall Dir Office W/S </t>
  </si>
  <si>
    <t xml:space="preserve">DDH Pref Income Fund </t>
  </si>
  <si>
    <t xml:space="preserve">Dexus </t>
  </si>
  <si>
    <t xml:space="preserve">Fidelity Aust Equities Fd </t>
  </si>
  <si>
    <t xml:space="preserve">Goodman Group </t>
  </si>
  <si>
    <t xml:space="preserve">Gryphon Capital Income Trust </t>
  </si>
  <si>
    <t xml:space="preserve">Investors Mutual Australian </t>
  </si>
  <si>
    <t xml:space="preserve">Magellan Global </t>
  </si>
  <si>
    <t xml:space="preserve">Magellan Global Trust </t>
  </si>
  <si>
    <t xml:space="preserve">Mirvac Group </t>
  </si>
  <si>
    <t xml:space="preserve">National Storage Reit </t>
  </si>
  <si>
    <t xml:space="preserve">Russell Investments ETF </t>
  </si>
  <si>
    <t xml:space="preserve">Scentre Group </t>
  </si>
  <si>
    <t xml:space="preserve">Spark Infrastructure Group </t>
  </si>
  <si>
    <t xml:space="preserve">Stockland </t>
  </si>
  <si>
    <t xml:space="preserve">Transurban Group </t>
  </si>
  <si>
    <t xml:space="preserve">Vanguard Australian Shares </t>
  </si>
  <si>
    <t xml:space="preserve">Westfield Corporation </t>
  </si>
  <si>
    <t>ASX</t>
  </si>
  <si>
    <t>ABC</t>
  </si>
  <si>
    <t>ALG</t>
  </si>
  <si>
    <t>AST</t>
  </si>
  <si>
    <t>CTX</t>
  </si>
  <si>
    <t>CCL</t>
  </si>
  <si>
    <t>COL</t>
  </si>
  <si>
    <t>CGC</t>
  </si>
  <si>
    <t>CWN</t>
  </si>
  <si>
    <t>CYB</t>
  </si>
  <si>
    <t>DOW</t>
  </si>
  <si>
    <t>EVT</t>
  </si>
  <si>
    <t>FLT</t>
  </si>
  <si>
    <t>GUD</t>
  </si>
  <si>
    <t>GNC</t>
  </si>
  <si>
    <t>LHB</t>
  </si>
  <si>
    <t>MTS</t>
  </si>
  <si>
    <t>NAN</t>
  </si>
  <si>
    <t>OMN</t>
  </si>
  <si>
    <t>PIXX</t>
  </si>
  <si>
    <t>QMS</t>
  </si>
  <si>
    <t>QUB</t>
  </si>
  <si>
    <t>RMD</t>
  </si>
  <si>
    <t>SEK</t>
  </si>
  <si>
    <t>SUL</t>
  </si>
  <si>
    <t>SYD</t>
  </si>
  <si>
    <t>SGR</t>
  </si>
  <si>
    <t>UMG</t>
  </si>
  <si>
    <t>AOG</t>
  </si>
  <si>
    <t>GCIN</t>
  </si>
  <si>
    <t>MGR</t>
  </si>
  <si>
    <t>RDV</t>
  </si>
  <si>
    <t>SGP</t>
  </si>
  <si>
    <t>WFD</t>
  </si>
  <si>
    <t>BGL</t>
  </si>
  <si>
    <t>MBLHB</t>
  </si>
  <si>
    <t xml:space="preserve">Macquarie Bank Limited </t>
  </si>
  <si>
    <t>ADI.AX</t>
  </si>
  <si>
    <t>AGL.AX</t>
  </si>
  <si>
    <t>AIA.AX</t>
  </si>
  <si>
    <t>AJM.AX</t>
  </si>
  <si>
    <t>AJMOB.AX</t>
  </si>
  <si>
    <t>ALD.AX</t>
  </si>
  <si>
    <t>ALL.AX</t>
  </si>
  <si>
    <t>AMC.AX</t>
  </si>
  <si>
    <t>ANZ.AX</t>
  </si>
  <si>
    <t>ANZPE.AX</t>
  </si>
  <si>
    <t>APA.AX</t>
  </si>
  <si>
    <t>AWC.AX</t>
  </si>
  <si>
    <t>AZJ.AX</t>
  </si>
  <si>
    <t>BAP.AX</t>
  </si>
  <si>
    <t>BEN.AX</t>
  </si>
  <si>
    <t>BENPE.AX</t>
  </si>
  <si>
    <t>BHP.AX</t>
  </si>
  <si>
    <t>BLD.AX</t>
  </si>
  <si>
    <t>BOQ.AX</t>
  </si>
  <si>
    <t>BXB.AX</t>
  </si>
  <si>
    <t>CAR.AX</t>
  </si>
  <si>
    <t>CBA.AX</t>
  </si>
  <si>
    <t>CBAPD.AX</t>
  </si>
  <si>
    <t>CBAPG.AX</t>
  </si>
  <si>
    <t>CGF.AX</t>
  </si>
  <si>
    <t>CGFPA.AX</t>
  </si>
  <si>
    <t>CIM.AX</t>
  </si>
  <si>
    <t>CPU.AX</t>
  </si>
  <si>
    <t>CSL.AX</t>
  </si>
  <si>
    <t>CTP.AX</t>
  </si>
  <si>
    <t>CWNHB.AX</t>
  </si>
  <si>
    <t>DXS.AX</t>
  </si>
  <si>
    <t>FMG.AX</t>
  </si>
  <si>
    <t>GCI.AX</t>
  </si>
  <si>
    <t>GMG.AX</t>
  </si>
  <si>
    <t>HVN.AX</t>
  </si>
  <si>
    <t>IAG.AX</t>
  </si>
  <si>
    <t>ILU.AX</t>
  </si>
  <si>
    <t>ING.AX</t>
  </si>
  <si>
    <t>IPL.AX</t>
  </si>
  <si>
    <t>IVC.AX</t>
  </si>
  <si>
    <t>JBH.AX</t>
  </si>
  <si>
    <t>LHB.AX</t>
  </si>
  <si>
    <t>LLC.AX</t>
  </si>
  <si>
    <t>LNK.AX</t>
  </si>
  <si>
    <t>MFG.AX</t>
  </si>
  <si>
    <t>MGG.AX</t>
  </si>
  <si>
    <t>MOC.AX</t>
  </si>
  <si>
    <t>MPL.AX</t>
  </si>
  <si>
    <t>MQG.AX</t>
  </si>
  <si>
    <t>NAB.AX</t>
  </si>
  <si>
    <t>NABHA.AX</t>
  </si>
  <si>
    <t>NABPE.AX</t>
  </si>
  <si>
    <t>NCM.AX</t>
  </si>
  <si>
    <t>NEC.AX</t>
  </si>
  <si>
    <t>NSR.AX</t>
  </si>
  <si>
    <t>OML.AX</t>
  </si>
  <si>
    <t>ORE.AX</t>
  </si>
  <si>
    <t>ORG.AX</t>
  </si>
  <si>
    <t>OTW.AX</t>
  </si>
  <si>
    <t>QAN.AX</t>
  </si>
  <si>
    <t>QBE.AX</t>
  </si>
  <si>
    <t>QVE.AX</t>
  </si>
  <si>
    <t>RIC.AX</t>
  </si>
  <si>
    <t>RIO.AX</t>
  </si>
  <si>
    <t>S32.AX</t>
  </si>
  <si>
    <t>SCG.AX</t>
  </si>
  <si>
    <t>SFY.AX</t>
  </si>
  <si>
    <t>SHL.AX</t>
  </si>
  <si>
    <t>SKI.AX</t>
  </si>
  <si>
    <t>STO.AX</t>
  </si>
  <si>
    <t>STW.AX</t>
  </si>
  <si>
    <t>SUN.AX</t>
  </si>
  <si>
    <t>TAH.AX</t>
  </si>
  <si>
    <t>TCL.AX</t>
  </si>
  <si>
    <t>TGR.AX</t>
  </si>
  <si>
    <t>TLS.AX</t>
  </si>
  <si>
    <t>TWE.AX</t>
  </si>
  <si>
    <t>URW.AX</t>
  </si>
  <si>
    <t>VUK.AX</t>
  </si>
  <si>
    <t>WBC.AX</t>
  </si>
  <si>
    <t>WES.AX</t>
  </si>
  <si>
    <t>WHC.AX</t>
  </si>
  <si>
    <t>WOR.AX</t>
  </si>
  <si>
    <t>WOW.AX</t>
  </si>
  <si>
    <t>WPL.AX</t>
  </si>
  <si>
    <t>Column2</t>
  </si>
  <si>
    <t>Column3</t>
  </si>
  <si>
    <t>Row Labels</t>
  </si>
  <si>
    <t>Grand Total</t>
  </si>
  <si>
    <t>Sum of Column2</t>
  </si>
  <si>
    <t>Sum of Column3</t>
  </si>
  <si>
    <t>Lionhub</t>
  </si>
  <si>
    <t>Diff</t>
  </si>
  <si>
    <t xml:space="preserve">immaterial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</si>
</sst>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;\-#,##0.00;_-* &quot;-&quot;??_-"/>
    <numFmt numFmtId="165" formatCode="#,##0.####;\-#,##0.####;_-* &quot;-&quot;??_-"/>
    <numFmt numFmtId="166" formatCode="#,##0.00##;\-#,##0.00##;_-* &quot;-&quot;??_-"/>
    <numFmt numFmtId="167" formatCode="#,##0.##%;\-#,##0.##%;_-* &quot;-&quot;??_-"/>
    <numFmt numFmtId="168" formatCode="#,##0.000000"/>
    <numFmt numFmtId="169" formatCode="#,##0.00000;\-#,##0.00000;_-* &quot;-&quot;??_-"/>
  </numFmts>
  <fonts count="17" x14ac:knownFonts="1">
    <font>
      <sz val="9"/>
      <name val="Calibri"/>
    </font>
    <font>
      <b/>
      <sz val="18"/>
      <color indexed="23"/>
      <name val="Calibri"/>
    </font>
    <font>
      <sz val="12"/>
      <color indexed="23"/>
      <name val="Calibri"/>
    </font>
    <font>
      <b/>
      <sz val="12"/>
      <color indexed="23"/>
      <name val="Calibri"/>
    </font>
    <font>
      <sz val="16"/>
      <color indexed="23"/>
      <name val="Calibri"/>
    </font>
    <font>
      <sz val="11"/>
      <color indexed="23"/>
      <name val="Calibri"/>
    </font>
    <font>
      <b/>
      <sz val="9"/>
      <color indexed="8"/>
      <name val="Calibri"/>
    </font>
    <font>
      <sz val="9"/>
      <color indexed="8"/>
      <name val="Calibri"/>
    </font>
    <font>
      <b/>
      <sz val="9"/>
      <name val="Calibri"/>
    </font>
    <font>
      <i/>
      <sz val="9"/>
      <color indexed="8"/>
      <name val="Calibri"/>
    </font>
    <font>
      <sz val="8"/>
      <color indexed="23"/>
      <name val="Calibri"/>
    </font>
    <font>
      <b/>
      <sz val="8"/>
      <color indexed="23"/>
      <name val="Calibri"/>
    </font>
    <font>
      <sz val="9"/>
      <name val="Calibri"/>
      <family val="2"/>
    </font>
    <font>
      <sz val="9"/>
      <color rgb="FFFF0000"/>
      <name val="Calibri"/>
      <family val="2"/>
    </font>
    <font>
      <sz val="9"/>
      <name val="Calibri"/>
    </font>
    <font>
      <sz val="9"/>
      <color theme="1"/>
      <name val="Calibri"/>
    </font>
    <font>
      <b/>
      <sz val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5E5E5E"/>
      </bottom>
      <diagonal/>
    </border>
    <border>
      <left/>
      <right/>
      <top/>
      <bottom style="medium">
        <color rgb="FF808080"/>
      </bottom>
      <diagonal/>
    </border>
    <border>
      <left/>
      <right/>
      <top style="medium">
        <color rgb="FF808080"/>
      </top>
      <bottom style="medium">
        <color rgb="FF5E5E5E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164" fontId="0" fillId="0" borderId="0"/>
    <xf numFmtId="43" fontId="14" fillId="0" borderId="0" applyFont="0" applyFill="0" applyBorder="0" applyAlignment="0" applyProtection="0"/>
  </cellStyleXfs>
  <cellXfs count="58">
    <xf numFmtId="164" fontId="0" fillId="0" borderId="0" xfId="0"/>
    <xf numFmtId="164" fontId="1" fillId="0" borderId="0" xfId="0" applyFont="1"/>
    <xf numFmtId="164" fontId="2" fillId="0" borderId="0" xfId="0" applyFont="1"/>
    <xf numFmtId="164" fontId="3" fillId="0" borderId="0" xfId="0" applyFont="1"/>
    <xf numFmtId="164" fontId="4" fillId="0" borderId="1" xfId="0" applyFont="1" applyBorder="1"/>
    <xf numFmtId="164" fontId="5" fillId="2" borderId="0" xfId="0" applyFont="1" applyFill="1"/>
    <xf numFmtId="164" fontId="6" fillId="0" borderId="0" xfId="0" applyFont="1"/>
    <xf numFmtId="165" fontId="7" fillId="0" borderId="0" xfId="0" applyNumberFormat="1" applyFont="1"/>
    <xf numFmtId="166" fontId="7" fillId="0" borderId="0" xfId="0" applyNumberFormat="1" applyFont="1"/>
    <xf numFmtId="167" fontId="7" fillId="0" borderId="0" xfId="0" applyNumberFormat="1" applyFont="1"/>
    <xf numFmtId="164" fontId="8" fillId="0" borderId="2" xfId="0" applyFont="1" applyBorder="1"/>
    <xf numFmtId="167" fontId="8" fillId="0" borderId="2" xfId="0" applyNumberFormat="1" applyFont="1" applyBorder="1"/>
    <xf numFmtId="164" fontId="6" fillId="0" borderId="3" xfId="0" applyFont="1" applyBorder="1"/>
    <xf numFmtId="167" fontId="6" fillId="0" borderId="3" xfId="0" applyNumberFormat="1" applyFont="1" applyBorder="1"/>
    <xf numFmtId="164" fontId="7" fillId="0" borderId="0" xfId="0" applyFont="1"/>
    <xf numFmtId="164" fontId="9" fillId="0" borderId="0" xfId="0" applyFont="1"/>
    <xf numFmtId="164" fontId="10" fillId="0" borderId="0" xfId="0" applyFont="1"/>
    <xf numFmtId="164" fontId="11" fillId="0" borderId="0" xfId="0" applyFont="1"/>
    <xf numFmtId="0" fontId="0" fillId="0" borderId="0" xfId="0" applyNumberFormat="1"/>
    <xf numFmtId="164" fontId="12" fillId="0" borderId="0" xfId="0" applyFont="1"/>
    <xf numFmtId="0" fontId="0" fillId="3" borderId="0" xfId="0" applyNumberFormat="1" applyFill="1"/>
    <xf numFmtId="164" fontId="0" fillId="0" borderId="0" xfId="0" applyFill="1"/>
    <xf numFmtId="164" fontId="0" fillId="0" borderId="0" xfId="0" applyNumberFormat="1"/>
    <xf numFmtId="164" fontId="0" fillId="3" borderId="0" xfId="0" applyFill="1" applyAlignment="1">
      <alignment horizontal="left" vertical="center" wrapText="1"/>
    </xf>
    <xf numFmtId="164" fontId="0" fillId="0" borderId="0" xfId="0" applyAlignment="1">
      <alignment horizontal="left" vertical="center"/>
    </xf>
    <xf numFmtId="4" fontId="0" fillId="0" borderId="0" xfId="0" applyNumberFormat="1" applyAlignment="1">
      <alignment horizontal="right" vertical="top"/>
    </xf>
    <xf numFmtId="168" fontId="0" fillId="0" borderId="0" xfId="0" applyNumberFormat="1" applyAlignment="1">
      <alignment horizontal="right" vertical="top"/>
    </xf>
    <xf numFmtId="164" fontId="0" fillId="0" borderId="0" xfId="0" applyAlignment="1">
      <alignment horizontal="left" vertical="center" wrapText="1"/>
    </xf>
    <xf numFmtId="169" fontId="0" fillId="0" borderId="0" xfId="0" applyNumberFormat="1"/>
    <xf numFmtId="169" fontId="0" fillId="0" borderId="0" xfId="0" applyNumberFormat="1" applyFill="1"/>
    <xf numFmtId="164" fontId="0" fillId="4" borderId="0" xfId="0" applyFill="1"/>
    <xf numFmtId="164" fontId="13" fillId="4" borderId="0" xfId="0" applyFont="1" applyFill="1" applyAlignment="1">
      <alignment horizontal="left" vertical="center" wrapText="1"/>
    </xf>
    <xf numFmtId="164" fontId="13" fillId="4" borderId="0" xfId="0" applyFont="1" applyFill="1" applyAlignment="1">
      <alignment horizontal="left" vertical="center"/>
    </xf>
    <xf numFmtId="4" fontId="13" fillId="4" borderId="0" xfId="0" applyNumberFormat="1" applyFont="1" applyFill="1" applyAlignment="1">
      <alignment horizontal="right" vertical="top"/>
    </xf>
    <xf numFmtId="168" fontId="13" fillId="4" borderId="0" xfId="0" applyNumberFormat="1" applyFont="1" applyFill="1" applyAlignment="1">
      <alignment horizontal="right" vertical="top"/>
    </xf>
    <xf numFmtId="0" fontId="0" fillId="4" borderId="0" xfId="0" applyNumberFormat="1" applyFill="1"/>
    <xf numFmtId="169" fontId="0" fillId="4" borderId="0" xfId="0" applyNumberFormat="1" applyFill="1"/>
    <xf numFmtId="164" fontId="0" fillId="4" borderId="0" xfId="0" applyFill="1" applyAlignment="1">
      <alignment horizontal="left" vertical="center" wrapText="1"/>
    </xf>
    <xf numFmtId="164" fontId="0" fillId="4" borderId="0" xfId="0" applyFill="1" applyAlignment="1">
      <alignment horizontal="left" vertical="center"/>
    </xf>
    <xf numFmtId="4" fontId="0" fillId="4" borderId="0" xfId="0" applyNumberFormat="1" applyFill="1" applyAlignment="1">
      <alignment horizontal="right" vertical="top"/>
    </xf>
    <xf numFmtId="168" fontId="0" fillId="4" borderId="0" xfId="0" applyNumberFormat="1" applyFill="1" applyAlignment="1">
      <alignment horizontal="right" vertical="top"/>
    </xf>
    <xf numFmtId="0" fontId="0" fillId="0" borderId="0" xfId="0" applyNumberFormat="1" applyFill="1"/>
    <xf numFmtId="164" fontId="0" fillId="0" borderId="0" xfId="0" applyFill="1" applyAlignment="1">
      <alignment horizontal="left" vertical="center" wrapText="1"/>
    </xf>
    <xf numFmtId="164" fontId="0" fillId="0" borderId="0" xfId="0" applyFill="1" applyAlignment="1">
      <alignment horizontal="left" vertical="center"/>
    </xf>
    <xf numFmtId="4" fontId="0" fillId="0" borderId="0" xfId="0" applyNumberFormat="1" applyFill="1" applyAlignment="1">
      <alignment horizontal="right" vertical="top"/>
    </xf>
    <xf numFmtId="168" fontId="0" fillId="0" borderId="0" xfId="0" applyNumberFormat="1" applyFill="1" applyAlignment="1">
      <alignment horizontal="right" vertical="top"/>
    </xf>
    <xf numFmtId="43" fontId="7" fillId="0" borderId="0" xfId="1" applyFont="1"/>
    <xf numFmtId="0" fontId="15" fillId="5" borderId="4" xfId="0" applyNumberFormat="1" applyFont="1" applyFill="1" applyBorder="1"/>
    <xf numFmtId="0" fontId="15" fillId="0" borderId="4" xfId="0" applyNumberFormat="1" applyFont="1" applyBorder="1"/>
    <xf numFmtId="43" fontId="0" fillId="0" borderId="0" xfId="1" applyFont="1"/>
    <xf numFmtId="0" fontId="0" fillId="5" borderId="4" xfId="0" applyNumberFormat="1" applyFill="1" applyBorder="1"/>
    <xf numFmtId="0" fontId="0" fillId="0" borderId="4" xfId="0" applyNumberFormat="1" applyBorder="1"/>
    <xf numFmtId="164" fontId="0" fillId="5" borderId="5" xfId="0" applyFill="1" applyBorder="1"/>
    <xf numFmtId="164" fontId="0" fillId="0" borderId="5" xfId="0" applyBorder="1"/>
    <xf numFmtId="164" fontId="0" fillId="0" borderId="0" xfId="0" pivotButton="1"/>
    <xf numFmtId="164" fontId="0" fillId="0" borderId="0" xfId="0" applyAlignment="1">
      <alignment horizontal="left"/>
    </xf>
    <xf numFmtId="164" fontId="16" fillId="0" borderId="0" xfId="0" applyFont="1" applyFill="1"/>
    <xf numFmtId="164" fontId="16" fillId="0" borderId="0" xfId="0" applyFont="1"/>
  </cellXfs>
  <cellStyles count="2">
    <cellStyle name="Comma" xfId="1" builtinId="3"/>
    <cellStyle name="Normal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none"/>
      </font>
      <numFmt numFmtId="166" formatCode="#,##0.00##;\-#,##0.00##;_-* &quot;-&quot;??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none"/>
      </font>
      <numFmt numFmtId="166" formatCode="#,##0.00##;\-#,##0.00##;_-* &quot;-&quot;??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none"/>
      </font>
      <numFmt numFmtId="166" formatCode="#,##0.00##;\-#,##0.00##;_-* &quot;-&quot;??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none"/>
      </font>
      <numFmt numFmtId="165" formatCode="#,##0.####;\-#,##0.####;_-* &quot;-&quot;??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23"/>
        <name val="Calibri"/>
        <scheme val="none"/>
      </font>
      <fill>
        <patternFill patternType="solid">
          <fgColor indexed="64"/>
          <bgColor rgb="FFF2F2F2"/>
        </patternFill>
      </fill>
    </dxf>
    <dxf>
      <font>
        <color rgb="FF9C0006"/>
      </font>
      <fill>
        <patternFill>
          <bgColor rgb="FFFFC7CE"/>
        </patternFill>
      </fill>
    </dxf>
    <dxf>
      <numFmt numFmtId="164" formatCode="#,##0.00;\-#,##0.00;_-* &quot;-&quot;??_-"/>
    </dxf>
    <dxf>
      <numFmt numFmtId="164" formatCode="#,##0.00;\-#,##0.00;_-* &quot;-&quot;??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none"/>
      </font>
      <numFmt numFmtId="166" formatCode="#,##0.00##;\-#,##0.00##;_-* &quot;-&quot;??_-"/>
    </dxf>
    <dxf>
      <numFmt numFmtId="164" formatCode="#,##0.00;\-#,##0.00;_-* &quot;-&quot;??_-"/>
    </dxf>
    <dxf>
      <numFmt numFmtId="164" formatCode="#,##0.00;\-#,##0.00;_-* &quot;-&quot;??_-"/>
    </dxf>
    <dxf>
      <numFmt numFmtId="164" formatCode="#,##0.00;\-#,##0.00;_-* &quot;-&quot;??_-"/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unidhi Chauhan" refreshedDate="44279.652811111111" createdVersion="6" refreshedVersion="6" minRefreshableVersion="3" recordCount="122" xr:uid="{EB128CAA-616D-4157-B6DE-110C2D5D6741}">
  <cacheSource type="worksheet">
    <worksheetSource name="Table2"/>
  </cacheSource>
  <cacheFields count="3">
    <cacheField name="Column1" numFmtId="164">
      <sharedItems containsBlank="1" count="92">
        <s v="ADI"/>
        <s v="AGL"/>
        <s v="AIA"/>
        <s v="AJM"/>
        <s v="AJMOB"/>
        <s v="ALD"/>
        <s v="ALL"/>
        <s v="AMC"/>
        <s v="ANZ"/>
        <s v="ANZPE"/>
        <s v="APA"/>
        <s v="AWC"/>
        <s v="AZJ"/>
        <s v="BAP"/>
        <s v="BEN"/>
        <s v="BENPE"/>
        <s v="BHP"/>
        <s v="BLD"/>
        <s v="BOQ"/>
        <s v="BXB"/>
        <s v="CAR"/>
        <s v="CBA"/>
        <s v="CBAPD"/>
        <s v="CBAPG"/>
        <s v="CGF"/>
        <s v="CGFPA"/>
        <s v="CIM"/>
        <s v="CPU"/>
        <s v="CSL"/>
        <s v="CTP"/>
        <s v="CWNHB"/>
        <s v="DDH0001AU"/>
        <s v="DXS"/>
        <s v="FID0008AU"/>
        <s v="FMG"/>
        <s v="GCI"/>
        <s v="GMG"/>
        <s v="HVN"/>
        <s v="IAG"/>
        <s v="ILU"/>
        <s v="IML0002AU"/>
        <s v="ING"/>
        <s v="IPL"/>
        <s v="IVC"/>
        <s v="JBH"/>
        <s v="LLC"/>
        <s v="LNK"/>
        <s v="MAQ0448AU"/>
        <s v="MFG"/>
        <s v="MGE0001AU"/>
        <s v="MGG"/>
        <s v="MOC"/>
        <s v="MPL"/>
        <s v="MQG"/>
        <s v="NAB"/>
        <s v="NABHA"/>
        <s v="NABPE"/>
        <s v="NCM"/>
        <s v="NEC"/>
        <s v="NSR"/>
        <s v="OML"/>
        <s v="ORE"/>
        <s v="ORG"/>
        <s v="OTW"/>
        <s v="QAN"/>
        <s v="QBE"/>
        <s v="QVE"/>
        <s v="RIC"/>
        <s v="RIO"/>
        <s v="S32"/>
        <s v="SCG"/>
        <s v="SFY"/>
        <s v="SHL"/>
        <s v="SKI"/>
        <s v="STO"/>
        <s v="STW"/>
        <s v="SUN"/>
        <s v="TAH"/>
        <s v="TCL"/>
        <s v="TGR"/>
        <s v="TLS"/>
        <s v="TWE"/>
        <s v="URW"/>
        <s v="VAN0002AU"/>
        <s v="VUK"/>
        <s v="WBC"/>
        <s v="WES"/>
        <s v="WHC"/>
        <s v="WOR"/>
        <s v="WOW"/>
        <s v="WPL"/>
        <m u="1"/>
      </sharedItems>
    </cacheField>
    <cacheField name="Column2" numFmtId="0">
      <sharedItems containsSemiMixedTypes="0" containsString="0" containsNumber="1" minValue="0" maxValue="113.64"/>
    </cacheField>
    <cacheField name="Column3" numFmtId="164">
      <sharedItems containsSemiMixedTypes="0" containsString="0" containsNumber="1" minValue="0" maxValue="81102.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2">
  <r>
    <x v="0"/>
    <n v="2.5158999999999998"/>
    <n v="38007.550000000003"/>
  </r>
  <r>
    <x v="1"/>
    <n v="19.1357"/>
    <n v="3061.71"/>
  </r>
  <r>
    <x v="2"/>
    <n v="5.8365999999999998"/>
    <n v="712.06"/>
  </r>
  <r>
    <x v="3"/>
    <n v="0.16619999999999999"/>
    <n v="51274.92"/>
  </r>
  <r>
    <x v="4"/>
    <n v="0"/>
    <n v="0"/>
  </r>
  <r>
    <x v="5"/>
    <n v="22.9177"/>
    <n v="22917.67"/>
  </r>
  <r>
    <x v="5"/>
    <n v="26.069500000000001"/>
    <n v="2919.78"/>
  </r>
  <r>
    <x v="6"/>
    <n v="26.2895"/>
    <n v="1104.1600000000001"/>
  </r>
  <r>
    <x v="7"/>
    <n v="11.044700000000001"/>
    <n v="16567.02"/>
  </r>
  <r>
    <x v="7"/>
    <n v="11.6121"/>
    <n v="1625.7"/>
  </r>
  <r>
    <x v="8"/>
    <n v="26.773599999999998"/>
    <n v="58901.83"/>
  </r>
  <r>
    <x v="8"/>
    <n v="27.494900000000001"/>
    <n v="12482.69"/>
  </r>
  <r>
    <x v="9"/>
    <n v="99.802899999999994"/>
    <n v="24950.73"/>
  </r>
  <r>
    <x v="10"/>
    <n v="9.1327999999999996"/>
    <n v="977.21"/>
  </r>
  <r>
    <x v="11"/>
    <n v="2.4115000000000002"/>
    <n v="2001.51"/>
  </r>
  <r>
    <x v="12"/>
    <n v="5.9908999999999999"/>
    <n v="1455.78"/>
  </r>
  <r>
    <x v="13"/>
    <n v="5.7876000000000003"/>
    <n v="17362.8"/>
  </r>
  <r>
    <x v="13"/>
    <n v="4.6542000000000003"/>
    <n v="833.1"/>
  </r>
  <r>
    <x v="14"/>
    <n v="9.6349"/>
    <n v="529.91999999999996"/>
  </r>
  <r>
    <x v="15"/>
    <n v="101.3523"/>
    <n v="25338.07"/>
  </r>
  <r>
    <x v="16"/>
    <n v="27.974599999999999"/>
    <n v="36255.040000000001"/>
  </r>
  <r>
    <x v="16"/>
    <n v="26.3385"/>
    <n v="16013.83"/>
  </r>
  <r>
    <x v="17"/>
    <n v="4.9424999999999999"/>
    <n v="12356.2"/>
  </r>
  <r>
    <x v="17"/>
    <n v="5.4256000000000002"/>
    <n v="4742"/>
  </r>
  <r>
    <x v="18"/>
    <n v="9.5859000000000005"/>
    <n v="58129.13"/>
  </r>
  <r>
    <x v="18"/>
    <n v="10.207000000000001"/>
    <n v="4429.82"/>
  </r>
  <r>
    <x v="19"/>
    <n v="8.8475000000000001"/>
    <n v="875.9"/>
  </r>
  <r>
    <x v="20"/>
    <n v="11.9186"/>
    <n v="11918.62"/>
  </r>
  <r>
    <x v="21"/>
    <n v="74.133600000000001"/>
    <n v="24464.09"/>
  </r>
  <r>
    <x v="21"/>
    <n v="77.239099999999993"/>
    <n v="20545.61"/>
  </r>
  <r>
    <x v="22"/>
    <n v="101.9177"/>
    <n v="20383.54"/>
  </r>
  <r>
    <x v="23"/>
    <n v="100"/>
    <n v="20000"/>
  </r>
  <r>
    <x v="24"/>
    <n v="8.4304000000000006"/>
    <n v="48896.03"/>
  </r>
  <r>
    <x v="24"/>
    <n v="6.8901000000000003"/>
    <n v="4182.32"/>
  </r>
  <r>
    <x v="25"/>
    <n v="100.97110000000001"/>
    <n v="30291.34"/>
  </r>
  <r>
    <x v="26"/>
    <n v="26.49"/>
    <n v="26489.98"/>
  </r>
  <r>
    <x v="26"/>
    <n v="24.087"/>
    <n v="3516.7"/>
  </r>
  <r>
    <x v="27"/>
    <n v="8.9929000000000006"/>
    <n v="683.46"/>
  </r>
  <r>
    <x v="28"/>
    <n v="113.64"/>
    <n v="4886.5200000000004"/>
  </r>
  <r>
    <x v="29"/>
    <n v="0.1368"/>
    <n v="10258.379999999999"/>
  </r>
  <r>
    <x v="30"/>
    <n v="102.5993"/>
    <n v="51299.67"/>
  </r>
  <r>
    <x v="31"/>
    <n v="0.87560000000000004"/>
    <n v="25550"/>
  </r>
  <r>
    <x v="32"/>
    <n v="9.1020000000000003"/>
    <n v="9102"/>
  </r>
  <r>
    <x v="33"/>
    <n v="28.6279"/>
    <n v="51100"/>
  </r>
  <r>
    <x v="34"/>
    <n v="4.8003999999999998"/>
    <n v="897.67"/>
  </r>
  <r>
    <x v="35"/>
    <n v="2.0024999999999999"/>
    <n v="80100"/>
  </r>
  <r>
    <x v="36"/>
    <n v="15.467599999999999"/>
    <n v="1825.18"/>
  </r>
  <r>
    <x v="37"/>
    <n v="3.7343999999999999"/>
    <n v="384.64"/>
  </r>
  <r>
    <x v="38"/>
    <n v="6.1738"/>
    <n v="4908.18"/>
  </r>
  <r>
    <x v="39"/>
    <n v="8.2644000000000002"/>
    <n v="24793.279999999999"/>
  </r>
  <r>
    <x v="39"/>
    <n v="8.8619000000000003"/>
    <n v="3704.28"/>
  </r>
  <r>
    <x v="40"/>
    <n v="3.2612999999999999"/>
    <n v="51100"/>
  </r>
  <r>
    <x v="41"/>
    <n v="3.2787000000000002"/>
    <n v="1104.93"/>
  </r>
  <r>
    <x v="42"/>
    <n v="1.9669000000000001"/>
    <n v="558.59"/>
  </r>
  <r>
    <x v="43"/>
    <n v="10.538"/>
    <n v="10538.03"/>
  </r>
  <r>
    <x v="43"/>
    <n v="10.671900000000001"/>
    <n v="832.41"/>
  </r>
  <r>
    <x v="44"/>
    <n v="41.88"/>
    <n v="418.8"/>
  </r>
  <r>
    <x v="45"/>
    <n v="10.946300000000001"/>
    <n v="30266.61"/>
  </r>
  <r>
    <x v="45"/>
    <n v="9.7827000000000002"/>
    <n v="890.23"/>
  </r>
  <r>
    <x v="46"/>
    <n v="3.9805999999999999"/>
    <n v="2631.16"/>
  </r>
  <r>
    <x v="47"/>
    <n v="1.0730999999999999"/>
    <n v="47588"/>
  </r>
  <r>
    <x v="48"/>
    <n v="11.96"/>
    <n v="47840"/>
  </r>
  <r>
    <x v="48"/>
    <n v="55.126300000000001"/>
    <n v="1047.4000000000001"/>
  </r>
  <r>
    <x v="49"/>
    <n v="0.84450000000000003"/>
    <n v="50000"/>
  </r>
  <r>
    <x v="50"/>
    <n v="1.4401999999999999"/>
    <n v="40000"/>
  </r>
  <r>
    <x v="51"/>
    <n v="1.8938999999999999"/>
    <n v="903.41"/>
  </r>
  <r>
    <x v="52"/>
    <n v="2.7305999999999999"/>
    <n v="592.54"/>
  </r>
  <r>
    <x v="53"/>
    <n v="64.157700000000006"/>
    <n v="33682.769999999997"/>
  </r>
  <r>
    <x v="53"/>
    <n v="100.4837"/>
    <n v="8038.69"/>
  </r>
  <r>
    <x v="54"/>
    <n v="23.4863"/>
    <n v="51082.79"/>
  </r>
  <r>
    <x v="54"/>
    <n v="29.886099999999999"/>
    <n v="19635.189999999999"/>
  </r>
  <r>
    <x v="55"/>
    <n v="72.088800000000006"/>
    <n v="28835.5"/>
  </r>
  <r>
    <x v="56"/>
    <n v="100"/>
    <n v="30000"/>
  </r>
  <r>
    <x v="57"/>
    <n v="21.1221"/>
    <n v="39941.800000000003"/>
  </r>
  <r>
    <x v="57"/>
    <n v="29.447399999999998"/>
    <n v="1560.71"/>
  </r>
  <r>
    <x v="58"/>
    <n v="1.4220999999999999"/>
    <n v="28442.68"/>
  </r>
  <r>
    <x v="58"/>
    <n v="1.6265000000000001"/>
    <n v="1922.49"/>
  </r>
  <r>
    <x v="59"/>
    <n v="1.5281"/>
    <n v="19865.61"/>
  </r>
  <r>
    <x v="60"/>
    <n v="2.3521000000000001"/>
    <n v="11760.3"/>
  </r>
  <r>
    <x v="60"/>
    <n v="1.8676999999999999"/>
    <n v="1154.23"/>
  </r>
  <r>
    <x v="61"/>
    <n v="3.6509"/>
    <n v="10222.629999999999"/>
  </r>
  <r>
    <x v="62"/>
    <n v="5.0898000000000003"/>
    <n v="20359.05"/>
  </r>
  <r>
    <x v="63"/>
    <n v="4.6984000000000004"/>
    <n v="14095.12"/>
  </r>
  <r>
    <x v="64"/>
    <n v="6.4096000000000002"/>
    <n v="1153.72"/>
  </r>
  <r>
    <x v="65"/>
    <n v="10.2576"/>
    <n v="13673.33"/>
  </r>
  <r>
    <x v="65"/>
    <n v="10.335000000000001"/>
    <n v="2118.67"/>
  </r>
  <r>
    <x v="66"/>
    <n v="1.0273000000000001"/>
    <n v="20545.3"/>
  </r>
  <r>
    <x v="67"/>
    <n v="1.405"/>
    <n v="7950.89"/>
  </r>
  <r>
    <x v="68"/>
    <n v="68.399600000000007"/>
    <n v="6292.76"/>
  </r>
  <r>
    <x v="69"/>
    <n v="3.0424000000000002"/>
    <n v="5451.98"/>
  </r>
  <r>
    <x v="70"/>
    <n v="3.9588000000000001"/>
    <n v="15043.44"/>
  </r>
  <r>
    <x v="70"/>
    <n v="3.7949000000000002"/>
    <n v="1278.8699999999999"/>
  </r>
  <r>
    <x v="71"/>
    <n v="50.3523"/>
    <n v="20140.900000000001"/>
  </r>
  <r>
    <x v="71"/>
    <n v="48.203800000000001"/>
    <n v="3326.06"/>
  </r>
  <r>
    <x v="72"/>
    <n v="20.337199999999999"/>
    <n v="38030.5"/>
  </r>
  <r>
    <x v="72"/>
    <n v="18.7499"/>
    <n v="2699.99"/>
  </r>
  <r>
    <x v="73"/>
    <n v="1.9697"/>
    <n v="433.34"/>
  </r>
  <r>
    <x v="74"/>
    <n v="3.1648999999999998"/>
    <n v="19622.37"/>
  </r>
  <r>
    <x v="74"/>
    <n v="6.1683000000000003"/>
    <n v="5366.38"/>
  </r>
  <r>
    <x v="75"/>
    <n v="53.838500000000003"/>
    <n v="44685.97"/>
  </r>
  <r>
    <x v="75"/>
    <n v="53.878999999999998"/>
    <n v="2478.4299999999998"/>
  </r>
  <r>
    <x v="76"/>
    <n v="7.8563999999999998"/>
    <n v="15712.72"/>
  </r>
  <r>
    <x v="76"/>
    <n v="11.4968"/>
    <n v="5771.38"/>
  </r>
  <r>
    <x v="77"/>
    <n v="4.6360000000000001"/>
    <n v="18544"/>
  </r>
  <r>
    <x v="77"/>
    <n v="4.4657"/>
    <n v="6694.09"/>
  </r>
  <r>
    <x v="78"/>
    <n v="9.4838000000000005"/>
    <n v="1650.18"/>
  </r>
  <r>
    <x v="79"/>
    <n v="4.1726999999999999"/>
    <n v="12517.96"/>
  </r>
  <r>
    <x v="79"/>
    <n v="3.8820000000000001"/>
    <n v="625"/>
  </r>
  <r>
    <x v="80"/>
    <n v="4.3887"/>
    <n v="12020.75"/>
  </r>
  <r>
    <x v="81"/>
    <n v="10.168799999999999"/>
    <n v="1972.74"/>
  </r>
  <r>
    <x v="82"/>
    <n v="14.665900000000001"/>
    <n v="21412.2"/>
  </r>
  <r>
    <x v="83"/>
    <n v="1.8182"/>
    <n v="63981.52"/>
  </r>
  <r>
    <x v="84"/>
    <n v="3.3822000000000001"/>
    <n v="13528.96"/>
  </r>
  <r>
    <x v="84"/>
    <n v="3.4962"/>
    <n v="1213.19"/>
  </r>
  <r>
    <x v="85"/>
    <n v="26.6784"/>
    <n v="81102.42"/>
  </r>
  <r>
    <x v="85"/>
    <n v="29.427499999999998"/>
    <n v="24748.55"/>
  </r>
  <r>
    <x v="86"/>
    <n v="29.603000000000002"/>
    <n v="7075.11"/>
  </r>
  <r>
    <x v="87"/>
    <n v="2.6124000000000001"/>
    <n v="14368.09"/>
  </r>
  <r>
    <x v="88"/>
    <n v="12.5413"/>
    <n v="12541.3"/>
  </r>
  <r>
    <x v="89"/>
    <n v="24.5002"/>
    <n v="2009.02"/>
  </r>
  <r>
    <x v="90"/>
    <n v="30.3565"/>
    <n v="45534.71"/>
  </r>
  <r>
    <x v="90"/>
    <n v="31.178999999999998"/>
    <n v="15153.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CE9544-9F87-49D1-AB24-008AC5B83F1D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T14:V106" firstHeaderRow="0" firstDataRow="1" firstDataCol="1"/>
  <pivotFields count="3">
    <pivotField axis="axisRow" showAll="0" sortType="ascending">
      <items count="93">
        <item x="7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m="1" x="91"/>
        <item t="default"/>
      </items>
    </pivotField>
    <pivotField dataField="1" showAll="0"/>
    <pivotField dataField="1" showAll="0"/>
  </pivotFields>
  <rowFields count="1">
    <field x="0"/>
  </rowFields>
  <rowItems count="9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Column2" fld="1" baseField="0" baseItem="0" numFmtId="164"/>
    <dataField name="Sum of Column3" fld="2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5FCAFAF1-8370-4A17-BF66-E0BFCA6DC226}" autoFormatId="16" applyNumberFormats="0" applyBorderFormats="0" applyFontFormats="0" applyPatternFormats="0" applyAlignmentFormats="0" applyWidthHeightFormats="0">
  <queryTableRefresh nextId="8">
    <queryTableFields count="7">
      <queryTableField id="1" name="Asset" tableColumnId="1"/>
      <queryTableField id="2" name="Column1" tableColumnId="2"/>
      <queryTableField id="3" name="Quantity" tableColumnId="3"/>
      <queryTableField id="4" name="Avg unit cost $" tableColumnId="4"/>
      <queryTableField id="5" name="Actual cost $" tableColumnId="5"/>
      <queryTableField id="6" name="Unit price $" tableColumnId="6"/>
      <queryTableField id="7" name="Market value $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3428D6F-759B-4069-9096-F33B731D92CA}" name="Table1__2" displayName="Table1__2" ref="A1:G93" tableType="queryTable" totalsRowCount="1">
  <autoFilter ref="A1:G92" xr:uid="{49934B8F-48C9-4A7F-8184-512E57CABF1D}"/>
  <tableColumns count="7">
    <tableColumn id="1" xr3:uid="{933D4AAA-F8E5-42FE-8056-7630C5945066}" uniqueName="1" name="Asset" queryTableFieldId="1" dataDxfId="22" totalsRowDxfId="21"/>
    <tableColumn id="2" xr3:uid="{361040CC-DDBE-499A-BCE4-909B0AA796D4}" uniqueName="2" name="Column1" queryTableFieldId="2" dataDxfId="20" totalsRowDxfId="19"/>
    <tableColumn id="3" xr3:uid="{2F7BB116-55B2-4BC5-845D-A83C1D98D238}" uniqueName="3" name="Quantity" totalsRowFunction="sum" queryTableFieldId="3" totalsRowDxfId="18"/>
    <tableColumn id="4" xr3:uid="{2F54AB7C-7E72-4A50-8D83-5FD8481C85F0}" uniqueName="4" name="Avg unit cost $" totalsRowFunction="sum" queryTableFieldId="4" totalsRowDxfId="17"/>
    <tableColumn id="5" xr3:uid="{519A19D5-A702-45C2-AAAD-A247493BCD7A}" uniqueName="5" name="Actual cost $" totalsRowFunction="sum" queryTableFieldId="5" totalsRowDxfId="16"/>
    <tableColumn id="6" xr3:uid="{D7495C38-D6E9-4ED8-A25E-5A1B6487928C}" uniqueName="6" name="Unit price $" totalsRowFunction="sum" queryTableFieldId="6" dataDxfId="15" totalsRowDxfId="14"/>
    <tableColumn id="7" xr3:uid="{9CA05EA7-3BE6-4EC0-961A-FD3CC7DFFB83}" uniqueName="7" name="Market value $" totalsRowFunction="sum" queryTableFieldId="7" totalsRowDxfId="1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FD531C-287F-40C3-94F2-38D68EF4FAB2}" name="Table1" displayName="Table1" ref="A1:G154" totalsRowShown="0" headerRowDxfId="11" dataDxfId="10">
  <autoFilter ref="A1:G154" xr:uid="{2CE16C48-5B05-4FFF-93EC-D03018D5F88F}"/>
  <tableColumns count="7">
    <tableColumn id="1" xr3:uid="{57798CD7-17B6-4C63-9525-38C7222B2669}" name="Asset"/>
    <tableColumn id="2" xr3:uid="{CDA8F474-FD11-4476-A9E2-0644BF75631B}" name="Column1"/>
    <tableColumn id="3" xr3:uid="{199769A9-2D9C-4954-A06C-16CA1BAB3A92}" name="Quantity" dataDxfId="9"/>
    <tableColumn id="4" xr3:uid="{856D6138-A84A-4903-9C10-274AE7131FE4}" name="Avg unit cost $" dataDxfId="8"/>
    <tableColumn id="5" xr3:uid="{CE9310E9-AA37-4AE8-A0CA-F6BC181A649B}" name="Actual cost $"/>
    <tableColumn id="6" xr3:uid="{F01D9292-C7C9-43BD-9912-812F0A1DB82F}" name="Unit price $" dataDxfId="7"/>
    <tableColumn id="7" xr3:uid="{928EC91A-B53F-4721-91E8-585A859393EB}" name="Market value $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E5756C2-5FA9-4626-BBBD-9D75F171EE22}" name="Table2" displayName="Table2" ref="N2:P124" totalsRowShown="0">
  <autoFilter ref="N2:P124" xr:uid="{4721D9E2-FDE7-4B06-9DC9-B57B7C2E6421}"/>
  <sortState xmlns:xlrd2="http://schemas.microsoft.com/office/spreadsheetml/2017/richdata2" ref="N3:P124">
    <sortCondition ref="N2:N124"/>
  </sortState>
  <tableColumns count="3">
    <tableColumn id="1" xr3:uid="{DDF6C820-5F8C-4F1C-A7A3-0654345672A5}" name="Column1"/>
    <tableColumn id="2" xr3:uid="{32C88C44-D3F2-4376-A249-DF7CEFA088B8}" name="Column2" dataDxfId="3"/>
    <tableColumn id="3" xr3:uid="{73108E91-C6A6-4732-85D7-000F6DF66F51}" name="Column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89D6A-BD82-4906-9B32-AA6140A2C77F}">
  <dimension ref="A1:H107"/>
  <sheetViews>
    <sheetView tabSelected="1" topLeftCell="A91" workbookViewId="0">
      <selection activeCell="A95" sqref="A95"/>
    </sheetView>
  </sheetViews>
  <sheetFormatPr defaultRowHeight="12" x14ac:dyDescent="0.2"/>
  <cols>
    <col min="1" max="1" width="11.83203125" style="21" bestFit="1" customWidth="1"/>
    <col min="2" max="2" width="81.33203125" hidden="1" customWidth="1"/>
    <col min="3" max="3" width="11" bestFit="1" customWidth="1"/>
    <col min="4" max="4" width="16.1640625" bestFit="1" customWidth="1"/>
    <col min="5" max="5" width="14.33203125" bestFit="1" customWidth="1"/>
    <col min="6" max="6" width="13.33203125" bestFit="1" customWidth="1"/>
    <col min="7" max="7" width="16.5" bestFit="1" customWidth="1"/>
    <col min="9" max="9" width="11.6640625" bestFit="1" customWidth="1"/>
  </cols>
  <sheetData>
    <row r="1" spans="1:7" x14ac:dyDescent="0.2">
      <c r="A1" s="21" t="s">
        <v>5</v>
      </c>
      <c r="B1" t="s">
        <v>223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 x14ac:dyDescent="0.2">
      <c r="A2" s="41" t="s">
        <v>17</v>
      </c>
      <c r="B2" s="18" t="s">
        <v>18</v>
      </c>
      <c r="C2">
        <v>15107</v>
      </c>
      <c r="D2">
        <v>2.5158999999999998</v>
      </c>
      <c r="E2">
        <v>38007.550000000003</v>
      </c>
      <c r="F2" s="8">
        <v>2.36</v>
      </c>
      <c r="G2">
        <v>35652.519999999997</v>
      </c>
    </row>
    <row r="3" spans="1:7" x14ac:dyDescent="0.2">
      <c r="A3" s="41" t="s">
        <v>162</v>
      </c>
      <c r="B3" s="18" t="s">
        <v>163</v>
      </c>
      <c r="C3">
        <v>160</v>
      </c>
      <c r="D3">
        <v>19.1357</v>
      </c>
      <c r="E3">
        <v>3061.71</v>
      </c>
      <c r="F3" s="8">
        <v>17.05</v>
      </c>
      <c r="G3">
        <v>2728</v>
      </c>
    </row>
    <row r="4" spans="1:7" x14ac:dyDescent="0.2">
      <c r="A4" s="41" t="s">
        <v>164</v>
      </c>
      <c r="B4" s="18" t="s">
        <v>165</v>
      </c>
      <c r="C4">
        <v>122</v>
      </c>
      <c r="D4">
        <v>5.8365999999999998</v>
      </c>
      <c r="E4">
        <v>712.06</v>
      </c>
      <c r="F4" s="8">
        <v>6.16</v>
      </c>
      <c r="G4">
        <v>751.52</v>
      </c>
    </row>
    <row r="5" spans="1:7" x14ac:dyDescent="0.2">
      <c r="A5" s="41" t="s">
        <v>19</v>
      </c>
      <c r="B5" s="18" t="s">
        <v>20</v>
      </c>
      <c r="C5">
        <v>308527</v>
      </c>
      <c r="D5">
        <v>0.16619999999999999</v>
      </c>
      <c r="E5">
        <v>51274.92</v>
      </c>
      <c r="F5" s="8">
        <v>6.0999999999999999E-2</v>
      </c>
      <c r="G5">
        <v>18820.150000000001</v>
      </c>
    </row>
    <row r="6" spans="1:7" x14ac:dyDescent="0.2">
      <c r="A6" s="41" t="s">
        <v>21</v>
      </c>
      <c r="B6" s="18" t="s">
        <v>22</v>
      </c>
      <c r="C6">
        <v>88695</v>
      </c>
      <c r="D6">
        <v>0</v>
      </c>
      <c r="E6">
        <v>0</v>
      </c>
      <c r="F6" s="8">
        <v>1.4E-2</v>
      </c>
      <c r="G6">
        <v>1241.73</v>
      </c>
    </row>
    <row r="7" spans="1:7" x14ac:dyDescent="0.2">
      <c r="A7" s="41" t="s">
        <v>24</v>
      </c>
      <c r="B7" s="18" t="s">
        <v>24</v>
      </c>
      <c r="C7">
        <v>1112</v>
      </c>
      <c r="D7">
        <v>48.987200000000001</v>
      </c>
      <c r="E7">
        <v>25837.449999999997</v>
      </c>
      <c r="F7" s="8">
        <v>29.32</v>
      </c>
      <c r="G7">
        <v>32603.84</v>
      </c>
    </row>
    <row r="8" spans="1:7" x14ac:dyDescent="0.2">
      <c r="A8" s="41" t="s">
        <v>166</v>
      </c>
      <c r="B8" s="18" t="s">
        <v>167</v>
      </c>
      <c r="C8">
        <v>42</v>
      </c>
      <c r="D8">
        <v>26.2895</v>
      </c>
      <c r="E8">
        <v>1104.1600000000001</v>
      </c>
      <c r="F8" s="8">
        <v>25.5</v>
      </c>
      <c r="G8">
        <v>1071</v>
      </c>
    </row>
    <row r="9" spans="1:7" x14ac:dyDescent="0.2">
      <c r="A9" s="41" t="s">
        <v>26</v>
      </c>
      <c r="B9" s="18" t="s">
        <v>26</v>
      </c>
      <c r="C9">
        <v>1640</v>
      </c>
      <c r="D9">
        <v>22.6568</v>
      </c>
      <c r="E9">
        <v>18192.72</v>
      </c>
      <c r="F9" s="8">
        <v>14.48</v>
      </c>
      <c r="G9">
        <v>23747.200000000001</v>
      </c>
    </row>
    <row r="10" spans="1:7" x14ac:dyDescent="0.2">
      <c r="A10" s="41" t="s">
        <v>28</v>
      </c>
      <c r="B10" s="18" t="s">
        <v>28</v>
      </c>
      <c r="C10">
        <v>2654</v>
      </c>
      <c r="D10">
        <v>54.268500000000003</v>
      </c>
      <c r="E10">
        <v>71384.52</v>
      </c>
      <c r="F10" s="8">
        <v>18.64</v>
      </c>
      <c r="G10">
        <v>49470.559999999998</v>
      </c>
    </row>
    <row r="11" spans="1:7" x14ac:dyDescent="0.2">
      <c r="A11" s="41" t="s">
        <v>30</v>
      </c>
      <c r="B11" s="18" t="s">
        <v>31</v>
      </c>
      <c r="C11">
        <v>250</v>
      </c>
      <c r="D11">
        <v>99.802899999999994</v>
      </c>
      <c r="E11">
        <v>24950.73</v>
      </c>
      <c r="F11" s="8">
        <v>100.99</v>
      </c>
      <c r="G11">
        <v>25247.5</v>
      </c>
    </row>
    <row r="12" spans="1:7" x14ac:dyDescent="0.2">
      <c r="A12" s="41" t="s">
        <v>168</v>
      </c>
      <c r="B12" s="18" t="s">
        <v>169</v>
      </c>
      <c r="C12">
        <v>107</v>
      </c>
      <c r="D12">
        <v>9.1327999999999996</v>
      </c>
      <c r="E12">
        <v>977.21</v>
      </c>
      <c r="F12" s="8">
        <v>11.13</v>
      </c>
      <c r="G12">
        <v>1190.9100000000001</v>
      </c>
    </row>
    <row r="13" spans="1:7" x14ac:dyDescent="0.2">
      <c r="A13" s="41" t="s">
        <v>170</v>
      </c>
      <c r="B13" s="18" t="s">
        <v>171</v>
      </c>
      <c r="C13">
        <v>830</v>
      </c>
      <c r="D13">
        <v>2.4115000000000002</v>
      </c>
      <c r="E13">
        <v>2001.51</v>
      </c>
      <c r="F13" s="8">
        <v>1.625</v>
      </c>
      <c r="G13">
        <v>1348.75</v>
      </c>
    </row>
    <row r="14" spans="1:7" x14ac:dyDescent="0.2">
      <c r="A14" s="41" t="s">
        <v>172</v>
      </c>
      <c r="B14" s="18" t="s">
        <v>173</v>
      </c>
      <c r="C14">
        <v>243</v>
      </c>
      <c r="D14">
        <v>5.9908999999999999</v>
      </c>
      <c r="E14">
        <v>1455.78</v>
      </c>
      <c r="F14" s="8">
        <v>4.92</v>
      </c>
      <c r="G14">
        <v>1195.56</v>
      </c>
    </row>
    <row r="15" spans="1:7" x14ac:dyDescent="0.2">
      <c r="A15" s="41" t="s">
        <v>32</v>
      </c>
      <c r="B15" s="18" t="s">
        <v>32</v>
      </c>
      <c r="C15">
        <v>3179</v>
      </c>
      <c r="D15">
        <v>10.441800000000001</v>
      </c>
      <c r="E15">
        <v>18195.899999999998</v>
      </c>
      <c r="F15" s="8">
        <v>5.9</v>
      </c>
      <c r="G15">
        <v>18756.099999999999</v>
      </c>
    </row>
    <row r="16" spans="1:7" x14ac:dyDescent="0.2">
      <c r="A16" s="41" t="s">
        <v>174</v>
      </c>
      <c r="B16" s="18" t="s">
        <v>175</v>
      </c>
      <c r="C16">
        <v>55</v>
      </c>
      <c r="D16">
        <v>9.6349</v>
      </c>
      <c r="E16">
        <v>529.91999999999996</v>
      </c>
      <c r="F16" s="8">
        <v>7.01</v>
      </c>
      <c r="G16">
        <v>385.55</v>
      </c>
    </row>
    <row r="17" spans="1:7" x14ac:dyDescent="0.2">
      <c r="A17" s="41" t="s">
        <v>34</v>
      </c>
      <c r="B17" s="18" t="s">
        <v>35</v>
      </c>
      <c r="C17">
        <v>250</v>
      </c>
      <c r="D17">
        <v>101.3523</v>
      </c>
      <c r="E17">
        <v>25338.07</v>
      </c>
      <c r="F17" s="8">
        <v>99.4</v>
      </c>
      <c r="G17">
        <v>24850</v>
      </c>
    </row>
    <row r="18" spans="1:7" x14ac:dyDescent="0.2">
      <c r="A18" s="41" t="s">
        <v>36</v>
      </c>
      <c r="B18" s="18" t="s">
        <v>36</v>
      </c>
      <c r="C18">
        <v>1904</v>
      </c>
      <c r="D18">
        <v>54.313099999999999</v>
      </c>
      <c r="E18">
        <v>52268.87</v>
      </c>
      <c r="F18" s="8">
        <v>35.82</v>
      </c>
      <c r="G18">
        <v>68201.279999999999</v>
      </c>
    </row>
    <row r="19" spans="1:7" x14ac:dyDescent="0.2">
      <c r="A19" s="41" t="s">
        <v>38</v>
      </c>
      <c r="B19" s="18" t="s">
        <v>38</v>
      </c>
      <c r="C19">
        <v>3374</v>
      </c>
      <c r="D19">
        <v>10.3681</v>
      </c>
      <c r="E19">
        <v>17098.2</v>
      </c>
      <c r="F19" s="8">
        <v>3.79</v>
      </c>
      <c r="G19">
        <v>12787.46</v>
      </c>
    </row>
    <row r="20" spans="1:7" x14ac:dyDescent="0.2">
      <c r="A20" s="41" t="s">
        <v>40</v>
      </c>
      <c r="B20" s="18" t="s">
        <v>40</v>
      </c>
      <c r="C20">
        <v>6498</v>
      </c>
      <c r="D20">
        <v>19.792900000000003</v>
      </c>
      <c r="E20">
        <v>62558.95</v>
      </c>
      <c r="F20" s="8">
        <v>6.17</v>
      </c>
      <c r="G20">
        <v>40092.659999999996</v>
      </c>
    </row>
    <row r="21" spans="1:7" x14ac:dyDescent="0.2">
      <c r="A21" s="41" t="s">
        <v>176</v>
      </c>
      <c r="B21" s="18" t="s">
        <v>177</v>
      </c>
      <c r="C21">
        <v>99</v>
      </c>
      <c r="D21">
        <v>8.8475000000000001</v>
      </c>
      <c r="E21">
        <v>875.9</v>
      </c>
      <c r="F21" s="8">
        <v>10.87</v>
      </c>
      <c r="G21">
        <v>1076.1300000000001</v>
      </c>
    </row>
    <row r="22" spans="1:7" x14ac:dyDescent="0.2">
      <c r="A22" s="41" t="s">
        <v>42</v>
      </c>
      <c r="B22" s="18" t="s">
        <v>43</v>
      </c>
      <c r="C22">
        <v>1000</v>
      </c>
      <c r="D22">
        <v>11.9186</v>
      </c>
      <c r="E22">
        <v>11918.62</v>
      </c>
      <c r="F22" s="8">
        <v>17.739999999999998</v>
      </c>
      <c r="G22">
        <v>17740</v>
      </c>
    </row>
    <row r="23" spans="1:7" x14ac:dyDescent="0.2">
      <c r="A23" s="41" t="s">
        <v>44</v>
      </c>
      <c r="B23" s="18" t="s">
        <v>44</v>
      </c>
      <c r="C23">
        <v>596</v>
      </c>
      <c r="D23">
        <v>151.37270000000001</v>
      </c>
      <c r="E23">
        <v>45009.7</v>
      </c>
      <c r="F23" s="8">
        <v>69.42</v>
      </c>
      <c r="G23">
        <v>41374.32</v>
      </c>
    </row>
    <row r="24" spans="1:7" x14ac:dyDescent="0.2">
      <c r="A24" s="41" t="s">
        <v>46</v>
      </c>
      <c r="B24" s="18" t="s">
        <v>47</v>
      </c>
      <c r="C24">
        <v>200</v>
      </c>
      <c r="D24">
        <v>101.9177</v>
      </c>
      <c r="E24">
        <v>20383.54</v>
      </c>
      <c r="F24" s="8">
        <v>99.311000000000007</v>
      </c>
      <c r="G24">
        <v>19862.2</v>
      </c>
    </row>
    <row r="25" spans="1:7" x14ac:dyDescent="0.2">
      <c r="A25" s="41" t="s">
        <v>48</v>
      </c>
      <c r="B25" s="18" t="s">
        <v>49</v>
      </c>
      <c r="C25">
        <v>200</v>
      </c>
      <c r="D25">
        <v>100</v>
      </c>
      <c r="E25">
        <v>20000</v>
      </c>
      <c r="F25" s="8">
        <v>99.52</v>
      </c>
      <c r="G25">
        <v>19904</v>
      </c>
    </row>
    <row r="26" spans="1:7" x14ac:dyDescent="0.2">
      <c r="A26" s="41" t="s">
        <v>50</v>
      </c>
      <c r="B26" s="18" t="s">
        <v>50</v>
      </c>
      <c r="C26">
        <v>6407</v>
      </c>
      <c r="D26">
        <v>15.320500000000001</v>
      </c>
      <c r="E26">
        <v>53078.35</v>
      </c>
      <c r="F26" s="8">
        <v>4.41</v>
      </c>
      <c r="G26">
        <v>28254.87</v>
      </c>
    </row>
    <row r="27" spans="1:7" x14ac:dyDescent="0.2">
      <c r="A27" s="41" t="s">
        <v>52</v>
      </c>
      <c r="B27" s="18" t="s">
        <v>53</v>
      </c>
      <c r="C27">
        <v>300</v>
      </c>
      <c r="D27">
        <v>100.97110000000001</v>
      </c>
      <c r="E27">
        <v>30291.34</v>
      </c>
      <c r="F27" s="8">
        <v>98.8</v>
      </c>
      <c r="G27">
        <v>29640</v>
      </c>
    </row>
    <row r="28" spans="1:7" x14ac:dyDescent="0.2">
      <c r="A28" s="41" t="s">
        <v>54</v>
      </c>
      <c r="B28" s="18" t="s">
        <v>54</v>
      </c>
      <c r="C28">
        <v>1146</v>
      </c>
      <c r="D28">
        <v>50.576999999999998</v>
      </c>
      <c r="E28">
        <v>30006.68</v>
      </c>
      <c r="F28" s="8">
        <v>24.12</v>
      </c>
      <c r="G28">
        <v>27641.52</v>
      </c>
    </row>
    <row r="29" spans="1:7" x14ac:dyDescent="0.2">
      <c r="A29" s="41" t="s">
        <v>178</v>
      </c>
      <c r="B29" s="18" t="s">
        <v>179</v>
      </c>
      <c r="C29">
        <v>76</v>
      </c>
      <c r="D29">
        <v>8.9929000000000006</v>
      </c>
      <c r="E29">
        <v>683.46</v>
      </c>
      <c r="F29" s="8">
        <v>13.25</v>
      </c>
      <c r="G29">
        <v>1007</v>
      </c>
    </row>
    <row r="30" spans="1:7" x14ac:dyDescent="0.2">
      <c r="A30" s="41" t="s">
        <v>180</v>
      </c>
      <c r="B30" s="18" t="s">
        <v>181</v>
      </c>
      <c r="C30">
        <v>43</v>
      </c>
      <c r="D30">
        <v>113.64</v>
      </c>
      <c r="E30">
        <v>4886.5200000000004</v>
      </c>
      <c r="F30" s="8">
        <v>287</v>
      </c>
      <c r="G30">
        <v>12341</v>
      </c>
    </row>
    <row r="31" spans="1:7" x14ac:dyDescent="0.2">
      <c r="A31" s="41" t="s">
        <v>56</v>
      </c>
      <c r="B31" s="18" t="s">
        <v>57</v>
      </c>
      <c r="C31">
        <v>75000</v>
      </c>
      <c r="D31">
        <v>0.1368</v>
      </c>
      <c r="E31">
        <v>10258.379999999999</v>
      </c>
      <c r="F31" s="8">
        <v>8.1000000000000003E-2</v>
      </c>
      <c r="G31">
        <v>6075</v>
      </c>
    </row>
    <row r="32" spans="1:7" x14ac:dyDescent="0.2">
      <c r="A32" s="41" t="s">
        <v>58</v>
      </c>
      <c r="B32" s="18" t="s">
        <v>59</v>
      </c>
      <c r="C32" s="21">
        <v>500</v>
      </c>
      <c r="D32" s="21">
        <v>102.5993</v>
      </c>
      <c r="E32" s="21">
        <v>51299.67</v>
      </c>
      <c r="F32" s="8">
        <v>96.2</v>
      </c>
      <c r="G32">
        <v>48100</v>
      </c>
    </row>
    <row r="33" spans="1:7" x14ac:dyDescent="0.2">
      <c r="A33" s="41" t="s">
        <v>132</v>
      </c>
      <c r="B33" s="18" t="s">
        <v>133</v>
      </c>
      <c r="C33">
        <v>29178.338</v>
      </c>
      <c r="D33">
        <v>0.87560000000000004</v>
      </c>
      <c r="E33">
        <v>25550</v>
      </c>
      <c r="F33" s="8">
        <v>0.84660000000000002</v>
      </c>
      <c r="G33">
        <v>24702.38</v>
      </c>
    </row>
    <row r="34" spans="1:7" x14ac:dyDescent="0.2">
      <c r="A34" s="41" t="s">
        <v>60</v>
      </c>
      <c r="B34" s="18" t="s">
        <v>61</v>
      </c>
      <c r="C34">
        <v>1000</v>
      </c>
      <c r="D34">
        <v>9.1020000000000003</v>
      </c>
      <c r="E34">
        <v>9102</v>
      </c>
      <c r="F34" s="8">
        <v>9.1999999999999993</v>
      </c>
      <c r="G34">
        <v>9200</v>
      </c>
    </row>
    <row r="35" spans="1:7" x14ac:dyDescent="0.2">
      <c r="A35" s="41" t="s">
        <v>134</v>
      </c>
      <c r="B35" s="18" t="s">
        <v>135</v>
      </c>
      <c r="C35">
        <v>1784.97</v>
      </c>
      <c r="D35">
        <v>28.6279</v>
      </c>
      <c r="E35">
        <v>51100</v>
      </c>
      <c r="F35" s="8">
        <v>31.0396</v>
      </c>
      <c r="G35">
        <v>55404.75</v>
      </c>
    </row>
    <row r="36" spans="1:7" x14ac:dyDescent="0.2">
      <c r="A36" s="41" t="s">
        <v>182</v>
      </c>
      <c r="B36" s="18" t="s">
        <v>183</v>
      </c>
      <c r="C36">
        <v>187</v>
      </c>
      <c r="D36">
        <v>4.8003999999999998</v>
      </c>
      <c r="E36">
        <v>897.67</v>
      </c>
      <c r="F36" s="8">
        <v>13.85</v>
      </c>
      <c r="G36">
        <v>2589.9499999999998</v>
      </c>
    </row>
    <row r="37" spans="1:7" x14ac:dyDescent="0.2">
      <c r="A37" s="41" t="s">
        <v>62</v>
      </c>
      <c r="B37" s="18" t="s">
        <v>63</v>
      </c>
      <c r="C37">
        <v>40000</v>
      </c>
      <c r="D37">
        <v>2.0024999999999999</v>
      </c>
      <c r="E37">
        <v>80100</v>
      </c>
      <c r="F37" s="8">
        <v>1.7450000000000001</v>
      </c>
      <c r="G37">
        <v>69800</v>
      </c>
    </row>
    <row r="38" spans="1:7" x14ac:dyDescent="0.2">
      <c r="A38" s="41" t="s">
        <v>184</v>
      </c>
      <c r="B38" s="18" t="s">
        <v>185</v>
      </c>
      <c r="C38">
        <v>118</v>
      </c>
      <c r="D38">
        <v>15.467599999999999</v>
      </c>
      <c r="E38">
        <v>1825.18</v>
      </c>
      <c r="F38" s="8">
        <v>14.85</v>
      </c>
      <c r="G38">
        <v>1752.3</v>
      </c>
    </row>
    <row r="39" spans="1:7" x14ac:dyDescent="0.2">
      <c r="A39" s="41" t="s">
        <v>186</v>
      </c>
      <c r="B39" s="18" t="s">
        <v>187</v>
      </c>
      <c r="C39">
        <v>103</v>
      </c>
      <c r="D39">
        <v>3.7343999999999999</v>
      </c>
      <c r="E39">
        <v>384.64</v>
      </c>
      <c r="F39" s="8">
        <v>3.54</v>
      </c>
      <c r="G39">
        <v>364.62</v>
      </c>
    </row>
    <row r="40" spans="1:7" x14ac:dyDescent="0.2">
      <c r="A40" s="41" t="s">
        <v>188</v>
      </c>
      <c r="B40" s="18" t="s">
        <v>189</v>
      </c>
      <c r="C40">
        <v>795</v>
      </c>
      <c r="D40">
        <v>6.1738</v>
      </c>
      <c r="E40">
        <v>4908.18</v>
      </c>
      <c r="F40" s="8">
        <v>5.77</v>
      </c>
      <c r="G40">
        <v>4587.1499999999996</v>
      </c>
    </row>
    <row r="41" spans="1:7" x14ac:dyDescent="0.2">
      <c r="A41" s="41" t="s">
        <v>64</v>
      </c>
      <c r="B41" s="18" t="s">
        <v>64</v>
      </c>
      <c r="C41">
        <v>3418</v>
      </c>
      <c r="D41">
        <v>17.126300000000001</v>
      </c>
      <c r="E41">
        <v>28497.559999999998</v>
      </c>
      <c r="F41" s="8">
        <v>8.5399999999999991</v>
      </c>
      <c r="G41">
        <v>29189.72</v>
      </c>
    </row>
    <row r="42" spans="1:7" x14ac:dyDescent="0.2">
      <c r="A42" s="41" t="s">
        <v>136</v>
      </c>
      <c r="B42" s="18" t="s">
        <v>137</v>
      </c>
      <c r="C42">
        <v>15668.5782</v>
      </c>
      <c r="D42">
        <v>3.2612999999999999</v>
      </c>
      <c r="E42">
        <v>51100</v>
      </c>
      <c r="F42" s="8">
        <v>2.5669</v>
      </c>
      <c r="G42">
        <v>40219.67</v>
      </c>
    </row>
    <row r="43" spans="1:7" x14ac:dyDescent="0.2">
      <c r="A43" s="41" t="s">
        <v>190</v>
      </c>
      <c r="B43" s="18" t="s">
        <v>191</v>
      </c>
      <c r="C43">
        <v>337</v>
      </c>
      <c r="D43">
        <v>3.2787000000000002</v>
      </c>
      <c r="E43">
        <v>1104.93</v>
      </c>
      <c r="F43" s="8">
        <v>3.2</v>
      </c>
      <c r="G43">
        <v>1078.4000000000001</v>
      </c>
    </row>
    <row r="44" spans="1:7" x14ac:dyDescent="0.2">
      <c r="A44" s="41" t="s">
        <v>192</v>
      </c>
      <c r="B44" s="18" t="s">
        <v>193</v>
      </c>
      <c r="C44">
        <v>284</v>
      </c>
      <c r="D44">
        <v>1.9669000000000001</v>
      </c>
      <c r="E44">
        <v>558.59</v>
      </c>
      <c r="F44" s="8">
        <v>1.875</v>
      </c>
      <c r="G44">
        <v>532.5</v>
      </c>
    </row>
    <row r="45" spans="1:7" x14ac:dyDescent="0.2">
      <c r="A45" s="41" t="s">
        <v>66</v>
      </c>
      <c r="B45" s="18" t="s">
        <v>66</v>
      </c>
      <c r="C45">
        <v>1078</v>
      </c>
      <c r="D45">
        <v>21.209900000000001</v>
      </c>
      <c r="E45">
        <v>11370.44</v>
      </c>
      <c r="F45" s="8">
        <v>10.48</v>
      </c>
      <c r="G45">
        <v>11297.44</v>
      </c>
    </row>
    <row r="46" spans="1:7" x14ac:dyDescent="0.2">
      <c r="A46" s="41" t="s">
        <v>194</v>
      </c>
      <c r="B46" s="18" t="s">
        <v>195</v>
      </c>
      <c r="C46">
        <v>10</v>
      </c>
      <c r="D46">
        <v>41.88</v>
      </c>
      <c r="E46">
        <v>418.8</v>
      </c>
      <c r="F46" s="8">
        <v>43.03</v>
      </c>
      <c r="G46">
        <v>430.3</v>
      </c>
    </row>
    <row r="47" spans="1:7" x14ac:dyDescent="0.2">
      <c r="A47" s="41" t="s">
        <v>68</v>
      </c>
      <c r="B47" s="18" t="s">
        <v>68</v>
      </c>
      <c r="C47">
        <v>2856</v>
      </c>
      <c r="D47">
        <v>20.728999999999999</v>
      </c>
      <c r="E47">
        <v>31156.84</v>
      </c>
      <c r="F47" s="8">
        <v>12.37</v>
      </c>
      <c r="G47">
        <v>35328.720000000001</v>
      </c>
    </row>
    <row r="48" spans="1:7" x14ac:dyDescent="0.2">
      <c r="A48" s="41" t="s">
        <v>196</v>
      </c>
      <c r="B48" s="18" t="s">
        <v>197</v>
      </c>
      <c r="C48">
        <v>661</v>
      </c>
      <c r="D48">
        <v>3.9805999999999999</v>
      </c>
      <c r="E48">
        <v>2631.16</v>
      </c>
      <c r="F48" s="8">
        <v>4.0999999999999996</v>
      </c>
      <c r="G48">
        <v>2710.1</v>
      </c>
    </row>
    <row r="49" spans="1:7" x14ac:dyDescent="0.2">
      <c r="A49" s="41" t="s">
        <v>138</v>
      </c>
      <c r="B49" s="18" t="s">
        <v>139</v>
      </c>
      <c r="C49">
        <v>44345</v>
      </c>
      <c r="D49">
        <v>1.0730999999999999</v>
      </c>
      <c r="E49">
        <v>47588</v>
      </c>
      <c r="F49" s="8">
        <v>1.3753</v>
      </c>
      <c r="G49">
        <v>60987.68</v>
      </c>
    </row>
    <row r="50" spans="1:7" x14ac:dyDescent="0.2">
      <c r="A50" s="41" t="s">
        <v>70</v>
      </c>
      <c r="B50" s="18" t="s">
        <v>70</v>
      </c>
      <c r="C50">
        <v>4019</v>
      </c>
      <c r="D50">
        <v>67.086299999999994</v>
      </c>
      <c r="E50">
        <v>48887.4</v>
      </c>
      <c r="F50" s="8">
        <v>58.01</v>
      </c>
      <c r="G50">
        <v>233142.19</v>
      </c>
    </row>
    <row r="51" spans="1:7" x14ac:dyDescent="0.2">
      <c r="A51" s="41" t="s">
        <v>140</v>
      </c>
      <c r="B51" s="18" t="s">
        <v>141</v>
      </c>
      <c r="C51">
        <v>59210</v>
      </c>
      <c r="D51">
        <v>0.84450000000000003</v>
      </c>
      <c r="E51">
        <v>50000</v>
      </c>
      <c r="F51" s="8">
        <v>2.5186000000000002</v>
      </c>
      <c r="G51">
        <v>149126.31</v>
      </c>
    </row>
    <row r="52" spans="1:7" x14ac:dyDescent="0.2">
      <c r="A52" s="41" t="s">
        <v>72</v>
      </c>
      <c r="B52" s="18" t="s">
        <v>73</v>
      </c>
      <c r="C52">
        <v>27774</v>
      </c>
      <c r="D52">
        <v>1.4401999999999999</v>
      </c>
      <c r="E52">
        <v>40000</v>
      </c>
      <c r="F52" s="8">
        <v>1.7450000000000001</v>
      </c>
      <c r="G52">
        <v>48465.63</v>
      </c>
    </row>
    <row r="53" spans="1:7" x14ac:dyDescent="0.2">
      <c r="A53" s="41" t="s">
        <v>198</v>
      </c>
      <c r="B53" s="18" t="s">
        <v>199</v>
      </c>
      <c r="C53">
        <v>477</v>
      </c>
      <c r="D53">
        <v>1.8938999999999999</v>
      </c>
      <c r="E53">
        <v>903.41</v>
      </c>
      <c r="F53" s="8">
        <v>0.65</v>
      </c>
      <c r="G53">
        <v>310.05</v>
      </c>
    </row>
    <row r="54" spans="1:7" x14ac:dyDescent="0.2">
      <c r="A54" s="41" t="s">
        <v>200</v>
      </c>
      <c r="B54" s="18" t="s">
        <v>201</v>
      </c>
      <c r="C54">
        <v>217</v>
      </c>
      <c r="D54">
        <v>2.7305999999999999</v>
      </c>
      <c r="E54">
        <v>592.54</v>
      </c>
      <c r="F54" s="8">
        <v>2.99</v>
      </c>
      <c r="G54">
        <v>648.83000000000004</v>
      </c>
    </row>
    <row r="55" spans="1:7" x14ac:dyDescent="0.2">
      <c r="A55" s="41" t="s">
        <v>74</v>
      </c>
      <c r="B55" s="18" t="s">
        <v>74</v>
      </c>
      <c r="C55">
        <v>605</v>
      </c>
      <c r="D55">
        <v>164.6414</v>
      </c>
      <c r="E55">
        <v>41721.46</v>
      </c>
      <c r="F55" s="8">
        <v>118.6</v>
      </c>
      <c r="G55">
        <v>71753</v>
      </c>
    </row>
    <row r="56" spans="1:7" x14ac:dyDescent="0.2">
      <c r="A56" s="41" t="s">
        <v>76</v>
      </c>
      <c r="B56" s="18" t="s">
        <v>76</v>
      </c>
      <c r="C56">
        <v>2832</v>
      </c>
      <c r="D56">
        <v>53.372399999999999</v>
      </c>
      <c r="E56">
        <v>70717.98</v>
      </c>
      <c r="F56" s="8">
        <v>18.22</v>
      </c>
      <c r="G56">
        <v>51599.040000000001</v>
      </c>
    </row>
    <row r="57" spans="1:7" x14ac:dyDescent="0.2">
      <c r="A57" s="41" t="s">
        <v>78</v>
      </c>
      <c r="B57" s="18" t="s">
        <v>79</v>
      </c>
      <c r="C57">
        <v>400</v>
      </c>
      <c r="D57">
        <v>72.088800000000006</v>
      </c>
      <c r="E57">
        <v>28835.5</v>
      </c>
      <c r="F57" s="8">
        <v>89.65</v>
      </c>
      <c r="G57">
        <v>35860</v>
      </c>
    </row>
    <row r="58" spans="1:7" x14ac:dyDescent="0.2">
      <c r="A58" s="41" t="s">
        <v>80</v>
      </c>
      <c r="B58" s="18" t="s">
        <v>81</v>
      </c>
      <c r="C58">
        <v>300</v>
      </c>
      <c r="D58">
        <v>100</v>
      </c>
      <c r="E58">
        <v>30000</v>
      </c>
      <c r="F58" s="8">
        <v>100.3</v>
      </c>
      <c r="G58">
        <v>30090</v>
      </c>
    </row>
    <row r="59" spans="1:7" x14ac:dyDescent="0.2">
      <c r="A59" s="41" t="s">
        <v>82</v>
      </c>
      <c r="B59" s="18" t="s">
        <v>82</v>
      </c>
      <c r="C59">
        <v>1944</v>
      </c>
      <c r="D59">
        <v>50.569499999999998</v>
      </c>
      <c r="E59">
        <v>41502.51</v>
      </c>
      <c r="F59" s="8">
        <v>31.53</v>
      </c>
      <c r="G59">
        <v>61294.32</v>
      </c>
    </row>
    <row r="60" spans="1:7" x14ac:dyDescent="0.2">
      <c r="A60" s="41" t="s">
        <v>84</v>
      </c>
      <c r="B60" s="18" t="s">
        <v>84</v>
      </c>
      <c r="C60">
        <v>21182</v>
      </c>
      <c r="D60">
        <v>3.0486</v>
      </c>
      <c r="E60">
        <v>30365.170000000002</v>
      </c>
      <c r="F60" s="8">
        <v>1.38</v>
      </c>
      <c r="G60">
        <v>29231.16</v>
      </c>
    </row>
    <row r="61" spans="1:7" x14ac:dyDescent="0.2">
      <c r="A61" s="41" t="s">
        <v>86</v>
      </c>
      <c r="B61" s="18" t="s">
        <v>87</v>
      </c>
      <c r="C61">
        <v>13000</v>
      </c>
      <c r="D61">
        <v>1.5281</v>
      </c>
      <c r="E61">
        <v>19865.61</v>
      </c>
      <c r="F61" s="8">
        <v>1.845</v>
      </c>
      <c r="G61">
        <v>23985</v>
      </c>
    </row>
    <row r="62" spans="1:7" x14ac:dyDescent="0.2">
      <c r="A62" s="41" t="s">
        <v>88</v>
      </c>
      <c r="B62" s="18" t="s">
        <v>88</v>
      </c>
      <c r="C62">
        <v>5618</v>
      </c>
      <c r="D62">
        <v>4.2198000000000002</v>
      </c>
      <c r="E62">
        <v>12914.529999999999</v>
      </c>
      <c r="F62" s="8">
        <v>0.91</v>
      </c>
      <c r="G62">
        <v>5112.38</v>
      </c>
    </row>
    <row r="63" spans="1:7" x14ac:dyDescent="0.2">
      <c r="A63" s="41" t="s">
        <v>90</v>
      </c>
      <c r="B63" s="18" t="s">
        <v>91</v>
      </c>
      <c r="C63">
        <v>2800</v>
      </c>
      <c r="D63">
        <v>3.6509</v>
      </c>
      <c r="E63">
        <v>10222.629999999999</v>
      </c>
      <c r="F63" s="8">
        <v>2.31</v>
      </c>
      <c r="G63">
        <v>6468</v>
      </c>
    </row>
    <row r="64" spans="1:7" x14ac:dyDescent="0.2">
      <c r="A64" s="41" t="s">
        <v>92</v>
      </c>
      <c r="B64" s="18" t="s">
        <v>93</v>
      </c>
      <c r="C64">
        <v>4000</v>
      </c>
      <c r="D64">
        <v>5.0898000000000003</v>
      </c>
      <c r="E64">
        <v>20359.05</v>
      </c>
      <c r="F64" s="8">
        <v>5.84</v>
      </c>
      <c r="G64">
        <v>23360</v>
      </c>
    </row>
    <row r="65" spans="1:7" x14ac:dyDescent="0.2">
      <c r="A65" s="41" t="s">
        <v>94</v>
      </c>
      <c r="B65" s="18" t="s">
        <v>95</v>
      </c>
      <c r="C65">
        <v>3000</v>
      </c>
      <c r="D65">
        <v>4.6984000000000004</v>
      </c>
      <c r="E65">
        <v>14095.12</v>
      </c>
      <c r="F65" s="8">
        <v>3.46</v>
      </c>
      <c r="G65">
        <v>10380</v>
      </c>
    </row>
    <row r="66" spans="1:7" x14ac:dyDescent="0.2">
      <c r="A66" s="41" t="s">
        <v>202</v>
      </c>
      <c r="B66" s="18" t="s">
        <v>203</v>
      </c>
      <c r="C66">
        <v>180</v>
      </c>
      <c r="D66">
        <v>6.4096000000000002</v>
      </c>
      <c r="E66">
        <v>1153.72</v>
      </c>
      <c r="F66" s="8">
        <v>3.78</v>
      </c>
      <c r="G66">
        <v>680.4</v>
      </c>
    </row>
    <row r="67" spans="1:7" x14ac:dyDescent="0.2">
      <c r="A67" s="41" t="s">
        <v>96</v>
      </c>
      <c r="B67" s="18" t="s">
        <v>96</v>
      </c>
      <c r="C67">
        <v>1538</v>
      </c>
      <c r="D67">
        <v>20.592600000000001</v>
      </c>
      <c r="E67">
        <v>15792</v>
      </c>
      <c r="F67" s="8">
        <v>8.86</v>
      </c>
      <c r="G67">
        <v>13626.679999999998</v>
      </c>
    </row>
    <row r="68" spans="1:7" x14ac:dyDescent="0.2">
      <c r="A68" s="41" t="s">
        <v>98</v>
      </c>
      <c r="B68" s="18" t="s">
        <v>99</v>
      </c>
      <c r="C68">
        <v>20000</v>
      </c>
      <c r="D68">
        <v>1.0273000000000001</v>
      </c>
      <c r="E68">
        <v>20545.3</v>
      </c>
      <c r="F68" s="8">
        <v>0.79500000000000004</v>
      </c>
      <c r="G68">
        <v>15900</v>
      </c>
    </row>
    <row r="69" spans="1:7" x14ac:dyDescent="0.2">
      <c r="A69" s="41" t="s">
        <v>100</v>
      </c>
      <c r="B69" s="18" t="s">
        <v>101</v>
      </c>
      <c r="C69">
        <v>5659</v>
      </c>
      <c r="D69">
        <v>1.405</v>
      </c>
      <c r="E69">
        <v>7950.89</v>
      </c>
      <c r="F69" s="8">
        <v>0.72499999999999998</v>
      </c>
      <c r="G69">
        <v>4102.7700000000004</v>
      </c>
    </row>
    <row r="70" spans="1:7" x14ac:dyDescent="0.2">
      <c r="A70" s="41" t="s">
        <v>204</v>
      </c>
      <c r="B70" s="18" t="s">
        <v>205</v>
      </c>
      <c r="C70">
        <v>92</v>
      </c>
      <c r="D70">
        <v>68.399600000000007</v>
      </c>
      <c r="E70">
        <v>6292.76</v>
      </c>
      <c r="F70" s="8">
        <v>97.96</v>
      </c>
      <c r="G70">
        <v>9012.32</v>
      </c>
    </row>
    <row r="71" spans="1:7" x14ac:dyDescent="0.2">
      <c r="A71" s="41" t="s">
        <v>206</v>
      </c>
      <c r="B71" s="18" t="s">
        <v>207</v>
      </c>
      <c r="C71">
        <v>1792</v>
      </c>
      <c r="D71">
        <v>3.0424000000000002</v>
      </c>
      <c r="E71">
        <v>5451.98</v>
      </c>
      <c r="F71" s="8">
        <v>2.04</v>
      </c>
      <c r="G71">
        <v>3655.68</v>
      </c>
    </row>
    <row r="72" spans="1:7" x14ac:dyDescent="0.2">
      <c r="A72" s="41" t="s">
        <v>102</v>
      </c>
      <c r="B72" s="18" t="s">
        <v>102</v>
      </c>
      <c r="C72">
        <v>4137</v>
      </c>
      <c r="D72">
        <v>7.7537000000000003</v>
      </c>
      <c r="E72">
        <v>16322.310000000001</v>
      </c>
      <c r="F72" s="8">
        <v>2.17</v>
      </c>
      <c r="G72">
        <v>8977.2900000000009</v>
      </c>
    </row>
    <row r="73" spans="1:7" x14ac:dyDescent="0.2">
      <c r="A73" s="41" t="s">
        <v>104</v>
      </c>
      <c r="B73" s="18" t="s">
        <v>104</v>
      </c>
      <c r="C73">
        <v>469</v>
      </c>
      <c r="D73">
        <v>98.556100000000001</v>
      </c>
      <c r="E73">
        <v>23466.960000000003</v>
      </c>
      <c r="F73" s="8">
        <v>53.33</v>
      </c>
      <c r="G73">
        <v>25011.77</v>
      </c>
    </row>
    <row r="74" spans="1:7" x14ac:dyDescent="0.2">
      <c r="A74" s="41" t="s">
        <v>106</v>
      </c>
      <c r="B74" s="18" t="s">
        <v>106</v>
      </c>
      <c r="C74">
        <v>2014</v>
      </c>
      <c r="D74">
        <v>39.0871</v>
      </c>
      <c r="E74">
        <v>40730.49</v>
      </c>
      <c r="F74" s="8">
        <v>30.43</v>
      </c>
      <c r="G74">
        <v>61286.02</v>
      </c>
    </row>
    <row r="75" spans="1:7" x14ac:dyDescent="0.2">
      <c r="A75" s="41" t="s">
        <v>208</v>
      </c>
      <c r="B75" s="18" t="s">
        <v>209</v>
      </c>
      <c r="C75">
        <v>220</v>
      </c>
      <c r="D75">
        <v>1.9697</v>
      </c>
      <c r="E75">
        <v>433.34</v>
      </c>
      <c r="F75" s="8">
        <v>2.16</v>
      </c>
      <c r="G75">
        <v>475.2</v>
      </c>
    </row>
    <row r="76" spans="1:7" x14ac:dyDescent="0.2">
      <c r="A76" s="41" t="s">
        <v>108</v>
      </c>
      <c r="B76" s="18" t="s">
        <v>108</v>
      </c>
      <c r="C76">
        <v>7070</v>
      </c>
      <c r="D76">
        <v>9.3331999999999997</v>
      </c>
      <c r="E76">
        <v>24988.75</v>
      </c>
      <c r="F76" s="8">
        <v>5.3</v>
      </c>
      <c r="G76">
        <v>37471</v>
      </c>
    </row>
    <row r="77" spans="1:7" x14ac:dyDescent="0.2">
      <c r="A77" s="41" t="s">
        <v>110</v>
      </c>
      <c r="B77" s="18" t="s">
        <v>110</v>
      </c>
      <c r="C77">
        <v>876</v>
      </c>
      <c r="D77">
        <v>107.7175</v>
      </c>
      <c r="E77">
        <v>47164.4</v>
      </c>
      <c r="F77" s="8">
        <v>54.68</v>
      </c>
      <c r="G77">
        <v>47899.68</v>
      </c>
    </row>
    <row r="78" spans="1:7" x14ac:dyDescent="0.2">
      <c r="A78" s="41" t="s">
        <v>112</v>
      </c>
      <c r="B78" s="18" t="s">
        <v>112</v>
      </c>
      <c r="C78">
        <v>2502</v>
      </c>
      <c r="D78">
        <v>19.353200000000001</v>
      </c>
      <c r="E78">
        <v>21484.1</v>
      </c>
      <c r="F78" s="8">
        <v>9.23</v>
      </c>
      <c r="G78">
        <v>23093.46</v>
      </c>
    </row>
    <row r="79" spans="1:7" x14ac:dyDescent="0.2">
      <c r="A79" s="41" t="s">
        <v>114</v>
      </c>
      <c r="B79" s="18" t="s">
        <v>222</v>
      </c>
      <c r="C79">
        <v>5499</v>
      </c>
      <c r="D79">
        <v>9.101700000000001</v>
      </c>
      <c r="E79">
        <v>25238.09</v>
      </c>
      <c r="F79" s="8">
        <v>3.38</v>
      </c>
      <c r="G79">
        <v>18586.62</v>
      </c>
    </row>
    <row r="80" spans="1:7" x14ac:dyDescent="0.2">
      <c r="A80" s="41" t="s">
        <v>210</v>
      </c>
      <c r="B80" s="18" t="s">
        <v>211</v>
      </c>
      <c r="C80">
        <v>174</v>
      </c>
      <c r="D80">
        <v>9.4838000000000005</v>
      </c>
      <c r="E80">
        <v>1650.18</v>
      </c>
      <c r="F80" s="8">
        <v>14.13</v>
      </c>
      <c r="G80">
        <v>2458.62</v>
      </c>
    </row>
    <row r="81" spans="1:7" x14ac:dyDescent="0.2">
      <c r="A81" s="41" t="s">
        <v>116</v>
      </c>
      <c r="B81" s="18" t="s">
        <v>116</v>
      </c>
      <c r="C81">
        <v>3161</v>
      </c>
      <c r="D81">
        <v>8.0547000000000004</v>
      </c>
      <c r="E81">
        <v>13142.96</v>
      </c>
      <c r="F81" s="8">
        <v>3.45</v>
      </c>
      <c r="G81">
        <v>10905.45</v>
      </c>
    </row>
    <row r="82" spans="1:7" x14ac:dyDescent="0.2">
      <c r="A82" s="41" t="s">
        <v>212</v>
      </c>
      <c r="B82" s="18" t="s">
        <v>213</v>
      </c>
      <c r="C82">
        <v>2739</v>
      </c>
      <c r="D82">
        <v>4.3887</v>
      </c>
      <c r="E82">
        <v>12020.75</v>
      </c>
      <c r="F82" s="8">
        <v>3.13</v>
      </c>
      <c r="G82">
        <v>8573.07</v>
      </c>
    </row>
    <row r="83" spans="1:7" x14ac:dyDescent="0.2">
      <c r="A83" s="41" t="s">
        <v>214</v>
      </c>
      <c r="B83" s="18" t="s">
        <v>215</v>
      </c>
      <c r="C83">
        <v>194</v>
      </c>
      <c r="D83">
        <v>10.168799999999999</v>
      </c>
      <c r="E83">
        <v>1972.74</v>
      </c>
      <c r="F83" s="8">
        <v>10.48</v>
      </c>
      <c r="G83">
        <v>2033.12</v>
      </c>
    </row>
    <row r="84" spans="1:7" x14ac:dyDescent="0.2">
      <c r="A84" s="41" t="s">
        <v>118</v>
      </c>
      <c r="B84" s="18" t="s">
        <v>119</v>
      </c>
      <c r="C84">
        <v>1460</v>
      </c>
      <c r="D84">
        <v>14.665900000000001</v>
      </c>
      <c r="E84">
        <v>21412.2</v>
      </c>
      <c r="F84" s="8">
        <v>4.04</v>
      </c>
      <c r="G84">
        <v>5898.4</v>
      </c>
    </row>
    <row r="85" spans="1:7" x14ac:dyDescent="0.2">
      <c r="A85" s="41" t="s">
        <v>142</v>
      </c>
      <c r="B85" s="18" t="s">
        <v>143</v>
      </c>
      <c r="C85">
        <v>35189.35</v>
      </c>
      <c r="D85">
        <v>1.8182</v>
      </c>
      <c r="E85">
        <v>63981.52</v>
      </c>
      <c r="F85" s="8">
        <v>2.1101999999999999</v>
      </c>
      <c r="G85">
        <v>74256.570000000007</v>
      </c>
    </row>
    <row r="86" spans="1:7" x14ac:dyDescent="0.2">
      <c r="A86" s="41" t="s">
        <v>120</v>
      </c>
      <c r="B86" s="18" t="s">
        <v>120</v>
      </c>
      <c r="C86">
        <v>4347</v>
      </c>
      <c r="D86">
        <v>6.8784000000000001</v>
      </c>
      <c r="E86">
        <v>14742.15</v>
      </c>
      <c r="F86" s="8">
        <v>1.655</v>
      </c>
      <c r="G86">
        <v>7194.28</v>
      </c>
    </row>
    <row r="87" spans="1:7" x14ac:dyDescent="0.2">
      <c r="A87" s="41" t="s">
        <v>122</v>
      </c>
      <c r="B87" s="18" t="s">
        <v>122</v>
      </c>
      <c r="C87">
        <v>3881</v>
      </c>
      <c r="D87">
        <v>56.105899999999998</v>
      </c>
      <c r="E87">
        <v>105850.97</v>
      </c>
      <c r="F87" s="8">
        <v>17.95</v>
      </c>
      <c r="G87">
        <v>69663.95</v>
      </c>
    </row>
    <row r="88" spans="1:7" x14ac:dyDescent="0.2">
      <c r="A88" s="41" t="s">
        <v>216</v>
      </c>
      <c r="B88" s="18" t="s">
        <v>217</v>
      </c>
      <c r="C88">
        <v>239</v>
      </c>
      <c r="D88">
        <v>29.603000000000002</v>
      </c>
      <c r="E88">
        <v>7075.11</v>
      </c>
      <c r="F88" s="8">
        <v>44.83</v>
      </c>
      <c r="G88">
        <v>10714.37</v>
      </c>
    </row>
    <row r="89" spans="1:7" x14ac:dyDescent="0.2">
      <c r="A89" s="41" t="s">
        <v>124</v>
      </c>
      <c r="B89" s="18" t="s">
        <v>125</v>
      </c>
      <c r="C89">
        <v>5500</v>
      </c>
      <c r="D89">
        <v>2.6124000000000001</v>
      </c>
      <c r="E89">
        <v>14368.09</v>
      </c>
      <c r="F89" s="8">
        <v>1.43</v>
      </c>
      <c r="G89">
        <v>7865</v>
      </c>
    </row>
    <row r="90" spans="1:7" x14ac:dyDescent="0.2">
      <c r="A90" s="41" t="s">
        <v>126</v>
      </c>
      <c r="B90" s="18" t="s">
        <v>127</v>
      </c>
      <c r="C90">
        <v>1000</v>
      </c>
      <c r="D90">
        <v>12.5413</v>
      </c>
      <c r="E90">
        <v>12541.3</v>
      </c>
      <c r="F90" s="8">
        <v>8.7200000000000006</v>
      </c>
      <c r="G90">
        <v>8720</v>
      </c>
    </row>
    <row r="91" spans="1:7" x14ac:dyDescent="0.2">
      <c r="A91" s="41" t="s">
        <v>218</v>
      </c>
      <c r="B91" s="18" t="s">
        <v>219</v>
      </c>
      <c r="C91">
        <v>82</v>
      </c>
      <c r="D91">
        <v>24.5002</v>
      </c>
      <c r="E91">
        <v>2009.02</v>
      </c>
      <c r="F91" s="8">
        <v>37.28</v>
      </c>
      <c r="G91">
        <v>3056.96</v>
      </c>
    </row>
    <row r="92" spans="1:7" x14ac:dyDescent="0.2">
      <c r="A92" s="41" t="s">
        <v>128</v>
      </c>
      <c r="B92" s="18" t="s">
        <v>128</v>
      </c>
      <c r="C92">
        <v>1986</v>
      </c>
      <c r="D92">
        <v>61.535499999999999</v>
      </c>
      <c r="E92">
        <v>60687.72</v>
      </c>
      <c r="F92" s="8">
        <v>21.65</v>
      </c>
      <c r="G92">
        <v>42996.9</v>
      </c>
    </row>
    <row r="93" spans="1:7" x14ac:dyDescent="0.2">
      <c r="A93" s="41"/>
      <c r="B93" s="18"/>
      <c r="C93" s="22">
        <f>SUBTOTAL(109,Table1__2[Quantity])</f>
        <v>921518.23619999993</v>
      </c>
      <c r="D93" s="22">
        <f>SUBTOTAL(109,Table1__2[Avg unit cost $])</f>
        <v>2627.6904000000013</v>
      </c>
      <c r="E93" s="22">
        <f>SUBTOTAL(109,Table1__2[Actual cost $])</f>
        <v>2091389.0900000003</v>
      </c>
      <c r="F93" s="22">
        <f>SUBTOTAL(109,Table1__2[Unit price $])</f>
        <v>2265.0941999999995</v>
      </c>
      <c r="G93" s="22">
        <f>SUBTOTAL(109,Table1__2[Market value $])</f>
        <v>2268275.5</v>
      </c>
    </row>
    <row r="95" spans="1:7" x14ac:dyDescent="0.2">
      <c r="A95" s="56" t="s">
        <v>376</v>
      </c>
      <c r="B95" s="57"/>
      <c r="C95" s="57">
        <v>922335.4</v>
      </c>
      <c r="D95" s="57"/>
      <c r="E95" s="57"/>
      <c r="F95" s="57"/>
      <c r="G95" s="57">
        <f>2351539.99-83261.64</f>
        <v>2268278.35</v>
      </c>
    </row>
    <row r="96" spans="1:7" x14ac:dyDescent="0.2">
      <c r="A96" s="21" t="s">
        <v>472</v>
      </c>
      <c r="C96">
        <f>C95-Table1__2[[#Totals],[Quantity]]</f>
        <v>817.16380000009667</v>
      </c>
      <c r="G96">
        <f>G95-Table1__2[[#Totals],[Market value $]]</f>
        <v>2.8500000000931323</v>
      </c>
    </row>
    <row r="98" spans="1:8" x14ac:dyDescent="0.2">
      <c r="A98" s="30" t="s">
        <v>471</v>
      </c>
      <c r="B98" s="30"/>
      <c r="C98" s="30">
        <f>-'Workings '!K64</f>
        <v>-817</v>
      </c>
      <c r="D98" s="30"/>
      <c r="E98" s="30"/>
      <c r="F98" s="30"/>
      <c r="G98" s="30">
        <v>-2.4500000000000002</v>
      </c>
    </row>
    <row r="99" spans="1:8" x14ac:dyDescent="0.2">
      <c r="A99" s="42" t="s">
        <v>138</v>
      </c>
      <c r="B99" s="21">
        <v>2.9999999998835847E-2</v>
      </c>
      <c r="C99" s="21">
        <f>-'Workings '!K67</f>
        <v>-2.9999999998835847E-2</v>
      </c>
      <c r="D99" s="21"/>
      <c r="G99">
        <f>G49 - (60987.72)</f>
        <v>-4.0000000000873115E-2</v>
      </c>
    </row>
    <row r="100" spans="1:8" x14ac:dyDescent="0.2">
      <c r="A100" s="42" t="s">
        <v>140</v>
      </c>
      <c r="B100" s="21"/>
      <c r="C100" s="21">
        <f>-'Workings '!K70</f>
        <v>-0.13680000000022119</v>
      </c>
      <c r="D100" s="21"/>
      <c r="G100">
        <f>G51-149126.65</f>
        <v>-0.33999999999650754</v>
      </c>
    </row>
    <row r="101" spans="1:8" x14ac:dyDescent="0.2">
      <c r="A101" s="42"/>
      <c r="B101" s="21"/>
      <c r="C101" s="21"/>
      <c r="D101" s="21"/>
    </row>
    <row r="102" spans="1:8" x14ac:dyDescent="0.2">
      <c r="A102" s="42"/>
      <c r="B102" s="21"/>
      <c r="C102" s="21">
        <f>SUM(C96:C100)</f>
        <v>-2.9999999023857526E-3</v>
      </c>
      <c r="D102" s="21"/>
      <c r="G102" s="21">
        <f>SUM(G96:G100)</f>
        <v>2.0000000095751425E-2</v>
      </c>
      <c r="H102" t="s">
        <v>473</v>
      </c>
    </row>
    <row r="103" spans="1:8" x14ac:dyDescent="0.2">
      <c r="B103" s="21"/>
      <c r="C103" s="21"/>
      <c r="D103" s="21"/>
    </row>
    <row r="104" spans="1:8" x14ac:dyDescent="0.2">
      <c r="B104" s="21"/>
      <c r="C104" s="21"/>
      <c r="D104" s="21"/>
    </row>
    <row r="105" spans="1:8" x14ac:dyDescent="0.2">
      <c r="B105" s="21"/>
      <c r="C105" s="21"/>
      <c r="D105" s="21"/>
    </row>
    <row r="106" spans="1:8" x14ac:dyDescent="0.2">
      <c r="B106" s="21"/>
      <c r="C106" s="21"/>
      <c r="D106" s="21"/>
    </row>
    <row r="107" spans="1:8" x14ac:dyDescent="0.2">
      <c r="C107" s="2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169C-266B-4449-99D3-F732D2213814}">
  <dimension ref="A1:G154"/>
  <sheetViews>
    <sheetView workbookViewId="0">
      <selection activeCell="B57" sqref="B57"/>
    </sheetView>
  </sheetViews>
  <sheetFormatPr defaultRowHeight="12" x14ac:dyDescent="0.2"/>
  <cols>
    <col min="1" max="1" width="11.83203125" bestFit="1" customWidth="1"/>
    <col min="2" max="2" width="101.33203125" bestFit="1" customWidth="1"/>
    <col min="3" max="3" width="12.6640625" customWidth="1"/>
    <col min="4" max="4" width="18.5" customWidth="1"/>
    <col min="5" max="5" width="16.5" customWidth="1"/>
    <col min="6" max="6" width="15.5" customWidth="1"/>
    <col min="7" max="7" width="19" customWidth="1"/>
  </cols>
  <sheetData>
    <row r="1" spans="1:7" ht="15" x14ac:dyDescent="0.25">
      <c r="A1" s="5" t="s">
        <v>5</v>
      </c>
      <c r="B1" s="5" t="s">
        <v>223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</row>
    <row r="2" spans="1:7" x14ac:dyDescent="0.2">
      <c r="A2" t="s">
        <v>17</v>
      </c>
      <c r="B2" t="s">
        <v>18</v>
      </c>
      <c r="C2" s="7">
        <v>15107</v>
      </c>
      <c r="D2" s="8">
        <v>2.5158999999999998</v>
      </c>
      <c r="E2">
        <v>38007.550000000003</v>
      </c>
      <c r="F2" s="8">
        <v>2.36</v>
      </c>
      <c r="G2">
        <v>35652.519999999997</v>
      </c>
    </row>
    <row r="3" spans="1:7" x14ac:dyDescent="0.2">
      <c r="A3" t="s">
        <v>162</v>
      </c>
      <c r="B3" t="s">
        <v>163</v>
      </c>
      <c r="C3" s="7">
        <v>160</v>
      </c>
      <c r="D3" s="8">
        <v>19.1357</v>
      </c>
      <c r="E3">
        <v>3061.71</v>
      </c>
      <c r="F3" s="8">
        <v>17.05</v>
      </c>
      <c r="G3">
        <v>2728</v>
      </c>
    </row>
    <row r="4" spans="1:7" x14ac:dyDescent="0.2">
      <c r="A4" t="s">
        <v>164</v>
      </c>
      <c r="B4" t="s">
        <v>165</v>
      </c>
      <c r="C4" s="7">
        <v>122</v>
      </c>
      <c r="D4" s="8">
        <v>5.8365999999999998</v>
      </c>
      <c r="E4">
        <v>712.06</v>
      </c>
      <c r="F4" s="8">
        <v>6.16</v>
      </c>
      <c r="G4">
        <v>751.52</v>
      </c>
    </row>
    <row r="5" spans="1:7" x14ac:dyDescent="0.2">
      <c r="A5" t="s">
        <v>19</v>
      </c>
      <c r="B5" t="s">
        <v>20</v>
      </c>
      <c r="C5" s="7">
        <v>308527</v>
      </c>
      <c r="D5" s="8">
        <v>0.16619999999999999</v>
      </c>
      <c r="E5">
        <v>51274.92</v>
      </c>
      <c r="F5" s="8">
        <v>6.0999999999999999E-2</v>
      </c>
      <c r="G5">
        <v>18820.150000000001</v>
      </c>
    </row>
    <row r="6" spans="1:7" x14ac:dyDescent="0.2">
      <c r="A6" t="s">
        <v>21</v>
      </c>
      <c r="B6" t="s">
        <v>22</v>
      </c>
      <c r="C6" s="7">
        <v>88695</v>
      </c>
      <c r="D6" s="8">
        <v>0</v>
      </c>
      <c r="E6">
        <v>0</v>
      </c>
      <c r="F6" s="8">
        <v>1.4E-2</v>
      </c>
      <c r="G6">
        <v>1241.73</v>
      </c>
    </row>
    <row r="7" spans="1:7" x14ac:dyDescent="0.2">
      <c r="B7" t="s">
        <v>25</v>
      </c>
      <c r="C7" s="7">
        <v>1000</v>
      </c>
      <c r="D7" s="8">
        <v>22.9177</v>
      </c>
      <c r="E7">
        <v>22917.67</v>
      </c>
      <c r="F7" s="8">
        <v>29.32</v>
      </c>
      <c r="G7">
        <v>29320</v>
      </c>
    </row>
    <row r="8" spans="1:7" x14ac:dyDescent="0.2">
      <c r="B8" t="s">
        <v>25</v>
      </c>
      <c r="C8" s="7">
        <v>112</v>
      </c>
      <c r="D8" s="8">
        <v>26.069500000000001</v>
      </c>
      <c r="E8">
        <v>2919.78</v>
      </c>
      <c r="F8" s="8">
        <v>29.32</v>
      </c>
      <c r="G8">
        <v>3283.84</v>
      </c>
    </row>
    <row r="9" spans="1:7" x14ac:dyDescent="0.2">
      <c r="A9" t="s">
        <v>24</v>
      </c>
      <c r="B9" t="s">
        <v>24</v>
      </c>
      <c r="C9" s="7">
        <v>1112</v>
      </c>
      <c r="D9" s="7">
        <v>48.987200000000001</v>
      </c>
      <c r="E9" s="7">
        <v>25837.449999999997</v>
      </c>
      <c r="F9" s="7">
        <v>58.64</v>
      </c>
      <c r="G9" s="7">
        <v>32603.84</v>
      </c>
    </row>
    <row r="10" spans="1:7" x14ac:dyDescent="0.2">
      <c r="A10" t="s">
        <v>166</v>
      </c>
      <c r="B10" t="s">
        <v>167</v>
      </c>
      <c r="C10" s="7">
        <v>42</v>
      </c>
      <c r="D10" s="8">
        <v>26.2895</v>
      </c>
      <c r="E10">
        <v>1104.1600000000001</v>
      </c>
      <c r="F10" s="8">
        <v>25.5</v>
      </c>
      <c r="G10">
        <v>1071</v>
      </c>
    </row>
    <row r="11" spans="1:7" x14ac:dyDescent="0.2">
      <c r="B11" t="s">
        <v>27</v>
      </c>
      <c r="C11" s="7">
        <v>1500</v>
      </c>
      <c r="D11" s="8">
        <v>11.044700000000001</v>
      </c>
      <c r="E11">
        <v>16567.02</v>
      </c>
      <c r="F11" s="8">
        <v>14.48</v>
      </c>
      <c r="G11">
        <v>21720</v>
      </c>
    </row>
    <row r="12" spans="1:7" x14ac:dyDescent="0.2">
      <c r="B12" t="s">
        <v>27</v>
      </c>
      <c r="C12" s="7">
        <v>140</v>
      </c>
      <c r="D12" s="8">
        <v>11.6121</v>
      </c>
      <c r="E12">
        <v>1625.7</v>
      </c>
      <c r="F12" s="8">
        <v>14.48</v>
      </c>
      <c r="G12">
        <v>2027.2</v>
      </c>
    </row>
    <row r="13" spans="1:7" x14ac:dyDescent="0.2">
      <c r="A13" t="s">
        <v>26</v>
      </c>
      <c r="B13" t="s">
        <v>26</v>
      </c>
      <c r="C13" s="7">
        <v>1640</v>
      </c>
      <c r="D13" s="7">
        <v>22.6568</v>
      </c>
      <c r="E13" s="7">
        <v>18192.72</v>
      </c>
      <c r="F13" s="7">
        <v>28.96</v>
      </c>
      <c r="G13" s="7">
        <v>23747.200000000001</v>
      </c>
    </row>
    <row r="14" spans="1:7" x14ac:dyDescent="0.2">
      <c r="B14" t="s">
        <v>29</v>
      </c>
      <c r="C14" s="7">
        <v>2200</v>
      </c>
      <c r="D14" s="8">
        <v>26.773599999999998</v>
      </c>
      <c r="E14">
        <v>58901.83</v>
      </c>
      <c r="F14" s="8">
        <v>18.64</v>
      </c>
      <c r="G14">
        <v>41008</v>
      </c>
    </row>
    <row r="15" spans="1:7" x14ac:dyDescent="0.2">
      <c r="B15" t="s">
        <v>29</v>
      </c>
      <c r="C15" s="7">
        <v>454</v>
      </c>
      <c r="D15" s="8">
        <v>27.494900000000001</v>
      </c>
      <c r="E15">
        <v>12482.69</v>
      </c>
      <c r="F15" s="8">
        <v>18.64</v>
      </c>
      <c r="G15">
        <v>8462.56</v>
      </c>
    </row>
    <row r="16" spans="1:7" x14ac:dyDescent="0.2">
      <c r="A16" t="s">
        <v>28</v>
      </c>
      <c r="B16" t="s">
        <v>28</v>
      </c>
      <c r="C16" s="7">
        <v>2654</v>
      </c>
      <c r="D16" s="7">
        <v>54.268500000000003</v>
      </c>
      <c r="E16" s="7">
        <v>71384.52</v>
      </c>
      <c r="F16" s="7">
        <v>37.28</v>
      </c>
      <c r="G16" s="7">
        <v>49470.559999999998</v>
      </c>
    </row>
    <row r="17" spans="1:7" x14ac:dyDescent="0.2">
      <c r="A17" t="s">
        <v>30</v>
      </c>
      <c r="B17" t="s">
        <v>31</v>
      </c>
      <c r="C17" s="7">
        <v>250</v>
      </c>
      <c r="D17" s="8">
        <v>99.802899999999994</v>
      </c>
      <c r="E17">
        <v>24950.73</v>
      </c>
      <c r="F17" s="8">
        <v>100.99</v>
      </c>
      <c r="G17">
        <v>25247.5</v>
      </c>
    </row>
    <row r="18" spans="1:7" x14ac:dyDescent="0.2">
      <c r="A18" t="s">
        <v>168</v>
      </c>
      <c r="B18" t="s">
        <v>169</v>
      </c>
      <c r="C18" s="7">
        <v>107</v>
      </c>
      <c r="D18" s="8">
        <v>9.1327999999999996</v>
      </c>
      <c r="E18">
        <v>977.21</v>
      </c>
      <c r="F18" s="8">
        <v>11.13</v>
      </c>
      <c r="G18">
        <v>1190.9100000000001</v>
      </c>
    </row>
    <row r="19" spans="1:7" x14ac:dyDescent="0.2">
      <c r="A19" t="s">
        <v>170</v>
      </c>
      <c r="B19" t="s">
        <v>171</v>
      </c>
      <c r="C19" s="7">
        <v>830</v>
      </c>
      <c r="D19" s="8">
        <v>2.4115000000000002</v>
      </c>
      <c r="E19">
        <v>2001.51</v>
      </c>
      <c r="F19" s="8">
        <v>1.625</v>
      </c>
      <c r="G19">
        <v>1348.75</v>
      </c>
    </row>
    <row r="20" spans="1:7" x14ac:dyDescent="0.2">
      <c r="A20" t="s">
        <v>172</v>
      </c>
      <c r="B20" t="s">
        <v>173</v>
      </c>
      <c r="C20" s="7">
        <v>243</v>
      </c>
      <c r="D20" s="8">
        <v>5.9908999999999999</v>
      </c>
      <c r="E20">
        <v>1455.78</v>
      </c>
      <c r="F20" s="8">
        <v>4.92</v>
      </c>
      <c r="G20">
        <v>1195.56</v>
      </c>
    </row>
    <row r="21" spans="1:7" x14ac:dyDescent="0.2">
      <c r="B21" t="s">
        <v>33</v>
      </c>
      <c r="C21" s="7">
        <v>3000</v>
      </c>
      <c r="D21" s="8">
        <v>5.7876000000000003</v>
      </c>
      <c r="E21">
        <v>17362.8</v>
      </c>
      <c r="F21" s="8">
        <v>5.9</v>
      </c>
      <c r="G21">
        <v>17700</v>
      </c>
    </row>
    <row r="22" spans="1:7" x14ac:dyDescent="0.2">
      <c r="B22" t="s">
        <v>33</v>
      </c>
      <c r="C22" s="7">
        <v>179</v>
      </c>
      <c r="D22" s="8">
        <v>4.6542000000000003</v>
      </c>
      <c r="E22">
        <v>833.1</v>
      </c>
      <c r="F22" s="8">
        <v>5.9</v>
      </c>
      <c r="G22">
        <v>1056.0999999999999</v>
      </c>
    </row>
    <row r="23" spans="1:7" x14ac:dyDescent="0.2">
      <c r="A23" t="s">
        <v>32</v>
      </c>
      <c r="B23" t="s">
        <v>32</v>
      </c>
      <c r="C23" s="7">
        <v>3179</v>
      </c>
      <c r="D23" s="7">
        <v>10.441800000000001</v>
      </c>
      <c r="E23" s="7">
        <v>18195.899999999998</v>
      </c>
      <c r="F23" s="7">
        <v>11.8</v>
      </c>
      <c r="G23" s="7">
        <v>18756.099999999999</v>
      </c>
    </row>
    <row r="24" spans="1:7" x14ac:dyDescent="0.2">
      <c r="A24" t="s">
        <v>174</v>
      </c>
      <c r="B24" t="s">
        <v>175</v>
      </c>
      <c r="C24" s="7">
        <v>55</v>
      </c>
      <c r="D24" s="8">
        <v>9.6349</v>
      </c>
      <c r="E24">
        <v>529.91999999999996</v>
      </c>
      <c r="F24" s="8">
        <v>7.01</v>
      </c>
      <c r="G24">
        <v>385.55</v>
      </c>
    </row>
    <row r="25" spans="1:7" x14ac:dyDescent="0.2">
      <c r="A25" t="s">
        <v>34</v>
      </c>
      <c r="B25" t="s">
        <v>35</v>
      </c>
      <c r="C25" s="7">
        <v>250</v>
      </c>
      <c r="D25" s="8">
        <v>101.3523</v>
      </c>
      <c r="E25">
        <v>25338.07</v>
      </c>
      <c r="F25" s="8">
        <v>99.4</v>
      </c>
      <c r="G25">
        <v>24850</v>
      </c>
    </row>
    <row r="26" spans="1:7" x14ac:dyDescent="0.2">
      <c r="B26" t="s">
        <v>37</v>
      </c>
      <c r="C26" s="7">
        <v>1296</v>
      </c>
      <c r="D26" s="8">
        <v>27.974599999999999</v>
      </c>
      <c r="E26">
        <v>36255.040000000001</v>
      </c>
      <c r="F26" s="8">
        <v>35.82</v>
      </c>
      <c r="G26">
        <v>46422.720000000001</v>
      </c>
    </row>
    <row r="27" spans="1:7" x14ac:dyDescent="0.2">
      <c r="B27" t="s">
        <v>37</v>
      </c>
      <c r="C27" s="7">
        <v>608</v>
      </c>
      <c r="D27" s="8">
        <v>26.3385</v>
      </c>
      <c r="E27">
        <v>16013.83</v>
      </c>
      <c r="F27" s="8">
        <v>35.82</v>
      </c>
      <c r="G27">
        <v>21778.560000000001</v>
      </c>
    </row>
    <row r="28" spans="1:7" x14ac:dyDescent="0.2">
      <c r="A28" t="s">
        <v>36</v>
      </c>
      <c r="B28" t="s">
        <v>36</v>
      </c>
      <c r="C28" s="7">
        <v>1904</v>
      </c>
      <c r="D28" s="7">
        <v>54.313099999999999</v>
      </c>
      <c r="E28" s="7">
        <v>52268.87</v>
      </c>
      <c r="F28" s="7">
        <v>71.64</v>
      </c>
      <c r="G28" s="7">
        <v>68201.279999999999</v>
      </c>
    </row>
    <row r="29" spans="1:7" x14ac:dyDescent="0.2">
      <c r="B29" t="s">
        <v>39</v>
      </c>
      <c r="C29" s="7">
        <v>2500</v>
      </c>
      <c r="D29" s="8">
        <v>4.9424999999999999</v>
      </c>
      <c r="E29">
        <v>12356.2</v>
      </c>
      <c r="F29" s="8">
        <v>3.79</v>
      </c>
      <c r="G29">
        <v>9475</v>
      </c>
    </row>
    <row r="30" spans="1:7" ht="11.25" customHeight="1" x14ac:dyDescent="0.2">
      <c r="B30" t="s">
        <v>39</v>
      </c>
      <c r="C30" s="7">
        <v>874</v>
      </c>
      <c r="D30" s="8">
        <v>5.4256000000000002</v>
      </c>
      <c r="E30">
        <v>4742</v>
      </c>
      <c r="F30" s="8">
        <v>3.79</v>
      </c>
      <c r="G30">
        <v>3312.46</v>
      </c>
    </row>
    <row r="31" spans="1:7" ht="11.25" customHeight="1" x14ac:dyDescent="0.2">
      <c r="A31" t="s">
        <v>38</v>
      </c>
      <c r="B31" t="s">
        <v>38</v>
      </c>
      <c r="C31" s="7">
        <v>3374</v>
      </c>
      <c r="D31" s="7">
        <v>10.3681</v>
      </c>
      <c r="E31" s="7">
        <v>17098.2</v>
      </c>
      <c r="F31" s="7">
        <v>7.58</v>
      </c>
      <c r="G31" s="7">
        <v>12787.46</v>
      </c>
    </row>
    <row r="32" spans="1:7" x14ac:dyDescent="0.2">
      <c r="B32" t="s">
        <v>41</v>
      </c>
      <c r="C32" s="7">
        <v>6064</v>
      </c>
      <c r="D32" s="8">
        <v>9.5859000000000005</v>
      </c>
      <c r="E32">
        <v>58129.13</v>
      </c>
      <c r="F32" s="8">
        <v>6.17</v>
      </c>
      <c r="G32">
        <v>37414.879999999997</v>
      </c>
    </row>
    <row r="33" spans="1:7" x14ac:dyDescent="0.2">
      <c r="B33" t="s">
        <v>41</v>
      </c>
      <c r="C33" s="7">
        <v>434</v>
      </c>
      <c r="D33" s="8">
        <v>10.207000000000001</v>
      </c>
      <c r="E33">
        <v>4429.82</v>
      </c>
      <c r="F33" s="8">
        <v>6.17</v>
      </c>
      <c r="G33">
        <v>2677.78</v>
      </c>
    </row>
    <row r="34" spans="1:7" x14ac:dyDescent="0.2">
      <c r="A34" t="s">
        <v>40</v>
      </c>
      <c r="B34" t="s">
        <v>40</v>
      </c>
      <c r="C34" s="7">
        <v>6498</v>
      </c>
      <c r="D34" s="7">
        <v>19.792900000000003</v>
      </c>
      <c r="E34" s="7">
        <v>62558.95</v>
      </c>
      <c r="F34" s="7">
        <v>12.34</v>
      </c>
      <c r="G34" s="7">
        <v>40092.659999999996</v>
      </c>
    </row>
    <row r="35" spans="1:7" x14ac:dyDescent="0.2">
      <c r="A35" t="s">
        <v>176</v>
      </c>
      <c r="B35" t="s">
        <v>177</v>
      </c>
      <c r="C35" s="7">
        <v>99</v>
      </c>
      <c r="D35" s="8">
        <v>8.8475000000000001</v>
      </c>
      <c r="E35">
        <v>875.9</v>
      </c>
      <c r="F35" s="8">
        <v>10.87</v>
      </c>
      <c r="G35">
        <v>1076.1300000000001</v>
      </c>
    </row>
    <row r="36" spans="1:7" x14ac:dyDescent="0.2">
      <c r="A36" t="s">
        <v>42</v>
      </c>
      <c r="B36" t="s">
        <v>43</v>
      </c>
      <c r="C36" s="7">
        <v>1000</v>
      </c>
      <c r="D36" s="8">
        <v>11.9186</v>
      </c>
      <c r="E36">
        <v>11918.62</v>
      </c>
      <c r="F36" s="8">
        <v>17.739999999999998</v>
      </c>
      <c r="G36">
        <v>17740</v>
      </c>
    </row>
    <row r="37" spans="1:7" x14ac:dyDescent="0.2">
      <c r="B37" t="s">
        <v>45</v>
      </c>
      <c r="C37" s="7">
        <v>330</v>
      </c>
      <c r="D37" s="8">
        <v>74.133600000000001</v>
      </c>
      <c r="E37">
        <v>24464.09</v>
      </c>
      <c r="F37" s="8">
        <v>69.42</v>
      </c>
      <c r="G37">
        <v>22908.6</v>
      </c>
    </row>
    <row r="38" spans="1:7" x14ac:dyDescent="0.2">
      <c r="B38" t="s">
        <v>45</v>
      </c>
      <c r="C38" s="7">
        <v>266</v>
      </c>
      <c r="D38" s="8">
        <v>77.239099999999993</v>
      </c>
      <c r="E38">
        <v>20545.61</v>
      </c>
      <c r="F38" s="8">
        <v>69.42</v>
      </c>
      <c r="G38">
        <v>18465.72</v>
      </c>
    </row>
    <row r="39" spans="1:7" x14ac:dyDescent="0.2">
      <c r="A39" t="s">
        <v>44</v>
      </c>
      <c r="B39" t="s">
        <v>44</v>
      </c>
      <c r="C39" s="7">
        <v>596</v>
      </c>
      <c r="D39" s="7">
        <v>151.37270000000001</v>
      </c>
      <c r="E39" s="7">
        <v>45009.7</v>
      </c>
      <c r="F39" s="7">
        <v>138.84</v>
      </c>
      <c r="G39" s="7">
        <v>41374.32</v>
      </c>
    </row>
    <row r="40" spans="1:7" x14ac:dyDescent="0.2">
      <c r="A40" t="s">
        <v>46</v>
      </c>
      <c r="B40" t="s">
        <v>47</v>
      </c>
      <c r="C40" s="7">
        <v>200</v>
      </c>
      <c r="D40" s="8">
        <v>101.9177</v>
      </c>
      <c r="E40">
        <v>20383.54</v>
      </c>
      <c r="F40" s="8">
        <v>99.311000000000007</v>
      </c>
      <c r="G40">
        <v>19862.2</v>
      </c>
    </row>
    <row r="41" spans="1:7" x14ac:dyDescent="0.2">
      <c r="A41" t="s">
        <v>48</v>
      </c>
      <c r="B41" t="s">
        <v>49</v>
      </c>
      <c r="C41" s="7">
        <v>200</v>
      </c>
      <c r="D41" s="8">
        <v>100</v>
      </c>
      <c r="E41">
        <v>20000</v>
      </c>
      <c r="F41" s="8">
        <v>99.52</v>
      </c>
      <c r="G41">
        <v>19904</v>
      </c>
    </row>
    <row r="42" spans="1:7" x14ac:dyDescent="0.2">
      <c r="B42" t="s">
        <v>51</v>
      </c>
      <c r="C42" s="7">
        <v>5800</v>
      </c>
      <c r="D42" s="8">
        <v>8.4304000000000006</v>
      </c>
      <c r="E42">
        <v>48896.03</v>
      </c>
      <c r="F42" s="8">
        <v>4.41</v>
      </c>
      <c r="G42">
        <v>25578</v>
      </c>
    </row>
    <row r="43" spans="1:7" x14ac:dyDescent="0.2">
      <c r="B43" t="s">
        <v>51</v>
      </c>
      <c r="C43" s="7">
        <v>607</v>
      </c>
      <c r="D43" s="8">
        <v>6.8901000000000003</v>
      </c>
      <c r="E43">
        <v>4182.32</v>
      </c>
      <c r="F43" s="8">
        <v>4.41</v>
      </c>
      <c r="G43">
        <v>2676.87</v>
      </c>
    </row>
    <row r="44" spans="1:7" x14ac:dyDescent="0.2">
      <c r="A44" t="s">
        <v>50</v>
      </c>
      <c r="B44" t="s">
        <v>50</v>
      </c>
      <c r="C44" s="7">
        <v>6407</v>
      </c>
      <c r="D44" s="7">
        <v>15.320500000000001</v>
      </c>
      <c r="E44" s="7">
        <v>53078.35</v>
      </c>
      <c r="F44" s="7">
        <v>8.82</v>
      </c>
      <c r="G44" s="7">
        <v>28254.87</v>
      </c>
    </row>
    <row r="45" spans="1:7" x14ac:dyDescent="0.2">
      <c r="A45" t="s">
        <v>52</v>
      </c>
      <c r="B45" t="s">
        <v>53</v>
      </c>
      <c r="C45" s="7">
        <v>300</v>
      </c>
      <c r="D45" s="8">
        <v>100.97110000000001</v>
      </c>
      <c r="E45">
        <v>30291.34</v>
      </c>
      <c r="F45" s="8">
        <v>98.8</v>
      </c>
      <c r="G45">
        <v>29640</v>
      </c>
    </row>
    <row r="46" spans="1:7" x14ac:dyDescent="0.2">
      <c r="B46" t="s">
        <v>55</v>
      </c>
      <c r="C46" s="7">
        <v>1000</v>
      </c>
      <c r="D46" s="8">
        <v>26.49</v>
      </c>
      <c r="E46">
        <v>26489.98</v>
      </c>
      <c r="F46" s="8">
        <v>24.12</v>
      </c>
      <c r="G46">
        <v>24120</v>
      </c>
    </row>
    <row r="47" spans="1:7" x14ac:dyDescent="0.2">
      <c r="B47" t="s">
        <v>55</v>
      </c>
      <c r="C47" s="7">
        <v>146</v>
      </c>
      <c r="D47" s="8">
        <v>24.087</v>
      </c>
      <c r="E47">
        <v>3516.7</v>
      </c>
      <c r="F47" s="8">
        <v>24.12</v>
      </c>
      <c r="G47">
        <v>3521.52</v>
      </c>
    </row>
    <row r="48" spans="1:7" x14ac:dyDescent="0.2">
      <c r="A48" t="s">
        <v>54</v>
      </c>
      <c r="B48" t="s">
        <v>54</v>
      </c>
      <c r="C48" s="7">
        <v>1146</v>
      </c>
      <c r="D48" s="7">
        <v>50.576999999999998</v>
      </c>
      <c r="E48" s="7">
        <v>30006.68</v>
      </c>
      <c r="F48" s="7">
        <v>48.24</v>
      </c>
      <c r="G48" s="7">
        <v>27641.52</v>
      </c>
    </row>
    <row r="49" spans="1:7" x14ac:dyDescent="0.2">
      <c r="A49" t="s">
        <v>178</v>
      </c>
      <c r="B49" t="s">
        <v>179</v>
      </c>
      <c r="C49" s="7">
        <v>76</v>
      </c>
      <c r="D49" s="8">
        <v>8.9929000000000006</v>
      </c>
      <c r="E49">
        <v>683.46</v>
      </c>
      <c r="F49" s="8">
        <v>13.25</v>
      </c>
      <c r="G49">
        <v>1007</v>
      </c>
    </row>
    <row r="50" spans="1:7" x14ac:dyDescent="0.2">
      <c r="A50" t="s">
        <v>180</v>
      </c>
      <c r="B50" t="s">
        <v>181</v>
      </c>
      <c r="C50" s="7">
        <v>43</v>
      </c>
      <c r="D50" s="8">
        <v>113.64</v>
      </c>
      <c r="E50">
        <v>4886.5200000000004</v>
      </c>
      <c r="F50" s="8">
        <v>287</v>
      </c>
      <c r="G50">
        <v>12341</v>
      </c>
    </row>
    <row r="51" spans="1:7" x14ac:dyDescent="0.2">
      <c r="A51" t="s">
        <v>56</v>
      </c>
      <c r="B51" t="s">
        <v>57</v>
      </c>
      <c r="C51" s="7">
        <v>75000</v>
      </c>
      <c r="D51" s="8">
        <v>0.1368</v>
      </c>
      <c r="E51">
        <v>10258.379999999999</v>
      </c>
      <c r="F51" s="8">
        <v>8.1000000000000003E-2</v>
      </c>
      <c r="G51">
        <v>6075</v>
      </c>
    </row>
    <row r="52" spans="1:7" x14ac:dyDescent="0.2">
      <c r="A52" t="s">
        <v>58</v>
      </c>
      <c r="B52" t="s">
        <v>59</v>
      </c>
      <c r="C52" s="7">
        <v>500</v>
      </c>
      <c r="D52" s="8">
        <v>102.5993</v>
      </c>
      <c r="E52">
        <v>51299.67</v>
      </c>
      <c r="F52" s="8">
        <v>96.2</v>
      </c>
      <c r="G52">
        <v>48100</v>
      </c>
    </row>
    <row r="53" spans="1:7" x14ac:dyDescent="0.2">
      <c r="A53" t="s">
        <v>132</v>
      </c>
      <c r="B53" t="s">
        <v>133</v>
      </c>
      <c r="C53" s="7">
        <v>29178.338</v>
      </c>
      <c r="D53" s="8">
        <v>0.87560000000000004</v>
      </c>
      <c r="E53">
        <v>25550</v>
      </c>
      <c r="F53" s="8">
        <v>0.84660000000000002</v>
      </c>
      <c r="G53">
        <v>24702.38</v>
      </c>
    </row>
    <row r="54" spans="1:7" x14ac:dyDescent="0.2">
      <c r="A54" t="s">
        <v>60</v>
      </c>
      <c r="B54" t="s">
        <v>61</v>
      </c>
      <c r="C54" s="7">
        <v>1000</v>
      </c>
      <c r="D54" s="8">
        <v>9.1020000000000003</v>
      </c>
      <c r="E54">
        <v>9102</v>
      </c>
      <c r="F54" s="8">
        <v>9.1999999999999993</v>
      </c>
      <c r="G54">
        <v>9200</v>
      </c>
    </row>
    <row r="55" spans="1:7" x14ac:dyDescent="0.2">
      <c r="A55" t="s">
        <v>134</v>
      </c>
      <c r="B55" t="s">
        <v>135</v>
      </c>
      <c r="C55" s="7">
        <v>1784.97</v>
      </c>
      <c r="D55" s="8">
        <v>28.6279</v>
      </c>
      <c r="E55">
        <v>51100</v>
      </c>
      <c r="F55" s="8">
        <v>31.0396</v>
      </c>
      <c r="G55">
        <v>55404.75</v>
      </c>
    </row>
    <row r="56" spans="1:7" x14ac:dyDescent="0.2">
      <c r="A56" t="s">
        <v>182</v>
      </c>
      <c r="B56" t="s">
        <v>183</v>
      </c>
      <c r="C56" s="7">
        <v>187</v>
      </c>
      <c r="D56" s="8">
        <v>4.8003999999999998</v>
      </c>
      <c r="E56">
        <v>897.67</v>
      </c>
      <c r="F56" s="8">
        <v>13.85</v>
      </c>
      <c r="G56">
        <v>2589.9499999999998</v>
      </c>
    </row>
    <row r="57" spans="1:7" x14ac:dyDescent="0.2">
      <c r="A57" t="s">
        <v>62</v>
      </c>
      <c r="B57" t="s">
        <v>63</v>
      </c>
      <c r="C57" s="7">
        <v>40000</v>
      </c>
      <c r="D57" s="8">
        <v>2.0024999999999999</v>
      </c>
      <c r="E57">
        <v>80100</v>
      </c>
      <c r="F57" s="8">
        <v>1.7450000000000001</v>
      </c>
      <c r="G57">
        <v>69800</v>
      </c>
    </row>
    <row r="58" spans="1:7" x14ac:dyDescent="0.2">
      <c r="A58" t="s">
        <v>184</v>
      </c>
      <c r="B58" t="s">
        <v>185</v>
      </c>
      <c r="C58" s="7">
        <v>118</v>
      </c>
      <c r="D58" s="8">
        <v>15.467599999999999</v>
      </c>
      <c r="E58">
        <v>1825.18</v>
      </c>
      <c r="F58" s="8">
        <v>14.85</v>
      </c>
      <c r="G58">
        <v>1752.3</v>
      </c>
    </row>
    <row r="59" spans="1:7" x14ac:dyDescent="0.2">
      <c r="A59" t="s">
        <v>186</v>
      </c>
      <c r="B59" t="s">
        <v>187</v>
      </c>
      <c r="C59" s="7">
        <v>103</v>
      </c>
      <c r="D59" s="8">
        <v>3.7343999999999999</v>
      </c>
      <c r="E59">
        <v>384.64</v>
      </c>
      <c r="F59" s="8">
        <v>3.54</v>
      </c>
      <c r="G59">
        <v>364.62</v>
      </c>
    </row>
    <row r="60" spans="1:7" x14ac:dyDescent="0.2">
      <c r="A60" t="s">
        <v>188</v>
      </c>
      <c r="B60" t="s">
        <v>189</v>
      </c>
      <c r="C60" s="7">
        <v>795</v>
      </c>
      <c r="D60" s="8">
        <v>6.1738</v>
      </c>
      <c r="E60">
        <v>4908.18</v>
      </c>
      <c r="F60" s="8">
        <v>5.77</v>
      </c>
      <c r="G60">
        <v>4587.1499999999996</v>
      </c>
    </row>
    <row r="61" spans="1:7" x14ac:dyDescent="0.2">
      <c r="B61" t="s">
        <v>65</v>
      </c>
      <c r="C61" s="7">
        <v>3000</v>
      </c>
      <c r="D61" s="8">
        <v>8.2644000000000002</v>
      </c>
      <c r="E61">
        <v>24793.279999999999</v>
      </c>
      <c r="F61" s="8">
        <v>8.5399999999999991</v>
      </c>
      <c r="G61">
        <v>25620</v>
      </c>
    </row>
    <row r="62" spans="1:7" x14ac:dyDescent="0.2">
      <c r="B62" t="s">
        <v>65</v>
      </c>
      <c r="C62" s="7">
        <v>418</v>
      </c>
      <c r="D62" s="8">
        <v>8.8619000000000003</v>
      </c>
      <c r="E62">
        <v>3704.28</v>
      </c>
      <c r="F62" s="8">
        <v>8.5399999999999991</v>
      </c>
      <c r="G62">
        <v>3569.72</v>
      </c>
    </row>
    <row r="63" spans="1:7" x14ac:dyDescent="0.2">
      <c r="A63" t="s">
        <v>64</v>
      </c>
      <c r="B63" t="s">
        <v>64</v>
      </c>
      <c r="C63" s="7">
        <v>3418</v>
      </c>
      <c r="D63" s="7">
        <v>17.126300000000001</v>
      </c>
      <c r="E63" s="7">
        <v>28497.559999999998</v>
      </c>
      <c r="F63" s="7">
        <v>17.079999999999998</v>
      </c>
      <c r="G63" s="7">
        <v>29189.72</v>
      </c>
    </row>
    <row r="64" spans="1:7" x14ac:dyDescent="0.2">
      <c r="A64" t="s">
        <v>136</v>
      </c>
      <c r="B64" t="s">
        <v>137</v>
      </c>
      <c r="C64" s="7">
        <v>15668.5782</v>
      </c>
      <c r="D64" s="8">
        <v>3.2612999999999999</v>
      </c>
      <c r="E64">
        <v>51100</v>
      </c>
      <c r="F64" s="8">
        <v>2.5669</v>
      </c>
      <c r="G64">
        <v>40219.67</v>
      </c>
    </row>
    <row r="65" spans="1:7" x14ac:dyDescent="0.2">
      <c r="A65" t="s">
        <v>190</v>
      </c>
      <c r="B65" t="s">
        <v>191</v>
      </c>
      <c r="C65" s="7">
        <v>337</v>
      </c>
      <c r="D65" s="8">
        <v>3.2787000000000002</v>
      </c>
      <c r="E65">
        <v>1104.93</v>
      </c>
      <c r="F65" s="8">
        <v>3.2</v>
      </c>
      <c r="G65">
        <v>1078.4000000000001</v>
      </c>
    </row>
    <row r="66" spans="1:7" x14ac:dyDescent="0.2">
      <c r="A66" t="s">
        <v>192</v>
      </c>
      <c r="B66" t="s">
        <v>193</v>
      </c>
      <c r="C66" s="7">
        <v>284</v>
      </c>
      <c r="D66" s="8">
        <v>1.9669000000000001</v>
      </c>
      <c r="E66">
        <v>558.59</v>
      </c>
      <c r="F66" s="8">
        <v>1.875</v>
      </c>
      <c r="G66">
        <v>532.5</v>
      </c>
    </row>
    <row r="67" spans="1:7" x14ac:dyDescent="0.2">
      <c r="B67" t="s">
        <v>67</v>
      </c>
      <c r="C67" s="7">
        <v>1000</v>
      </c>
      <c r="D67" s="8">
        <v>10.538</v>
      </c>
      <c r="E67">
        <v>10538.03</v>
      </c>
      <c r="F67" s="8">
        <v>10.48</v>
      </c>
      <c r="G67">
        <v>10480</v>
      </c>
    </row>
    <row r="68" spans="1:7" x14ac:dyDescent="0.2">
      <c r="B68" t="s">
        <v>67</v>
      </c>
      <c r="C68" s="7">
        <v>78</v>
      </c>
      <c r="D68" s="8">
        <v>10.671900000000001</v>
      </c>
      <c r="E68">
        <v>832.41</v>
      </c>
      <c r="F68" s="8">
        <v>10.48</v>
      </c>
      <c r="G68">
        <v>817.44</v>
      </c>
    </row>
    <row r="69" spans="1:7" x14ac:dyDescent="0.2">
      <c r="A69" t="s">
        <v>66</v>
      </c>
      <c r="B69" t="s">
        <v>66</v>
      </c>
      <c r="C69" s="7">
        <v>1078</v>
      </c>
      <c r="D69" s="7">
        <v>21.209900000000001</v>
      </c>
      <c r="E69" s="7">
        <v>11370.44</v>
      </c>
      <c r="F69" s="7">
        <v>20.96</v>
      </c>
      <c r="G69" s="7">
        <v>11297.44</v>
      </c>
    </row>
    <row r="70" spans="1:7" x14ac:dyDescent="0.2">
      <c r="A70" t="s">
        <v>194</v>
      </c>
      <c r="B70" t="s">
        <v>195</v>
      </c>
      <c r="C70" s="7">
        <v>10</v>
      </c>
      <c r="D70" s="8">
        <v>41.88</v>
      </c>
      <c r="E70">
        <v>418.8</v>
      </c>
      <c r="F70" s="8">
        <v>43.03</v>
      </c>
      <c r="G70">
        <v>430.3</v>
      </c>
    </row>
    <row r="71" spans="1:7" x14ac:dyDescent="0.2">
      <c r="B71" t="s">
        <v>69</v>
      </c>
      <c r="C71" s="7">
        <v>2765</v>
      </c>
      <c r="D71" s="8">
        <v>10.946300000000001</v>
      </c>
      <c r="E71">
        <v>30266.61</v>
      </c>
      <c r="F71" s="8">
        <v>12.37</v>
      </c>
      <c r="G71">
        <v>34203.050000000003</v>
      </c>
    </row>
    <row r="72" spans="1:7" x14ac:dyDescent="0.2">
      <c r="B72" t="s">
        <v>69</v>
      </c>
      <c r="C72" s="7">
        <v>91</v>
      </c>
      <c r="D72" s="8">
        <v>9.7827000000000002</v>
      </c>
      <c r="E72">
        <v>890.23</v>
      </c>
      <c r="F72" s="8">
        <v>12.37</v>
      </c>
      <c r="G72">
        <v>1125.67</v>
      </c>
    </row>
    <row r="73" spans="1:7" x14ac:dyDescent="0.2">
      <c r="A73" t="s">
        <v>68</v>
      </c>
      <c r="B73" t="s">
        <v>68</v>
      </c>
      <c r="C73" s="7">
        <v>2856</v>
      </c>
      <c r="D73" s="7">
        <v>20.728999999999999</v>
      </c>
      <c r="E73" s="7">
        <v>31156.84</v>
      </c>
      <c r="F73" s="7">
        <v>24.74</v>
      </c>
      <c r="G73" s="7">
        <v>35328.720000000001</v>
      </c>
    </row>
    <row r="74" spans="1:7" x14ac:dyDescent="0.2">
      <c r="A74" t="s">
        <v>196</v>
      </c>
      <c r="B74" t="s">
        <v>197</v>
      </c>
      <c r="C74" s="7">
        <v>661</v>
      </c>
      <c r="D74" s="8">
        <v>3.9805999999999999</v>
      </c>
      <c r="E74">
        <v>2631.16</v>
      </c>
      <c r="F74" s="8">
        <v>4.0999999999999996</v>
      </c>
      <c r="G74">
        <v>2710.1</v>
      </c>
    </row>
    <row r="75" spans="1:7" x14ac:dyDescent="0.2">
      <c r="A75" t="s">
        <v>138</v>
      </c>
      <c r="B75" t="s">
        <v>139</v>
      </c>
      <c r="C75" s="7">
        <v>44345</v>
      </c>
      <c r="D75" s="8">
        <v>1.0730999999999999</v>
      </c>
      <c r="E75">
        <v>47588</v>
      </c>
      <c r="F75" s="8">
        <v>1.3753</v>
      </c>
      <c r="G75">
        <v>60987.68</v>
      </c>
    </row>
    <row r="76" spans="1:7" x14ac:dyDescent="0.2">
      <c r="B76" t="s">
        <v>71</v>
      </c>
      <c r="C76" s="7">
        <v>4000</v>
      </c>
      <c r="D76" s="8">
        <v>11.96</v>
      </c>
      <c r="E76">
        <v>47840</v>
      </c>
      <c r="F76" s="8">
        <v>58.01</v>
      </c>
      <c r="G76">
        <v>232040</v>
      </c>
    </row>
    <row r="77" spans="1:7" x14ac:dyDescent="0.2">
      <c r="B77" t="s">
        <v>71</v>
      </c>
      <c r="C77" s="7">
        <v>19</v>
      </c>
      <c r="D77" s="8">
        <v>55.126300000000001</v>
      </c>
      <c r="E77">
        <v>1047.4000000000001</v>
      </c>
      <c r="F77" s="8">
        <v>58.01</v>
      </c>
      <c r="G77">
        <v>1102.19</v>
      </c>
    </row>
    <row r="78" spans="1:7" x14ac:dyDescent="0.2">
      <c r="A78" t="s">
        <v>70</v>
      </c>
      <c r="B78" t="s">
        <v>70</v>
      </c>
      <c r="C78" s="7">
        <v>4019</v>
      </c>
      <c r="D78" s="7">
        <v>67.086299999999994</v>
      </c>
      <c r="E78" s="7">
        <v>48887.4</v>
      </c>
      <c r="F78" s="7">
        <v>116.02</v>
      </c>
      <c r="G78" s="7">
        <v>233142.19</v>
      </c>
    </row>
    <row r="79" spans="1:7" x14ac:dyDescent="0.2">
      <c r="A79" t="s">
        <v>140</v>
      </c>
      <c r="B79" t="s">
        <v>141</v>
      </c>
      <c r="C79" s="7">
        <v>59210</v>
      </c>
      <c r="D79" s="8">
        <v>0.84450000000000003</v>
      </c>
      <c r="E79">
        <v>50000</v>
      </c>
      <c r="F79" s="8">
        <v>2.5186000000000002</v>
      </c>
      <c r="G79">
        <v>149126.31</v>
      </c>
    </row>
    <row r="80" spans="1:7" x14ac:dyDescent="0.2">
      <c r="A80" t="s">
        <v>72</v>
      </c>
      <c r="B80" t="s">
        <v>73</v>
      </c>
      <c r="C80" s="7">
        <v>27774</v>
      </c>
      <c r="D80" s="8">
        <v>1.4401999999999999</v>
      </c>
      <c r="E80">
        <v>40000</v>
      </c>
      <c r="F80" s="8">
        <v>1.7450000000000001</v>
      </c>
      <c r="G80">
        <v>48465.63</v>
      </c>
    </row>
    <row r="81" spans="1:7" x14ac:dyDescent="0.2">
      <c r="A81" t="s">
        <v>198</v>
      </c>
      <c r="B81" t="s">
        <v>199</v>
      </c>
      <c r="C81" s="7">
        <v>477</v>
      </c>
      <c r="D81" s="8">
        <v>1.8938999999999999</v>
      </c>
      <c r="E81">
        <v>903.41</v>
      </c>
      <c r="F81" s="8">
        <v>0.65</v>
      </c>
      <c r="G81">
        <v>310.05</v>
      </c>
    </row>
    <row r="82" spans="1:7" x14ac:dyDescent="0.2">
      <c r="A82" t="s">
        <v>200</v>
      </c>
      <c r="B82" t="s">
        <v>201</v>
      </c>
      <c r="C82" s="7">
        <v>217</v>
      </c>
      <c r="D82" s="8">
        <v>2.7305999999999999</v>
      </c>
      <c r="E82">
        <v>592.54</v>
      </c>
      <c r="F82" s="8">
        <v>2.99</v>
      </c>
      <c r="G82">
        <v>648.83000000000004</v>
      </c>
    </row>
    <row r="83" spans="1:7" x14ac:dyDescent="0.2">
      <c r="B83" t="s">
        <v>75</v>
      </c>
      <c r="C83" s="7">
        <v>525</v>
      </c>
      <c r="D83" s="8">
        <v>64.157700000000006</v>
      </c>
      <c r="E83">
        <v>33682.769999999997</v>
      </c>
      <c r="F83" s="8">
        <v>118.6</v>
      </c>
      <c r="G83">
        <v>62265</v>
      </c>
    </row>
    <row r="84" spans="1:7" x14ac:dyDescent="0.2">
      <c r="B84" t="s">
        <v>75</v>
      </c>
      <c r="C84" s="7">
        <v>80</v>
      </c>
      <c r="D84" s="8">
        <v>100.4837</v>
      </c>
      <c r="E84">
        <v>8038.69</v>
      </c>
      <c r="F84" s="8">
        <v>118.6</v>
      </c>
      <c r="G84">
        <v>9488</v>
      </c>
    </row>
    <row r="85" spans="1:7" x14ac:dyDescent="0.2">
      <c r="A85" t="s">
        <v>74</v>
      </c>
      <c r="B85" t="s">
        <v>74</v>
      </c>
      <c r="C85" s="7">
        <v>605</v>
      </c>
      <c r="D85" s="7">
        <v>164.6414</v>
      </c>
      <c r="E85" s="7">
        <v>41721.46</v>
      </c>
      <c r="F85" s="7">
        <v>237.2</v>
      </c>
      <c r="G85" s="7">
        <v>71753</v>
      </c>
    </row>
    <row r="86" spans="1:7" x14ac:dyDescent="0.2">
      <c r="B86" t="s">
        <v>77</v>
      </c>
      <c r="C86" s="7">
        <v>2175</v>
      </c>
      <c r="D86" s="8">
        <v>23.4863</v>
      </c>
      <c r="E86">
        <v>51082.79</v>
      </c>
      <c r="F86" s="8">
        <v>18.22</v>
      </c>
      <c r="G86">
        <v>39628.5</v>
      </c>
    </row>
    <row r="87" spans="1:7" x14ac:dyDescent="0.2">
      <c r="B87" t="s">
        <v>77</v>
      </c>
      <c r="C87" s="7">
        <v>657</v>
      </c>
      <c r="D87" s="8">
        <v>29.886099999999999</v>
      </c>
      <c r="E87">
        <v>19635.189999999999</v>
      </c>
      <c r="F87" s="8">
        <v>18.22</v>
      </c>
      <c r="G87">
        <v>11970.54</v>
      </c>
    </row>
    <row r="88" spans="1:7" x14ac:dyDescent="0.2">
      <c r="A88" t="s">
        <v>76</v>
      </c>
      <c r="B88" t="s">
        <v>76</v>
      </c>
      <c r="C88" s="7">
        <v>2832</v>
      </c>
      <c r="D88" s="7">
        <v>53.372399999999999</v>
      </c>
      <c r="E88" s="7">
        <v>70717.98</v>
      </c>
      <c r="F88" s="7">
        <v>36.44</v>
      </c>
      <c r="G88" s="7">
        <v>51599.040000000001</v>
      </c>
    </row>
    <row r="89" spans="1:7" x14ac:dyDescent="0.2">
      <c r="A89" t="s">
        <v>78</v>
      </c>
      <c r="B89" t="s">
        <v>79</v>
      </c>
      <c r="C89" s="7">
        <v>400</v>
      </c>
      <c r="D89" s="8">
        <v>72.088800000000006</v>
      </c>
      <c r="E89">
        <v>28835.5</v>
      </c>
      <c r="F89" s="8">
        <v>89.65</v>
      </c>
      <c r="G89">
        <v>35860</v>
      </c>
    </row>
    <row r="90" spans="1:7" x14ac:dyDescent="0.2">
      <c r="A90" t="s">
        <v>80</v>
      </c>
      <c r="B90" t="s">
        <v>81</v>
      </c>
      <c r="C90" s="7">
        <v>300</v>
      </c>
      <c r="D90" s="8">
        <v>100</v>
      </c>
      <c r="E90">
        <v>30000</v>
      </c>
      <c r="F90" s="8">
        <v>100.3</v>
      </c>
      <c r="G90">
        <v>30090</v>
      </c>
    </row>
    <row r="91" spans="1:7" x14ac:dyDescent="0.2">
      <c r="B91" t="s">
        <v>83</v>
      </c>
      <c r="C91" s="7">
        <v>1891</v>
      </c>
      <c r="D91" s="8">
        <v>21.1221</v>
      </c>
      <c r="E91">
        <v>39941.800000000003</v>
      </c>
      <c r="F91" s="8">
        <v>31.53</v>
      </c>
      <c r="G91">
        <v>59623.23</v>
      </c>
    </row>
    <row r="92" spans="1:7" x14ac:dyDescent="0.2">
      <c r="B92" t="s">
        <v>83</v>
      </c>
      <c r="C92" s="7">
        <v>53</v>
      </c>
      <c r="D92" s="8">
        <v>29.447399999999998</v>
      </c>
      <c r="E92">
        <v>1560.71</v>
      </c>
      <c r="F92" s="8">
        <v>31.53</v>
      </c>
      <c r="G92">
        <v>1671.09</v>
      </c>
    </row>
    <row r="93" spans="1:7" x14ac:dyDescent="0.2">
      <c r="A93" t="s">
        <v>82</v>
      </c>
      <c r="B93" t="s">
        <v>82</v>
      </c>
      <c r="C93" s="7">
        <v>1944</v>
      </c>
      <c r="D93" s="7">
        <v>50.569499999999998</v>
      </c>
      <c r="E93" s="7">
        <v>41502.51</v>
      </c>
      <c r="F93" s="7">
        <v>63.06</v>
      </c>
      <c r="G93" s="7">
        <v>61294.32</v>
      </c>
    </row>
    <row r="94" spans="1:7" x14ac:dyDescent="0.2">
      <c r="B94" t="s">
        <v>85</v>
      </c>
      <c r="C94" s="7">
        <v>20000</v>
      </c>
      <c r="D94" s="8">
        <v>1.4220999999999999</v>
      </c>
      <c r="E94">
        <v>28442.68</v>
      </c>
      <c r="F94" s="8">
        <v>1.38</v>
      </c>
      <c r="G94">
        <v>27600</v>
      </c>
    </row>
    <row r="95" spans="1:7" x14ac:dyDescent="0.2">
      <c r="B95" t="s">
        <v>85</v>
      </c>
      <c r="C95" s="7">
        <v>1182</v>
      </c>
      <c r="D95" s="8">
        <v>1.6265000000000001</v>
      </c>
      <c r="E95">
        <v>1922.49</v>
      </c>
      <c r="F95" s="8">
        <v>1.38</v>
      </c>
      <c r="G95">
        <v>1631.16</v>
      </c>
    </row>
    <row r="96" spans="1:7" x14ac:dyDescent="0.2">
      <c r="A96" t="s">
        <v>84</v>
      </c>
      <c r="B96" t="s">
        <v>84</v>
      </c>
      <c r="C96" s="7">
        <v>21182</v>
      </c>
      <c r="D96" s="7">
        <v>3.0486</v>
      </c>
      <c r="E96" s="7">
        <v>30365.170000000002</v>
      </c>
      <c r="F96" s="7">
        <v>2.76</v>
      </c>
      <c r="G96" s="7">
        <v>29231.16</v>
      </c>
    </row>
    <row r="97" spans="1:7" x14ac:dyDescent="0.2">
      <c r="A97" t="s">
        <v>86</v>
      </c>
      <c r="B97" t="s">
        <v>87</v>
      </c>
      <c r="C97" s="7">
        <v>13000</v>
      </c>
      <c r="D97" s="8">
        <v>1.5281</v>
      </c>
      <c r="E97">
        <v>19865.61</v>
      </c>
      <c r="F97" s="8">
        <v>1.845</v>
      </c>
      <c r="G97">
        <v>23985</v>
      </c>
    </row>
    <row r="98" spans="1:7" x14ac:dyDescent="0.2">
      <c r="B98" t="s">
        <v>89</v>
      </c>
      <c r="C98" s="7">
        <v>5000</v>
      </c>
      <c r="D98" s="8">
        <v>2.3521000000000001</v>
      </c>
      <c r="E98">
        <v>11760.3</v>
      </c>
      <c r="F98" s="8">
        <v>0.91</v>
      </c>
      <c r="G98">
        <v>4550</v>
      </c>
    </row>
    <row r="99" spans="1:7" x14ac:dyDescent="0.2">
      <c r="B99" t="s">
        <v>89</v>
      </c>
      <c r="C99" s="7">
        <v>618</v>
      </c>
      <c r="D99" s="8">
        <v>1.8676999999999999</v>
      </c>
      <c r="E99">
        <v>1154.23</v>
      </c>
      <c r="F99" s="8">
        <v>0.91</v>
      </c>
      <c r="G99">
        <v>562.38</v>
      </c>
    </row>
    <row r="100" spans="1:7" x14ac:dyDescent="0.2">
      <c r="A100" t="s">
        <v>88</v>
      </c>
      <c r="B100" t="s">
        <v>88</v>
      </c>
      <c r="C100" s="7">
        <v>5618</v>
      </c>
      <c r="D100" s="7">
        <v>4.2198000000000002</v>
      </c>
      <c r="E100" s="7">
        <v>12914.529999999999</v>
      </c>
      <c r="F100" s="7">
        <v>1.82</v>
      </c>
      <c r="G100" s="7">
        <v>5112.38</v>
      </c>
    </row>
    <row r="101" spans="1:7" x14ac:dyDescent="0.2">
      <c r="A101" t="s">
        <v>90</v>
      </c>
      <c r="B101" t="s">
        <v>91</v>
      </c>
      <c r="C101" s="7">
        <v>2800</v>
      </c>
      <c r="D101" s="8">
        <v>3.6509</v>
      </c>
      <c r="E101">
        <v>10222.629999999999</v>
      </c>
      <c r="F101" s="8">
        <v>2.31</v>
      </c>
      <c r="G101">
        <v>6468</v>
      </c>
    </row>
    <row r="102" spans="1:7" x14ac:dyDescent="0.2">
      <c r="A102" t="s">
        <v>92</v>
      </c>
      <c r="B102" t="s">
        <v>93</v>
      </c>
      <c r="C102" s="7">
        <v>4000</v>
      </c>
      <c r="D102" s="8">
        <v>5.0898000000000003</v>
      </c>
      <c r="E102">
        <v>20359.05</v>
      </c>
      <c r="F102" s="8">
        <v>5.84</v>
      </c>
      <c r="G102">
        <v>23360</v>
      </c>
    </row>
    <row r="103" spans="1:7" x14ac:dyDescent="0.2">
      <c r="A103" t="s">
        <v>94</v>
      </c>
      <c r="B103" t="s">
        <v>95</v>
      </c>
      <c r="C103" s="7">
        <v>3000</v>
      </c>
      <c r="D103" s="8">
        <v>4.6984000000000004</v>
      </c>
      <c r="E103">
        <v>14095.12</v>
      </c>
      <c r="F103" s="8">
        <v>3.46</v>
      </c>
      <c r="G103">
        <v>10380</v>
      </c>
    </row>
    <row r="104" spans="1:7" x14ac:dyDescent="0.2">
      <c r="A104" t="s">
        <v>202</v>
      </c>
      <c r="B104" t="s">
        <v>203</v>
      </c>
      <c r="C104" s="7">
        <v>180</v>
      </c>
      <c r="D104" s="8">
        <v>6.4096000000000002</v>
      </c>
      <c r="E104">
        <v>1153.72</v>
      </c>
      <c r="F104" s="8">
        <v>3.78</v>
      </c>
      <c r="G104">
        <v>680.4</v>
      </c>
    </row>
    <row r="105" spans="1:7" x14ac:dyDescent="0.2">
      <c r="B105" t="s">
        <v>97</v>
      </c>
      <c r="C105" s="7">
        <v>1333</v>
      </c>
      <c r="D105" s="8">
        <v>10.2576</v>
      </c>
      <c r="E105">
        <v>13673.33</v>
      </c>
      <c r="F105" s="8">
        <v>8.86</v>
      </c>
      <c r="G105">
        <v>11810.38</v>
      </c>
    </row>
    <row r="106" spans="1:7" x14ac:dyDescent="0.2">
      <c r="B106" t="s">
        <v>97</v>
      </c>
      <c r="C106" s="7">
        <v>205</v>
      </c>
      <c r="D106" s="8">
        <v>10.335000000000001</v>
      </c>
      <c r="E106">
        <v>2118.67</v>
      </c>
      <c r="F106" s="8">
        <v>8.86</v>
      </c>
      <c r="G106">
        <v>1816.3</v>
      </c>
    </row>
    <row r="107" spans="1:7" x14ac:dyDescent="0.2">
      <c r="A107" t="s">
        <v>96</v>
      </c>
      <c r="B107" t="s">
        <v>96</v>
      </c>
      <c r="C107" s="7">
        <v>1538</v>
      </c>
      <c r="D107" s="7">
        <v>20.592600000000001</v>
      </c>
      <c r="E107" s="7">
        <v>15792</v>
      </c>
      <c r="F107" s="7">
        <v>17.72</v>
      </c>
      <c r="G107" s="7">
        <v>13626.679999999998</v>
      </c>
    </row>
    <row r="108" spans="1:7" x14ac:dyDescent="0.2">
      <c r="A108" t="s">
        <v>98</v>
      </c>
      <c r="B108" t="s">
        <v>99</v>
      </c>
      <c r="C108" s="7">
        <v>20000</v>
      </c>
      <c r="D108" s="8">
        <v>1.0273000000000001</v>
      </c>
      <c r="E108">
        <v>20545.3</v>
      </c>
      <c r="F108" s="8">
        <v>0.79500000000000004</v>
      </c>
      <c r="G108">
        <v>15900</v>
      </c>
    </row>
    <row r="109" spans="1:7" x14ac:dyDescent="0.2">
      <c r="A109" t="s">
        <v>100</v>
      </c>
      <c r="B109" t="s">
        <v>101</v>
      </c>
      <c r="C109" s="7">
        <v>5659</v>
      </c>
      <c r="D109" s="8">
        <v>1.405</v>
      </c>
      <c r="E109">
        <v>7950.89</v>
      </c>
      <c r="F109" s="8">
        <v>0.72499999999999998</v>
      </c>
      <c r="G109">
        <v>4102.7700000000004</v>
      </c>
    </row>
    <row r="110" spans="1:7" x14ac:dyDescent="0.2">
      <c r="A110" t="s">
        <v>204</v>
      </c>
      <c r="B110" t="s">
        <v>205</v>
      </c>
      <c r="C110" s="7">
        <v>92</v>
      </c>
      <c r="D110" s="8">
        <v>68.399600000000007</v>
      </c>
      <c r="E110">
        <v>6292.76</v>
      </c>
      <c r="F110" s="8">
        <v>97.96</v>
      </c>
      <c r="G110">
        <v>9012.32</v>
      </c>
    </row>
    <row r="111" spans="1:7" x14ac:dyDescent="0.2">
      <c r="A111" t="s">
        <v>206</v>
      </c>
      <c r="B111" t="s">
        <v>207</v>
      </c>
      <c r="C111" s="7">
        <v>1792</v>
      </c>
      <c r="D111" s="8">
        <v>3.0424000000000002</v>
      </c>
      <c r="E111">
        <v>5451.98</v>
      </c>
      <c r="F111" s="8">
        <v>2.04</v>
      </c>
      <c r="G111">
        <v>3655.68</v>
      </c>
    </row>
    <row r="112" spans="1:7" x14ac:dyDescent="0.2">
      <c r="B112" t="s">
        <v>103</v>
      </c>
      <c r="C112" s="7">
        <v>3800</v>
      </c>
      <c r="D112" s="8">
        <v>3.9588000000000001</v>
      </c>
      <c r="E112">
        <v>15043.44</v>
      </c>
      <c r="F112" s="8">
        <v>2.17</v>
      </c>
      <c r="G112">
        <v>8246</v>
      </c>
    </row>
    <row r="113" spans="1:7" x14ac:dyDescent="0.2">
      <c r="B113" t="s">
        <v>103</v>
      </c>
      <c r="C113" s="7">
        <v>337</v>
      </c>
      <c r="D113" s="8">
        <v>3.7949000000000002</v>
      </c>
      <c r="E113">
        <v>1278.8699999999999</v>
      </c>
      <c r="F113" s="8">
        <v>2.17</v>
      </c>
      <c r="G113">
        <v>731.29</v>
      </c>
    </row>
    <row r="114" spans="1:7" x14ac:dyDescent="0.2">
      <c r="A114" t="s">
        <v>102</v>
      </c>
      <c r="B114" t="s">
        <v>102</v>
      </c>
      <c r="C114" s="7">
        <v>4137</v>
      </c>
      <c r="D114" s="7">
        <v>7.7537000000000003</v>
      </c>
      <c r="E114" s="7">
        <v>16322.310000000001</v>
      </c>
      <c r="F114" s="7">
        <v>4.34</v>
      </c>
      <c r="G114" s="7">
        <v>8977.2900000000009</v>
      </c>
    </row>
    <row r="115" spans="1:7" x14ac:dyDescent="0.2">
      <c r="B115" t="s">
        <v>105</v>
      </c>
      <c r="C115" s="7">
        <v>400</v>
      </c>
      <c r="D115" s="8">
        <v>50.3523</v>
      </c>
      <c r="E115">
        <v>20140.900000000001</v>
      </c>
      <c r="F115" s="8">
        <v>53.33</v>
      </c>
      <c r="G115">
        <v>21332</v>
      </c>
    </row>
    <row r="116" spans="1:7" x14ac:dyDescent="0.2">
      <c r="B116" t="s">
        <v>105</v>
      </c>
      <c r="C116" s="7">
        <v>69</v>
      </c>
      <c r="D116" s="8">
        <v>48.203800000000001</v>
      </c>
      <c r="E116">
        <v>3326.06</v>
      </c>
      <c r="F116" s="8">
        <v>53.33</v>
      </c>
      <c r="G116">
        <v>3679.77</v>
      </c>
    </row>
    <row r="117" spans="1:7" x14ac:dyDescent="0.2">
      <c r="A117" t="s">
        <v>104</v>
      </c>
      <c r="B117" t="s">
        <v>104</v>
      </c>
      <c r="C117" s="7">
        <v>469</v>
      </c>
      <c r="D117" s="7">
        <v>98.556100000000001</v>
      </c>
      <c r="E117" s="7">
        <v>23466.960000000003</v>
      </c>
      <c r="F117" s="7">
        <v>106.66</v>
      </c>
      <c r="G117" s="7">
        <v>25011.77</v>
      </c>
    </row>
    <row r="118" spans="1:7" x14ac:dyDescent="0.2">
      <c r="B118" t="s">
        <v>107</v>
      </c>
      <c r="C118" s="7">
        <v>1870</v>
      </c>
      <c r="D118" s="8">
        <v>20.337199999999999</v>
      </c>
      <c r="E118">
        <v>38030.5</v>
      </c>
      <c r="F118" s="8">
        <v>30.43</v>
      </c>
      <c r="G118">
        <v>56904.1</v>
      </c>
    </row>
    <row r="119" spans="1:7" x14ac:dyDescent="0.2">
      <c r="B119" t="s">
        <v>107</v>
      </c>
      <c r="C119" s="7">
        <v>144</v>
      </c>
      <c r="D119" s="8">
        <v>18.7499</v>
      </c>
      <c r="E119">
        <v>2699.99</v>
      </c>
      <c r="F119" s="8">
        <v>30.43</v>
      </c>
      <c r="G119">
        <v>4381.92</v>
      </c>
    </row>
    <row r="120" spans="1:7" x14ac:dyDescent="0.2">
      <c r="A120" s="19" t="s">
        <v>106</v>
      </c>
      <c r="B120" t="s">
        <v>106</v>
      </c>
      <c r="C120" s="7">
        <v>2014</v>
      </c>
      <c r="D120" s="7">
        <v>39.0871</v>
      </c>
      <c r="E120" s="7">
        <v>40730.49</v>
      </c>
      <c r="F120" s="7">
        <v>60.86</v>
      </c>
      <c r="G120" s="7">
        <v>61286.02</v>
      </c>
    </row>
    <row r="121" spans="1:7" x14ac:dyDescent="0.2">
      <c r="A121" t="s">
        <v>208</v>
      </c>
      <c r="B121" t="s">
        <v>209</v>
      </c>
      <c r="C121" s="7">
        <v>220</v>
      </c>
      <c r="D121" s="8">
        <v>1.9697</v>
      </c>
      <c r="E121">
        <v>433.34</v>
      </c>
      <c r="F121" s="8">
        <v>2.16</v>
      </c>
      <c r="G121">
        <v>475.2</v>
      </c>
    </row>
    <row r="122" spans="1:7" x14ac:dyDescent="0.2">
      <c r="B122" t="s">
        <v>109</v>
      </c>
      <c r="C122" s="7">
        <v>6200</v>
      </c>
      <c r="D122" s="8">
        <v>3.1648999999999998</v>
      </c>
      <c r="E122">
        <v>19622.37</v>
      </c>
      <c r="F122" s="8">
        <v>5.3</v>
      </c>
      <c r="G122">
        <v>32860</v>
      </c>
    </row>
    <row r="123" spans="1:7" x14ac:dyDescent="0.2">
      <c r="B123" t="s">
        <v>109</v>
      </c>
      <c r="C123" s="7">
        <v>870</v>
      </c>
      <c r="D123" s="8">
        <v>6.1683000000000003</v>
      </c>
      <c r="E123">
        <v>5366.38</v>
      </c>
      <c r="F123" s="8">
        <v>5.3</v>
      </c>
      <c r="G123">
        <v>4611</v>
      </c>
    </row>
    <row r="124" spans="1:7" x14ac:dyDescent="0.2">
      <c r="A124" s="19" t="s">
        <v>108</v>
      </c>
      <c r="B124" t="s">
        <v>108</v>
      </c>
      <c r="C124" s="7">
        <v>7070</v>
      </c>
      <c r="D124" s="7">
        <v>9.3331999999999997</v>
      </c>
      <c r="E124" s="7">
        <v>24988.75</v>
      </c>
      <c r="F124" s="7">
        <v>10.6</v>
      </c>
      <c r="G124" s="7">
        <v>37471</v>
      </c>
    </row>
    <row r="125" spans="1:7" x14ac:dyDescent="0.2">
      <c r="B125" t="s">
        <v>111</v>
      </c>
      <c r="C125" s="7">
        <v>830</v>
      </c>
      <c r="D125" s="8">
        <v>53.838500000000003</v>
      </c>
      <c r="E125">
        <v>44685.97</v>
      </c>
      <c r="F125" s="8">
        <v>54.68</v>
      </c>
      <c r="G125">
        <v>45384.4</v>
      </c>
    </row>
    <row r="126" spans="1:7" x14ac:dyDescent="0.2">
      <c r="B126" t="s">
        <v>111</v>
      </c>
      <c r="C126" s="7">
        <v>46</v>
      </c>
      <c r="D126" s="8">
        <v>53.878999999999998</v>
      </c>
      <c r="E126">
        <v>2478.4299999999998</v>
      </c>
      <c r="F126" s="8">
        <v>54.68</v>
      </c>
      <c r="G126">
        <v>2515.2800000000002</v>
      </c>
    </row>
    <row r="127" spans="1:7" x14ac:dyDescent="0.2">
      <c r="A127" t="s">
        <v>110</v>
      </c>
      <c r="B127" t="s">
        <v>110</v>
      </c>
      <c r="C127" s="7">
        <v>876</v>
      </c>
      <c r="D127" s="7">
        <v>107.7175</v>
      </c>
      <c r="E127" s="7">
        <v>47164.4</v>
      </c>
      <c r="F127" s="7">
        <v>109.36</v>
      </c>
      <c r="G127" s="7">
        <v>47899.68</v>
      </c>
    </row>
    <row r="128" spans="1:7" x14ac:dyDescent="0.2">
      <c r="B128" t="s">
        <v>113</v>
      </c>
      <c r="C128" s="7">
        <v>2000</v>
      </c>
      <c r="D128" s="8">
        <v>7.8563999999999998</v>
      </c>
      <c r="E128">
        <v>15712.72</v>
      </c>
      <c r="F128" s="8">
        <v>9.23</v>
      </c>
      <c r="G128">
        <v>18460</v>
      </c>
    </row>
    <row r="129" spans="1:7" x14ac:dyDescent="0.2">
      <c r="B129" t="s">
        <v>113</v>
      </c>
      <c r="C129" s="7">
        <v>502</v>
      </c>
      <c r="D129" s="8">
        <v>11.4968</v>
      </c>
      <c r="E129">
        <v>5771.38</v>
      </c>
      <c r="F129" s="8">
        <v>9.23</v>
      </c>
      <c r="G129">
        <v>4633.46</v>
      </c>
    </row>
    <row r="130" spans="1:7" x14ac:dyDescent="0.2">
      <c r="A130" t="s">
        <v>112</v>
      </c>
      <c r="B130" t="s">
        <v>112</v>
      </c>
      <c r="C130" s="7">
        <v>2502</v>
      </c>
      <c r="D130" s="7">
        <v>19.353200000000001</v>
      </c>
      <c r="E130" s="7">
        <v>21484.1</v>
      </c>
      <c r="F130" s="7">
        <v>18.46</v>
      </c>
      <c r="G130" s="7">
        <v>23093.46</v>
      </c>
    </row>
    <row r="131" spans="1:7" x14ac:dyDescent="0.2">
      <c r="B131" t="s">
        <v>115</v>
      </c>
      <c r="C131" s="7">
        <v>4000</v>
      </c>
      <c r="D131" s="8">
        <v>4.6360000000000001</v>
      </c>
      <c r="E131">
        <v>18544</v>
      </c>
      <c r="F131" s="8">
        <v>3.38</v>
      </c>
      <c r="G131">
        <v>13520</v>
      </c>
    </row>
    <row r="132" spans="1:7" x14ac:dyDescent="0.2">
      <c r="B132" t="s">
        <v>115</v>
      </c>
      <c r="C132" s="7">
        <v>1499</v>
      </c>
      <c r="D132" s="8">
        <v>4.4657</v>
      </c>
      <c r="E132">
        <v>6694.09</v>
      </c>
      <c r="F132" s="8">
        <v>3.38</v>
      </c>
      <c r="G132">
        <v>5066.62</v>
      </c>
    </row>
    <row r="133" spans="1:7" x14ac:dyDescent="0.2">
      <c r="A133" t="s">
        <v>114</v>
      </c>
      <c r="B133" t="s">
        <v>222</v>
      </c>
      <c r="C133" s="7">
        <v>5499</v>
      </c>
      <c r="D133" s="7">
        <v>9.101700000000001</v>
      </c>
      <c r="E133" s="7">
        <v>25238.09</v>
      </c>
      <c r="F133" s="7">
        <v>6.76</v>
      </c>
      <c r="G133" s="7">
        <v>18586.62</v>
      </c>
    </row>
    <row r="134" spans="1:7" x14ac:dyDescent="0.2">
      <c r="A134" t="s">
        <v>210</v>
      </c>
      <c r="B134" t="s">
        <v>211</v>
      </c>
      <c r="C134" s="7">
        <v>174</v>
      </c>
      <c r="D134" s="8">
        <v>9.4838000000000005</v>
      </c>
      <c r="E134">
        <v>1650.18</v>
      </c>
      <c r="F134" s="8">
        <v>14.13</v>
      </c>
      <c r="G134">
        <v>2458.62</v>
      </c>
    </row>
    <row r="135" spans="1:7" x14ac:dyDescent="0.2">
      <c r="B135" t="s">
        <v>117</v>
      </c>
      <c r="C135" s="7">
        <v>3000</v>
      </c>
      <c r="D135" s="8">
        <v>4.1726999999999999</v>
      </c>
      <c r="E135">
        <v>12517.96</v>
      </c>
      <c r="F135" s="8">
        <v>3.45</v>
      </c>
      <c r="G135">
        <v>10350</v>
      </c>
    </row>
    <row r="136" spans="1:7" x14ac:dyDescent="0.2">
      <c r="B136" t="s">
        <v>117</v>
      </c>
      <c r="C136" s="7">
        <v>161</v>
      </c>
      <c r="D136" s="8">
        <v>3.8820000000000001</v>
      </c>
      <c r="E136">
        <v>625</v>
      </c>
      <c r="F136" s="8">
        <v>3.45</v>
      </c>
      <c r="G136">
        <v>555.45000000000005</v>
      </c>
    </row>
    <row r="137" spans="1:7" x14ac:dyDescent="0.2">
      <c r="A137" t="s">
        <v>116</v>
      </c>
      <c r="B137" t="s">
        <v>116</v>
      </c>
      <c r="C137" s="7">
        <v>3161</v>
      </c>
      <c r="D137" s="7">
        <v>8.0547000000000004</v>
      </c>
      <c r="E137" s="7">
        <v>13142.96</v>
      </c>
      <c r="F137" s="7">
        <v>6.9</v>
      </c>
      <c r="G137" s="7">
        <v>10905.45</v>
      </c>
    </row>
    <row r="138" spans="1:7" x14ac:dyDescent="0.2">
      <c r="A138" t="s">
        <v>212</v>
      </c>
      <c r="B138" t="s">
        <v>213</v>
      </c>
      <c r="C138" s="7">
        <v>2739</v>
      </c>
      <c r="D138" s="8">
        <v>4.3887</v>
      </c>
      <c r="E138">
        <v>12020.75</v>
      </c>
      <c r="F138" s="8">
        <v>3.13</v>
      </c>
      <c r="G138">
        <v>8573.07</v>
      </c>
    </row>
    <row r="139" spans="1:7" x14ac:dyDescent="0.2">
      <c r="A139" t="s">
        <v>214</v>
      </c>
      <c r="B139" t="s">
        <v>215</v>
      </c>
      <c r="C139" s="7">
        <v>194</v>
      </c>
      <c r="D139" s="8">
        <v>10.168799999999999</v>
      </c>
      <c r="E139">
        <v>1972.74</v>
      </c>
      <c r="F139" s="8">
        <v>10.48</v>
      </c>
      <c r="G139">
        <v>2033.12</v>
      </c>
    </row>
    <row r="140" spans="1:7" x14ac:dyDescent="0.2">
      <c r="A140" t="s">
        <v>118</v>
      </c>
      <c r="B140" t="s">
        <v>119</v>
      </c>
      <c r="C140" s="7">
        <v>1460</v>
      </c>
      <c r="D140" s="8">
        <v>14.665900000000001</v>
      </c>
      <c r="E140">
        <v>21412.2</v>
      </c>
      <c r="F140" s="8">
        <v>4.04</v>
      </c>
      <c r="G140">
        <v>5898.4</v>
      </c>
    </row>
    <row r="141" spans="1:7" x14ac:dyDescent="0.2">
      <c r="A141" t="s">
        <v>142</v>
      </c>
      <c r="B141" t="s">
        <v>143</v>
      </c>
      <c r="C141" s="7">
        <v>35189.35</v>
      </c>
      <c r="D141" s="8">
        <v>1.8182</v>
      </c>
      <c r="E141">
        <v>63981.52</v>
      </c>
      <c r="F141" s="8">
        <v>2.1101999999999999</v>
      </c>
      <c r="G141">
        <v>74256.570000000007</v>
      </c>
    </row>
    <row r="142" spans="1:7" x14ac:dyDescent="0.2">
      <c r="B142" t="s">
        <v>121</v>
      </c>
      <c r="C142" s="7">
        <v>4000</v>
      </c>
      <c r="D142" s="8">
        <v>3.3822000000000001</v>
      </c>
      <c r="E142">
        <v>13528.96</v>
      </c>
      <c r="F142" s="8">
        <v>1.655</v>
      </c>
      <c r="G142">
        <v>6620</v>
      </c>
    </row>
    <row r="143" spans="1:7" x14ac:dyDescent="0.2">
      <c r="B143" t="s">
        <v>121</v>
      </c>
      <c r="C143" s="7">
        <v>347</v>
      </c>
      <c r="D143" s="8">
        <v>3.4962</v>
      </c>
      <c r="E143">
        <v>1213.19</v>
      </c>
      <c r="F143" s="8">
        <v>1.655</v>
      </c>
      <c r="G143">
        <v>574.28</v>
      </c>
    </row>
    <row r="144" spans="1:7" x14ac:dyDescent="0.2">
      <c r="A144" t="s">
        <v>120</v>
      </c>
      <c r="B144" t="s">
        <v>120</v>
      </c>
      <c r="C144" s="7">
        <v>4347</v>
      </c>
      <c r="D144" s="7">
        <v>6.8784000000000001</v>
      </c>
      <c r="E144" s="7">
        <v>14742.15</v>
      </c>
      <c r="F144" s="7">
        <v>3.31</v>
      </c>
      <c r="G144" s="7">
        <v>7194.28</v>
      </c>
    </row>
    <row r="145" spans="1:7" x14ac:dyDescent="0.2">
      <c r="B145" t="s">
        <v>123</v>
      </c>
      <c r="C145" s="7">
        <v>3040</v>
      </c>
      <c r="D145" s="8">
        <v>26.6784</v>
      </c>
      <c r="E145">
        <v>81102.42</v>
      </c>
      <c r="F145" s="8">
        <v>17.95</v>
      </c>
      <c r="G145">
        <v>54568</v>
      </c>
    </row>
    <row r="146" spans="1:7" x14ac:dyDescent="0.2">
      <c r="B146" t="s">
        <v>123</v>
      </c>
      <c r="C146" s="7">
        <v>841</v>
      </c>
      <c r="D146" s="8">
        <v>29.427499999999998</v>
      </c>
      <c r="E146">
        <v>24748.55</v>
      </c>
      <c r="F146" s="8">
        <v>17.95</v>
      </c>
      <c r="G146">
        <v>15095.95</v>
      </c>
    </row>
    <row r="147" spans="1:7" x14ac:dyDescent="0.2">
      <c r="A147" t="s">
        <v>122</v>
      </c>
      <c r="B147" t="s">
        <v>122</v>
      </c>
      <c r="C147" s="7">
        <v>3881</v>
      </c>
      <c r="D147" s="7">
        <v>56.105899999999998</v>
      </c>
      <c r="E147" s="7">
        <v>105850.97</v>
      </c>
      <c r="F147" s="7">
        <v>35.9</v>
      </c>
      <c r="G147" s="7">
        <v>69663.95</v>
      </c>
    </row>
    <row r="148" spans="1:7" x14ac:dyDescent="0.2">
      <c r="A148" t="s">
        <v>216</v>
      </c>
      <c r="B148" t="s">
        <v>217</v>
      </c>
      <c r="C148" s="7">
        <v>239</v>
      </c>
      <c r="D148" s="8">
        <v>29.603000000000002</v>
      </c>
      <c r="E148">
        <v>7075.11</v>
      </c>
      <c r="F148" s="8">
        <v>44.83</v>
      </c>
      <c r="G148">
        <v>10714.37</v>
      </c>
    </row>
    <row r="149" spans="1:7" x14ac:dyDescent="0.2">
      <c r="A149" t="s">
        <v>124</v>
      </c>
      <c r="B149" t="s">
        <v>125</v>
      </c>
      <c r="C149" s="7">
        <v>5500</v>
      </c>
      <c r="D149" s="8">
        <v>2.6124000000000001</v>
      </c>
      <c r="E149">
        <v>14368.09</v>
      </c>
      <c r="F149" s="8">
        <v>1.43</v>
      </c>
      <c r="G149">
        <v>7865</v>
      </c>
    </row>
    <row r="150" spans="1:7" x14ac:dyDescent="0.2">
      <c r="A150" t="s">
        <v>126</v>
      </c>
      <c r="B150" t="s">
        <v>127</v>
      </c>
      <c r="C150" s="7">
        <v>1000</v>
      </c>
      <c r="D150" s="8">
        <v>12.5413</v>
      </c>
      <c r="E150">
        <v>12541.3</v>
      </c>
      <c r="F150" s="8">
        <v>8.7200000000000006</v>
      </c>
      <c r="G150">
        <v>8720</v>
      </c>
    </row>
    <row r="151" spans="1:7" x14ac:dyDescent="0.2">
      <c r="A151" t="s">
        <v>218</v>
      </c>
      <c r="B151" t="s">
        <v>219</v>
      </c>
      <c r="C151" s="7">
        <v>82</v>
      </c>
      <c r="D151" s="8">
        <v>24.5002</v>
      </c>
      <c r="E151">
        <v>2009.02</v>
      </c>
      <c r="F151" s="8">
        <v>37.28</v>
      </c>
      <c r="G151">
        <v>3056.96</v>
      </c>
    </row>
    <row r="152" spans="1:7" x14ac:dyDescent="0.2">
      <c r="B152" t="s">
        <v>129</v>
      </c>
      <c r="C152" s="7">
        <v>1500</v>
      </c>
      <c r="D152" s="8">
        <v>30.3565</v>
      </c>
      <c r="E152">
        <v>45534.71</v>
      </c>
      <c r="F152" s="8">
        <v>21.65</v>
      </c>
      <c r="G152">
        <v>32475</v>
      </c>
    </row>
    <row r="153" spans="1:7" x14ac:dyDescent="0.2">
      <c r="B153" t="s">
        <v>129</v>
      </c>
      <c r="C153" s="7">
        <v>486</v>
      </c>
      <c r="D153" s="8">
        <v>31.178999999999998</v>
      </c>
      <c r="E153">
        <v>15153.01</v>
      </c>
      <c r="F153" s="8">
        <v>21.65</v>
      </c>
      <c r="G153">
        <v>10521.9</v>
      </c>
    </row>
    <row r="154" spans="1:7" x14ac:dyDescent="0.2">
      <c r="A154" t="s">
        <v>128</v>
      </c>
      <c r="B154" t="s">
        <v>128</v>
      </c>
      <c r="C154" s="7">
        <v>1986</v>
      </c>
      <c r="D154" s="7">
        <v>61.535499999999999</v>
      </c>
      <c r="E154" s="7">
        <v>60687.72</v>
      </c>
      <c r="F154" s="7">
        <v>43.3</v>
      </c>
      <c r="G154" s="7">
        <v>42996.9</v>
      </c>
    </row>
  </sheetData>
  <conditionalFormatting sqref="A1:A22 A24:A27 A155:A1048576 A145:A153 A138:A143 A134:A136 A131:A132 A128:A129 A118:A126 A115:A116 A108:A113 A101:A106 A97:A99 A94:A95 A89:A92 A86:A87 A79:A84 A74:A77 A70:A72 A64:A68 A49:A62 A45:A47 A40:A43 A35:A38 A32:A33 A29:A30">
    <cfRule type="duplicateValues" dxfId="12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156DD-F977-426B-A0B1-0FD63D7AD48F}">
  <dimension ref="A1:R87"/>
  <sheetViews>
    <sheetView topLeftCell="A52" workbookViewId="0">
      <selection activeCell="H57" sqref="H57"/>
    </sheetView>
  </sheetViews>
  <sheetFormatPr defaultRowHeight="12" x14ac:dyDescent="0.2"/>
  <cols>
    <col min="3" max="3" width="101.33203125" bestFit="1" customWidth="1"/>
    <col min="4" max="4" width="11.1640625" bestFit="1" customWidth="1"/>
    <col min="5" max="5" width="9.5" bestFit="1" customWidth="1"/>
    <col min="6" max="6" width="11.6640625" bestFit="1" customWidth="1"/>
    <col min="8" max="8" width="9.5" bestFit="1" customWidth="1"/>
    <col min="9" max="9" width="11.6640625" bestFit="1" customWidth="1"/>
    <col min="10" max="10" width="9.5" bestFit="1" customWidth="1"/>
    <col min="13" max="13" width="10.1640625" bestFit="1" customWidth="1"/>
    <col min="14" max="16" width="9.5" bestFit="1" customWidth="1"/>
  </cols>
  <sheetData>
    <row r="1" spans="1:18" ht="23.25" x14ac:dyDescent="0.35">
      <c r="A1" s="1" t="s">
        <v>0</v>
      </c>
    </row>
    <row r="2" spans="1:18" ht="23.25" x14ac:dyDescent="0.35">
      <c r="A2" s="1" t="s">
        <v>1</v>
      </c>
    </row>
    <row r="3" spans="1:18" ht="15.75" x14ac:dyDescent="0.25">
      <c r="A3" s="2" t="s">
        <v>2</v>
      </c>
    </row>
    <row r="4" spans="1:18" ht="15.75" x14ac:dyDescent="0.25">
      <c r="A4" s="3" t="s">
        <v>3</v>
      </c>
    </row>
    <row r="5" spans="1:18" s="4" customFormat="1" ht="21.75" thickBot="1" x14ac:dyDescent="0.4">
      <c r="A5" s="4" t="s">
        <v>4</v>
      </c>
    </row>
    <row r="6" spans="1:18" s="5" customFormat="1" ht="15" x14ac:dyDescent="0.25">
      <c r="A6" s="5" t="s">
        <v>5</v>
      </c>
      <c r="D6" s="5" t="s">
        <v>6</v>
      </c>
      <c r="E6" s="5" t="s">
        <v>7</v>
      </c>
      <c r="F6" s="5" t="s">
        <v>8</v>
      </c>
      <c r="G6" s="5" t="s">
        <v>3</v>
      </c>
      <c r="H6" s="5" t="s">
        <v>9</v>
      </c>
      <c r="I6" s="5" t="s">
        <v>10</v>
      </c>
      <c r="J6" s="5" t="s">
        <v>11</v>
      </c>
      <c r="K6" s="5" t="s">
        <v>3</v>
      </c>
      <c r="L6" s="5" t="s">
        <v>3</v>
      </c>
      <c r="M6" s="5" t="s">
        <v>12</v>
      </c>
      <c r="N6" s="5" t="s">
        <v>13</v>
      </c>
      <c r="O6" s="5" t="s">
        <v>14</v>
      </c>
      <c r="P6" s="5" t="s">
        <v>15</v>
      </c>
      <c r="Q6" s="5" t="s">
        <v>3</v>
      </c>
      <c r="R6" s="5" t="s">
        <v>3</v>
      </c>
    </row>
    <row r="7" spans="1:18" s="6" customFormat="1" x14ac:dyDescent="0.2">
      <c r="A7" s="6" t="s">
        <v>16</v>
      </c>
    </row>
    <row r="8" spans="1:18" x14ac:dyDescent="0.2">
      <c r="A8" t="s">
        <v>3</v>
      </c>
      <c r="B8" t="s">
        <v>17</v>
      </c>
      <c r="C8" t="s">
        <v>18</v>
      </c>
      <c r="D8" s="7">
        <v>15107</v>
      </c>
      <c r="E8" s="8">
        <v>2.5158999999999998</v>
      </c>
      <c r="F8">
        <v>38007.550000000003</v>
      </c>
      <c r="G8" t="s">
        <v>3</v>
      </c>
      <c r="H8" s="8">
        <v>2.36</v>
      </c>
      <c r="I8">
        <v>35652.519999999997</v>
      </c>
      <c r="J8" s="9">
        <v>1.6799999999999999E-2</v>
      </c>
      <c r="K8" t="s">
        <v>3</v>
      </c>
      <c r="L8" t="s">
        <v>3</v>
      </c>
      <c r="M8">
        <v>-2355.0300000000002</v>
      </c>
      <c r="N8" s="9">
        <v>-6.196216278081592E-2</v>
      </c>
      <c r="O8">
        <v>2624.83</v>
      </c>
      <c r="P8" s="9">
        <v>7.3599999999999999E-2</v>
      </c>
      <c r="Q8" t="s">
        <v>3</v>
      </c>
      <c r="R8" t="s">
        <v>3</v>
      </c>
    </row>
    <row r="9" spans="1:18" x14ac:dyDescent="0.2">
      <c r="A9" t="s">
        <v>3</v>
      </c>
      <c r="B9" t="s">
        <v>19</v>
      </c>
      <c r="C9" t="s">
        <v>20</v>
      </c>
      <c r="D9" s="7">
        <v>308527</v>
      </c>
      <c r="E9" s="8">
        <v>0.16619999999999999</v>
      </c>
      <c r="F9">
        <v>51274.92</v>
      </c>
      <c r="G9" t="s">
        <v>3</v>
      </c>
      <c r="H9" s="8">
        <v>6.0999999999999999E-2</v>
      </c>
      <c r="I9">
        <v>18820.150000000001</v>
      </c>
      <c r="J9" s="9">
        <v>8.8000000000000005E-3</v>
      </c>
      <c r="K9" t="s">
        <v>3</v>
      </c>
      <c r="L9" t="s">
        <v>3</v>
      </c>
      <c r="M9">
        <v>-32454.77</v>
      </c>
      <c r="N9" s="9">
        <v>-0.63295603386606947</v>
      </c>
      <c r="O9">
        <v>0</v>
      </c>
      <c r="P9" s="9">
        <v>0</v>
      </c>
      <c r="Q9" t="s">
        <v>3</v>
      </c>
      <c r="R9" t="s">
        <v>3</v>
      </c>
    </row>
    <row r="10" spans="1:18" x14ac:dyDescent="0.2">
      <c r="A10" t="s">
        <v>3</v>
      </c>
      <c r="B10" t="s">
        <v>21</v>
      </c>
      <c r="C10" t="s">
        <v>22</v>
      </c>
      <c r="D10" s="7">
        <v>88695</v>
      </c>
      <c r="E10" s="8">
        <v>0</v>
      </c>
      <c r="F10">
        <v>0</v>
      </c>
      <c r="G10" t="s">
        <v>3</v>
      </c>
      <c r="H10" s="8">
        <v>1.4E-2</v>
      </c>
      <c r="I10">
        <v>1241.73</v>
      </c>
      <c r="J10" s="9">
        <v>5.9999999999999995E-4</v>
      </c>
      <c r="K10" t="s">
        <v>3</v>
      </c>
      <c r="L10" t="s">
        <v>3</v>
      </c>
      <c r="M10">
        <v>1241.73</v>
      </c>
      <c r="N10" t="s">
        <v>23</v>
      </c>
      <c r="O10">
        <v>0</v>
      </c>
      <c r="P10" s="9">
        <v>0</v>
      </c>
      <c r="Q10" t="s">
        <v>3</v>
      </c>
      <c r="R10" t="s">
        <v>3</v>
      </c>
    </row>
    <row r="11" spans="1:18" x14ac:dyDescent="0.2">
      <c r="A11" t="s">
        <v>3</v>
      </c>
      <c r="B11" t="s">
        <v>24</v>
      </c>
      <c r="C11" t="s">
        <v>25</v>
      </c>
      <c r="D11" s="7">
        <v>1000</v>
      </c>
      <c r="E11" s="8">
        <v>22.9177</v>
      </c>
      <c r="F11">
        <v>22917.67</v>
      </c>
      <c r="G11" t="s">
        <v>3</v>
      </c>
      <c r="H11" s="8">
        <v>29.32</v>
      </c>
      <c r="I11">
        <v>29320</v>
      </c>
      <c r="J11" s="9">
        <v>1.38E-2</v>
      </c>
      <c r="K11" t="s">
        <v>3</v>
      </c>
      <c r="L11" t="s">
        <v>3</v>
      </c>
      <c r="M11">
        <v>6402.33</v>
      </c>
      <c r="N11" s="9">
        <v>0.27936216901630928</v>
      </c>
      <c r="O11">
        <v>0</v>
      </c>
      <c r="P11" s="9">
        <v>0</v>
      </c>
      <c r="Q11" t="s">
        <v>3</v>
      </c>
      <c r="R11" t="s">
        <v>3</v>
      </c>
    </row>
    <row r="12" spans="1:18" x14ac:dyDescent="0.2">
      <c r="A12" t="s">
        <v>3</v>
      </c>
      <c r="B12" t="s">
        <v>26</v>
      </c>
      <c r="C12" t="s">
        <v>27</v>
      </c>
      <c r="D12" s="7">
        <v>1500</v>
      </c>
      <c r="E12" s="8">
        <v>11.044700000000001</v>
      </c>
      <c r="F12">
        <v>16567.02</v>
      </c>
      <c r="G12" t="s">
        <v>3</v>
      </c>
      <c r="H12" s="8">
        <v>14.48</v>
      </c>
      <c r="I12">
        <v>21720</v>
      </c>
      <c r="J12" s="9">
        <v>1.0200000000000001E-2</v>
      </c>
      <c r="K12" t="s">
        <v>3</v>
      </c>
      <c r="L12" t="s">
        <v>3</v>
      </c>
      <c r="M12">
        <v>5152.9799999999996</v>
      </c>
      <c r="N12" s="9">
        <v>0.31103843660477259</v>
      </c>
      <c r="O12">
        <v>1038.3800000000001</v>
      </c>
      <c r="P12" s="9">
        <v>4.7800000000000002E-2</v>
      </c>
      <c r="Q12" t="s">
        <v>3</v>
      </c>
      <c r="R12" t="s">
        <v>3</v>
      </c>
    </row>
    <row r="13" spans="1:18" x14ac:dyDescent="0.2">
      <c r="A13" t="s">
        <v>3</v>
      </c>
      <c r="B13" t="s">
        <v>28</v>
      </c>
      <c r="C13" t="s">
        <v>29</v>
      </c>
      <c r="D13" s="7">
        <v>2200</v>
      </c>
      <c r="E13" s="8">
        <v>26.773599999999998</v>
      </c>
      <c r="F13">
        <v>58901.83</v>
      </c>
      <c r="G13" t="s">
        <v>3</v>
      </c>
      <c r="H13" s="8">
        <v>18.64</v>
      </c>
      <c r="I13">
        <v>41008</v>
      </c>
      <c r="J13" s="9">
        <v>1.9300000000000001E-2</v>
      </c>
      <c r="K13" t="s">
        <v>3</v>
      </c>
      <c r="L13" t="s">
        <v>3</v>
      </c>
      <c r="M13">
        <v>-17893.830000000002</v>
      </c>
      <c r="N13" s="9">
        <v>-0.30379073111989902</v>
      </c>
      <c r="O13">
        <v>3520</v>
      </c>
      <c r="P13" s="9">
        <v>8.5800000000000001E-2</v>
      </c>
      <c r="Q13" t="s">
        <v>3</v>
      </c>
      <c r="R13" t="s">
        <v>3</v>
      </c>
    </row>
    <row r="14" spans="1:18" x14ac:dyDescent="0.2">
      <c r="A14" t="s">
        <v>3</v>
      </c>
      <c r="B14" t="s">
        <v>30</v>
      </c>
      <c r="C14" t="s">
        <v>31</v>
      </c>
      <c r="D14" s="7">
        <v>250</v>
      </c>
      <c r="E14" s="8">
        <v>99.802899999999994</v>
      </c>
      <c r="F14">
        <v>24950.73</v>
      </c>
      <c r="G14" t="s">
        <v>3</v>
      </c>
      <c r="H14" s="8">
        <v>100.99</v>
      </c>
      <c r="I14">
        <v>25247.5</v>
      </c>
      <c r="J14" s="9">
        <v>1.1900000000000001E-2</v>
      </c>
      <c r="K14" t="s">
        <v>3</v>
      </c>
      <c r="L14" t="s">
        <v>3</v>
      </c>
      <c r="M14">
        <v>296.77</v>
      </c>
      <c r="N14" s="9">
        <v>1.1894241170498818E-2</v>
      </c>
      <c r="O14">
        <v>859.5</v>
      </c>
      <c r="P14" s="9">
        <v>3.4000000000000002E-2</v>
      </c>
      <c r="Q14" t="s">
        <v>3</v>
      </c>
      <c r="R14" t="s">
        <v>3</v>
      </c>
    </row>
    <row r="15" spans="1:18" x14ac:dyDescent="0.2">
      <c r="A15" t="s">
        <v>3</v>
      </c>
      <c r="B15" t="s">
        <v>32</v>
      </c>
      <c r="C15" t="s">
        <v>33</v>
      </c>
      <c r="D15" s="7">
        <v>3000</v>
      </c>
      <c r="E15" s="8">
        <v>5.7876000000000003</v>
      </c>
      <c r="F15">
        <v>17362.8</v>
      </c>
      <c r="G15" t="s">
        <v>3</v>
      </c>
      <c r="H15" s="8">
        <v>5.9</v>
      </c>
      <c r="I15">
        <v>17700</v>
      </c>
      <c r="J15" s="9">
        <v>8.3000000000000001E-3</v>
      </c>
      <c r="K15" t="s">
        <v>3</v>
      </c>
      <c r="L15" t="s">
        <v>3</v>
      </c>
      <c r="M15">
        <v>337.2</v>
      </c>
      <c r="N15" s="9">
        <v>1.942083074158546E-2</v>
      </c>
      <c r="O15">
        <v>525</v>
      </c>
      <c r="P15" s="9">
        <v>2.9700000000000001E-2</v>
      </c>
      <c r="Q15" t="s">
        <v>3</v>
      </c>
      <c r="R15" t="s">
        <v>3</v>
      </c>
    </row>
    <row r="16" spans="1:18" x14ac:dyDescent="0.2">
      <c r="A16" t="s">
        <v>3</v>
      </c>
      <c r="B16" t="s">
        <v>34</v>
      </c>
      <c r="C16" t="s">
        <v>35</v>
      </c>
      <c r="D16" s="7">
        <v>250</v>
      </c>
      <c r="E16" s="8">
        <v>101.3523</v>
      </c>
      <c r="F16">
        <v>25338.07</v>
      </c>
      <c r="G16" t="s">
        <v>3</v>
      </c>
      <c r="H16" s="8">
        <v>99.4</v>
      </c>
      <c r="I16">
        <v>24850</v>
      </c>
      <c r="J16" s="9">
        <v>1.17E-2</v>
      </c>
      <c r="K16" t="s">
        <v>3</v>
      </c>
      <c r="L16" t="s">
        <v>3</v>
      </c>
      <c r="M16">
        <v>-488.07</v>
      </c>
      <c r="N16" s="9">
        <v>-1.9262319505787141E-2</v>
      </c>
      <c r="O16">
        <v>773.2</v>
      </c>
      <c r="P16" s="9">
        <v>3.1099999999999999E-2</v>
      </c>
      <c r="Q16" t="s">
        <v>3</v>
      </c>
      <c r="R16" t="s">
        <v>3</v>
      </c>
    </row>
    <row r="17" spans="1:18" x14ac:dyDescent="0.2">
      <c r="A17" t="s">
        <v>3</v>
      </c>
      <c r="B17" t="s">
        <v>36</v>
      </c>
      <c r="C17" t="s">
        <v>37</v>
      </c>
      <c r="D17" s="7">
        <v>1296</v>
      </c>
      <c r="E17" s="8">
        <v>27.974599999999999</v>
      </c>
      <c r="F17">
        <v>36255.040000000001</v>
      </c>
      <c r="G17" t="s">
        <v>3</v>
      </c>
      <c r="H17" s="8">
        <v>35.82</v>
      </c>
      <c r="I17">
        <v>46422.720000000001</v>
      </c>
      <c r="J17" s="9">
        <v>2.18E-2</v>
      </c>
      <c r="K17" t="s">
        <v>3</v>
      </c>
      <c r="L17" t="s">
        <v>3</v>
      </c>
      <c r="M17">
        <v>10167.68</v>
      </c>
      <c r="N17" s="9">
        <v>0.28044873209352411</v>
      </c>
      <c r="O17">
        <v>2761.86</v>
      </c>
      <c r="P17" s="9">
        <v>5.9499999999999997E-2</v>
      </c>
      <c r="Q17" t="s">
        <v>3</v>
      </c>
      <c r="R17" t="s">
        <v>3</v>
      </c>
    </row>
    <row r="18" spans="1:18" x14ac:dyDescent="0.2">
      <c r="A18" t="s">
        <v>3</v>
      </c>
      <c r="B18" t="s">
        <v>38</v>
      </c>
      <c r="C18" t="s">
        <v>39</v>
      </c>
      <c r="D18" s="7">
        <v>2500</v>
      </c>
      <c r="E18" s="8">
        <v>4.9424999999999999</v>
      </c>
      <c r="F18">
        <v>12356.2</v>
      </c>
      <c r="G18" t="s">
        <v>3</v>
      </c>
      <c r="H18" s="8">
        <v>3.79</v>
      </c>
      <c r="I18">
        <v>9475</v>
      </c>
      <c r="J18" s="9">
        <v>4.4999999999999997E-3</v>
      </c>
      <c r="K18" t="s">
        <v>3</v>
      </c>
      <c r="L18" t="s">
        <v>3</v>
      </c>
      <c r="M18">
        <v>-2881.2</v>
      </c>
      <c r="N18" s="9">
        <v>-0.23317848529483171</v>
      </c>
      <c r="O18">
        <v>575</v>
      </c>
      <c r="P18" s="9">
        <v>6.0699999999999997E-2</v>
      </c>
      <c r="Q18" t="s">
        <v>3</v>
      </c>
      <c r="R18" t="s">
        <v>3</v>
      </c>
    </row>
    <row r="19" spans="1:18" x14ac:dyDescent="0.2">
      <c r="A19" t="s">
        <v>3</v>
      </c>
      <c r="B19" t="s">
        <v>40</v>
      </c>
      <c r="C19" t="s">
        <v>41</v>
      </c>
      <c r="D19" s="7">
        <v>6064</v>
      </c>
      <c r="E19" s="8">
        <v>9.5859000000000005</v>
      </c>
      <c r="F19">
        <v>58129.13</v>
      </c>
      <c r="G19" t="s">
        <v>3</v>
      </c>
      <c r="H19" s="8">
        <v>6.17</v>
      </c>
      <c r="I19">
        <v>37414.879999999997</v>
      </c>
      <c r="J19" s="9">
        <v>1.7600000000000001E-2</v>
      </c>
      <c r="K19" t="s">
        <v>3</v>
      </c>
      <c r="L19" t="s">
        <v>3</v>
      </c>
      <c r="M19">
        <v>-20714.25</v>
      </c>
      <c r="N19" s="9">
        <v>-0.35634887361981854</v>
      </c>
      <c r="O19">
        <v>1879.84</v>
      </c>
      <c r="P19" s="9">
        <v>5.0200000000000002E-2</v>
      </c>
      <c r="Q19" t="s">
        <v>3</v>
      </c>
      <c r="R19" t="s">
        <v>3</v>
      </c>
    </row>
    <row r="20" spans="1:18" x14ac:dyDescent="0.2">
      <c r="A20" t="s">
        <v>3</v>
      </c>
      <c r="B20" t="s">
        <v>42</v>
      </c>
      <c r="C20" t="s">
        <v>43</v>
      </c>
      <c r="D20" s="7">
        <v>1000</v>
      </c>
      <c r="E20" s="8">
        <v>11.9186</v>
      </c>
      <c r="F20">
        <v>11918.62</v>
      </c>
      <c r="G20" t="s">
        <v>3</v>
      </c>
      <c r="H20" s="8">
        <v>17.739999999999998</v>
      </c>
      <c r="I20">
        <v>17740</v>
      </c>
      <c r="J20" s="9">
        <v>8.3000000000000001E-3</v>
      </c>
      <c r="K20" t="s">
        <v>3</v>
      </c>
      <c r="L20" t="s">
        <v>3</v>
      </c>
      <c r="M20">
        <v>5821.38</v>
      </c>
      <c r="N20" s="9">
        <v>0.48842735148867905</v>
      </c>
      <c r="O20">
        <v>470</v>
      </c>
      <c r="P20" s="9">
        <v>2.6499999999999999E-2</v>
      </c>
      <c r="Q20" t="s">
        <v>3</v>
      </c>
      <c r="R20" t="s">
        <v>3</v>
      </c>
    </row>
    <row r="21" spans="1:18" x14ac:dyDescent="0.2">
      <c r="A21" t="s">
        <v>3</v>
      </c>
      <c r="B21" t="s">
        <v>44</v>
      </c>
      <c r="C21" t="s">
        <v>45</v>
      </c>
      <c r="D21" s="7">
        <v>330</v>
      </c>
      <c r="E21" s="8">
        <v>74.133600000000001</v>
      </c>
      <c r="F21">
        <v>24464.09</v>
      </c>
      <c r="G21" t="s">
        <v>3</v>
      </c>
      <c r="H21" s="8">
        <v>69.42</v>
      </c>
      <c r="I21">
        <v>22908.6</v>
      </c>
      <c r="J21" s="9">
        <v>1.0800000000000001E-2</v>
      </c>
      <c r="K21" t="s">
        <v>3</v>
      </c>
      <c r="L21" t="s">
        <v>3</v>
      </c>
      <c r="M21">
        <v>-1555.49</v>
      </c>
      <c r="N21" s="9">
        <v>-6.3582581653353953E-2</v>
      </c>
      <c r="O21">
        <v>1422.3</v>
      </c>
      <c r="P21" s="9">
        <v>6.2100000000000002E-2</v>
      </c>
      <c r="Q21" t="s">
        <v>3</v>
      </c>
      <c r="R21" t="s">
        <v>3</v>
      </c>
    </row>
    <row r="22" spans="1:18" x14ac:dyDescent="0.2">
      <c r="A22" t="s">
        <v>3</v>
      </c>
      <c r="B22" t="s">
        <v>46</v>
      </c>
      <c r="C22" t="s">
        <v>47</v>
      </c>
      <c r="D22" s="7">
        <v>200</v>
      </c>
      <c r="E22" s="8">
        <v>101.9177</v>
      </c>
      <c r="F22">
        <v>20383.54</v>
      </c>
      <c r="G22" t="s">
        <v>3</v>
      </c>
      <c r="H22" s="8">
        <v>99.311000000000007</v>
      </c>
      <c r="I22">
        <v>19862.2</v>
      </c>
      <c r="J22" s="9">
        <v>9.2999999999999992E-3</v>
      </c>
      <c r="K22" t="s">
        <v>3</v>
      </c>
      <c r="L22" t="s">
        <v>3</v>
      </c>
      <c r="M22">
        <v>-521.34</v>
      </c>
      <c r="N22" s="9">
        <v>-2.5576519093346888E-2</v>
      </c>
      <c r="O22">
        <v>527.28</v>
      </c>
      <c r="P22" s="9">
        <v>2.6499999999999999E-2</v>
      </c>
      <c r="Q22" t="s">
        <v>3</v>
      </c>
      <c r="R22" t="s">
        <v>3</v>
      </c>
    </row>
    <row r="23" spans="1:18" x14ac:dyDescent="0.2">
      <c r="A23" t="s">
        <v>3</v>
      </c>
      <c r="B23" t="s">
        <v>48</v>
      </c>
      <c r="C23" t="s">
        <v>49</v>
      </c>
      <c r="D23" s="7">
        <v>200</v>
      </c>
      <c r="E23" s="8">
        <v>100</v>
      </c>
      <c r="F23">
        <v>20000</v>
      </c>
      <c r="G23" t="s">
        <v>3</v>
      </c>
      <c r="H23" s="8">
        <v>99.52</v>
      </c>
      <c r="I23">
        <v>19904</v>
      </c>
      <c r="J23" s="9">
        <v>9.4000000000000004E-3</v>
      </c>
      <c r="K23" t="s">
        <v>3</v>
      </c>
      <c r="L23" t="s">
        <v>3</v>
      </c>
      <c r="M23">
        <v>-96</v>
      </c>
      <c r="N23" s="9">
        <v>-4.7999999999999996E-3</v>
      </c>
      <c r="O23">
        <v>611.5</v>
      </c>
      <c r="P23" s="9">
        <v>3.0700000000000002E-2</v>
      </c>
      <c r="Q23" t="s">
        <v>3</v>
      </c>
      <c r="R23" t="s">
        <v>3</v>
      </c>
    </row>
    <row r="24" spans="1:18" x14ac:dyDescent="0.2">
      <c r="A24" t="s">
        <v>3</v>
      </c>
      <c r="B24" t="s">
        <v>50</v>
      </c>
      <c r="C24" t="s">
        <v>51</v>
      </c>
      <c r="D24" s="7">
        <v>5800</v>
      </c>
      <c r="E24" s="8">
        <v>8.4304000000000006</v>
      </c>
      <c r="F24">
        <v>48896.03</v>
      </c>
      <c r="G24" t="s">
        <v>3</v>
      </c>
      <c r="H24" s="8">
        <v>4.41</v>
      </c>
      <c r="I24">
        <v>25578</v>
      </c>
      <c r="J24" s="9">
        <v>1.2E-2</v>
      </c>
      <c r="K24" t="s">
        <v>3</v>
      </c>
      <c r="L24" t="s">
        <v>3</v>
      </c>
      <c r="M24">
        <v>-23318.03</v>
      </c>
      <c r="N24" s="9">
        <v>-0.47689004608349594</v>
      </c>
      <c r="O24">
        <v>2059</v>
      </c>
      <c r="P24" s="9">
        <v>8.0500000000000002E-2</v>
      </c>
      <c r="Q24" t="s">
        <v>3</v>
      </c>
      <c r="R24" t="s">
        <v>3</v>
      </c>
    </row>
    <row r="25" spans="1:18" x14ac:dyDescent="0.2">
      <c r="A25" t="s">
        <v>3</v>
      </c>
      <c r="B25" t="s">
        <v>52</v>
      </c>
      <c r="C25" t="s">
        <v>53</v>
      </c>
      <c r="D25" s="7">
        <v>300</v>
      </c>
      <c r="E25" s="8">
        <v>100.97110000000001</v>
      </c>
      <c r="F25">
        <v>30291.34</v>
      </c>
      <c r="G25" t="s">
        <v>3</v>
      </c>
      <c r="H25" s="8">
        <v>98.8</v>
      </c>
      <c r="I25">
        <v>29640</v>
      </c>
      <c r="J25" s="9">
        <v>1.3899999999999999E-2</v>
      </c>
      <c r="K25" t="s">
        <v>3</v>
      </c>
      <c r="L25" t="s">
        <v>3</v>
      </c>
      <c r="M25">
        <v>-651.34</v>
      </c>
      <c r="N25" s="9">
        <v>-2.1502515240329416E-2</v>
      </c>
      <c r="O25">
        <v>927</v>
      </c>
      <c r="P25" s="9">
        <v>3.1300000000000001E-2</v>
      </c>
      <c r="Q25" t="s">
        <v>3</v>
      </c>
      <c r="R25" t="s">
        <v>3</v>
      </c>
    </row>
    <row r="26" spans="1:18" x14ac:dyDescent="0.2">
      <c r="A26" t="s">
        <v>3</v>
      </c>
      <c r="B26" t="s">
        <v>54</v>
      </c>
      <c r="C26" t="s">
        <v>55</v>
      </c>
      <c r="D26" s="7">
        <v>1000</v>
      </c>
      <c r="E26" s="8">
        <v>26.49</v>
      </c>
      <c r="F26">
        <v>26489.98</v>
      </c>
      <c r="G26" t="s">
        <v>3</v>
      </c>
      <c r="H26" s="8">
        <v>24.12</v>
      </c>
      <c r="I26">
        <v>24120</v>
      </c>
      <c r="J26" s="9">
        <v>1.1299999999999999E-2</v>
      </c>
      <c r="K26" t="s">
        <v>3</v>
      </c>
      <c r="L26" t="s">
        <v>3</v>
      </c>
      <c r="M26">
        <v>-2369.98</v>
      </c>
      <c r="N26" s="9">
        <v>-8.9467036215202883E-2</v>
      </c>
      <c r="O26">
        <v>1570</v>
      </c>
      <c r="P26" s="9">
        <v>6.5100000000000005E-2</v>
      </c>
      <c r="Q26" t="s">
        <v>3</v>
      </c>
      <c r="R26" t="s">
        <v>3</v>
      </c>
    </row>
    <row r="27" spans="1:18" x14ac:dyDescent="0.2">
      <c r="A27" t="s">
        <v>3</v>
      </c>
      <c r="B27" t="s">
        <v>56</v>
      </c>
      <c r="C27" t="s">
        <v>57</v>
      </c>
      <c r="D27" s="7">
        <v>75000</v>
      </c>
      <c r="E27" s="8">
        <v>0.1368</v>
      </c>
      <c r="F27">
        <v>10258.379999999999</v>
      </c>
      <c r="G27" t="s">
        <v>3</v>
      </c>
      <c r="H27" s="8">
        <v>8.1000000000000003E-2</v>
      </c>
      <c r="I27">
        <v>6075</v>
      </c>
      <c r="J27" s="9">
        <v>2.8999999999999998E-3</v>
      </c>
      <c r="K27" t="s">
        <v>3</v>
      </c>
      <c r="L27" t="s">
        <v>3</v>
      </c>
      <c r="M27">
        <v>-4183.38</v>
      </c>
      <c r="N27" s="9">
        <v>-0.40780123177343797</v>
      </c>
      <c r="O27">
        <v>0</v>
      </c>
      <c r="P27" s="9">
        <v>0</v>
      </c>
      <c r="Q27" t="s">
        <v>3</v>
      </c>
      <c r="R27" t="s">
        <v>3</v>
      </c>
    </row>
    <row r="28" spans="1:18" x14ac:dyDescent="0.2">
      <c r="A28" t="s">
        <v>3</v>
      </c>
      <c r="B28" t="s">
        <v>58</v>
      </c>
      <c r="C28" t="s">
        <v>59</v>
      </c>
      <c r="D28" s="7">
        <v>500</v>
      </c>
      <c r="E28" s="8">
        <v>102.5993</v>
      </c>
      <c r="F28">
        <v>51299.67</v>
      </c>
      <c r="G28" t="s">
        <v>3</v>
      </c>
      <c r="H28" s="8">
        <v>96.2</v>
      </c>
      <c r="I28">
        <v>48100</v>
      </c>
      <c r="J28" s="9">
        <v>2.2599999999999999E-2</v>
      </c>
      <c r="K28" t="s">
        <v>3</v>
      </c>
      <c r="L28" t="s">
        <v>3</v>
      </c>
      <c r="M28">
        <v>-3199.67</v>
      </c>
      <c r="N28" s="9">
        <v>-6.2372136117054951E-2</v>
      </c>
      <c r="O28">
        <v>2500</v>
      </c>
      <c r="P28" s="9">
        <v>5.1999999999999998E-2</v>
      </c>
      <c r="Q28" t="s">
        <v>3</v>
      </c>
      <c r="R28" t="s">
        <v>3</v>
      </c>
    </row>
    <row r="29" spans="1:18" x14ac:dyDescent="0.2">
      <c r="A29" t="s">
        <v>3</v>
      </c>
      <c r="B29" t="s">
        <v>60</v>
      </c>
      <c r="C29" t="s">
        <v>61</v>
      </c>
      <c r="D29" s="7">
        <v>1000</v>
      </c>
      <c r="E29" s="8">
        <v>9.1020000000000003</v>
      </c>
      <c r="F29">
        <v>9102</v>
      </c>
      <c r="G29" t="s">
        <v>3</v>
      </c>
      <c r="H29" s="8">
        <v>9.1999999999999993</v>
      </c>
      <c r="I29">
        <v>9200</v>
      </c>
      <c r="J29" s="9">
        <v>4.3E-3</v>
      </c>
      <c r="K29" t="s">
        <v>3</v>
      </c>
      <c r="L29" t="s">
        <v>3</v>
      </c>
      <c r="M29">
        <v>98</v>
      </c>
      <c r="N29" s="9">
        <v>1.0766864425401011E-2</v>
      </c>
      <c r="O29">
        <v>500</v>
      </c>
      <c r="P29" s="9">
        <v>5.4300000000000001E-2</v>
      </c>
      <c r="Q29" t="s">
        <v>3</v>
      </c>
      <c r="R29" t="s">
        <v>3</v>
      </c>
    </row>
    <row r="30" spans="1:18" x14ac:dyDescent="0.2">
      <c r="A30" t="s">
        <v>3</v>
      </c>
      <c r="B30" t="s">
        <v>62</v>
      </c>
      <c r="C30" t="s">
        <v>63</v>
      </c>
      <c r="D30" s="7">
        <v>40000</v>
      </c>
      <c r="E30" s="8">
        <v>2.0024999999999999</v>
      </c>
      <c r="F30">
        <v>80100</v>
      </c>
      <c r="G30" t="s">
        <v>3</v>
      </c>
      <c r="H30" s="8">
        <v>1.7450000000000001</v>
      </c>
      <c r="I30">
        <v>69800</v>
      </c>
      <c r="J30" s="9">
        <v>3.2800000000000003E-2</v>
      </c>
      <c r="K30" t="s">
        <v>3</v>
      </c>
      <c r="L30" t="s">
        <v>3</v>
      </c>
      <c r="M30">
        <v>-10300</v>
      </c>
      <c r="N30" s="9">
        <v>-0.1285892634207241</v>
      </c>
      <c r="O30">
        <v>3536</v>
      </c>
      <c r="P30" s="9">
        <v>5.0700000000000002E-2</v>
      </c>
      <c r="Q30" t="s">
        <v>3</v>
      </c>
      <c r="R30" t="s">
        <v>3</v>
      </c>
    </row>
    <row r="31" spans="1:18" x14ac:dyDescent="0.2">
      <c r="A31" t="s">
        <v>3</v>
      </c>
      <c r="B31" t="s">
        <v>64</v>
      </c>
      <c r="C31" t="s">
        <v>65</v>
      </c>
      <c r="D31" s="7">
        <v>3000</v>
      </c>
      <c r="E31" s="8">
        <v>8.2644000000000002</v>
      </c>
      <c r="F31">
        <v>24793.279999999999</v>
      </c>
      <c r="G31" t="s">
        <v>3</v>
      </c>
      <c r="H31" s="8">
        <v>8.5399999999999991</v>
      </c>
      <c r="I31">
        <v>25620</v>
      </c>
      <c r="J31" s="9">
        <v>1.2E-2</v>
      </c>
      <c r="K31" t="s">
        <v>3</v>
      </c>
      <c r="L31" t="s">
        <v>3</v>
      </c>
      <c r="M31">
        <v>826.72</v>
      </c>
      <c r="N31" s="9">
        <v>3.3344519160030464E-2</v>
      </c>
      <c r="O31">
        <v>390</v>
      </c>
      <c r="P31" s="9">
        <v>1.52E-2</v>
      </c>
      <c r="Q31" t="s">
        <v>3</v>
      </c>
      <c r="R31" t="s">
        <v>3</v>
      </c>
    </row>
    <row r="32" spans="1:18" x14ac:dyDescent="0.2">
      <c r="A32" t="s">
        <v>3</v>
      </c>
      <c r="B32" t="s">
        <v>66</v>
      </c>
      <c r="C32" t="s">
        <v>67</v>
      </c>
      <c r="D32" s="7">
        <v>1000</v>
      </c>
      <c r="E32" s="8">
        <v>10.538</v>
      </c>
      <c r="F32">
        <v>10538.03</v>
      </c>
      <c r="G32" t="s">
        <v>3</v>
      </c>
      <c r="H32" s="8">
        <v>10.48</v>
      </c>
      <c r="I32">
        <v>10480</v>
      </c>
      <c r="J32" s="9">
        <v>4.8999999999999998E-3</v>
      </c>
      <c r="K32" t="s">
        <v>3</v>
      </c>
      <c r="L32" t="s">
        <v>3</v>
      </c>
      <c r="M32">
        <v>-58.03</v>
      </c>
      <c r="N32" s="9">
        <v>-5.5067218445952418E-3</v>
      </c>
      <c r="O32">
        <v>175</v>
      </c>
      <c r="P32" s="9">
        <v>1.67E-2</v>
      </c>
      <c r="Q32" t="s">
        <v>3</v>
      </c>
      <c r="R32" t="s">
        <v>3</v>
      </c>
    </row>
    <row r="33" spans="1:18" x14ac:dyDescent="0.2">
      <c r="A33" t="s">
        <v>3</v>
      </c>
      <c r="B33" t="s">
        <v>68</v>
      </c>
      <c r="C33" t="s">
        <v>69</v>
      </c>
      <c r="D33" s="7">
        <v>2765</v>
      </c>
      <c r="E33" s="8">
        <v>10.946300000000001</v>
      </c>
      <c r="F33">
        <v>30266.61</v>
      </c>
      <c r="G33" t="s">
        <v>3</v>
      </c>
      <c r="H33" s="8">
        <v>12.37</v>
      </c>
      <c r="I33">
        <v>34203.050000000003</v>
      </c>
      <c r="J33" s="9">
        <v>1.61E-2</v>
      </c>
      <c r="K33" t="s">
        <v>3</v>
      </c>
      <c r="L33" t="s">
        <v>3</v>
      </c>
      <c r="M33">
        <v>3936.44</v>
      </c>
      <c r="N33" s="9">
        <v>0.13005883381059194</v>
      </c>
      <c r="O33">
        <v>1659</v>
      </c>
      <c r="P33" s="9">
        <v>4.8500000000000001E-2</v>
      </c>
      <c r="Q33" t="s">
        <v>3</v>
      </c>
      <c r="R33" t="s">
        <v>3</v>
      </c>
    </row>
    <row r="34" spans="1:18" x14ac:dyDescent="0.2">
      <c r="A34" t="s">
        <v>3</v>
      </c>
      <c r="B34" t="s">
        <v>70</v>
      </c>
      <c r="C34" t="s">
        <v>71</v>
      </c>
      <c r="D34" s="7">
        <v>4000</v>
      </c>
      <c r="E34" s="8">
        <v>11.96</v>
      </c>
      <c r="F34">
        <v>47840</v>
      </c>
      <c r="G34" t="s">
        <v>3</v>
      </c>
      <c r="H34" s="8">
        <v>58.01</v>
      </c>
      <c r="I34">
        <v>232040</v>
      </c>
      <c r="J34" s="9">
        <v>0.1091</v>
      </c>
      <c r="K34" t="s">
        <v>3</v>
      </c>
      <c r="L34" t="s">
        <v>3</v>
      </c>
      <c r="M34">
        <v>184200</v>
      </c>
      <c r="N34" s="9">
        <v>3.8503344481605351</v>
      </c>
      <c r="O34">
        <v>8172</v>
      </c>
      <c r="P34" s="9">
        <v>3.5200000000000002E-2</v>
      </c>
      <c r="Q34" t="s">
        <v>3</v>
      </c>
      <c r="R34" t="s">
        <v>3</v>
      </c>
    </row>
    <row r="35" spans="1:18" x14ac:dyDescent="0.2">
      <c r="A35" t="s">
        <v>3</v>
      </c>
      <c r="B35" t="s">
        <v>72</v>
      </c>
      <c r="C35" t="s">
        <v>73</v>
      </c>
      <c r="D35" s="7">
        <v>27774</v>
      </c>
      <c r="E35" s="8">
        <v>1.4401999999999999</v>
      </c>
      <c r="F35">
        <v>40000</v>
      </c>
      <c r="G35" t="s">
        <v>3</v>
      </c>
      <c r="H35" s="8">
        <v>1.7450000000000001</v>
      </c>
      <c r="I35">
        <v>48465.63</v>
      </c>
      <c r="J35" s="9">
        <v>2.2800000000000001E-2</v>
      </c>
      <c r="K35" t="s">
        <v>3</v>
      </c>
      <c r="L35" t="s">
        <v>3</v>
      </c>
      <c r="M35">
        <v>8465.6299999999992</v>
      </c>
      <c r="N35" s="9">
        <v>0.21164074999999999</v>
      </c>
      <c r="O35">
        <v>1749.76</v>
      </c>
      <c r="P35" s="9">
        <v>3.61E-2</v>
      </c>
      <c r="Q35" t="s">
        <v>3</v>
      </c>
      <c r="R35" t="s">
        <v>3</v>
      </c>
    </row>
    <row r="36" spans="1:18" x14ac:dyDescent="0.2">
      <c r="A36" t="s">
        <v>3</v>
      </c>
      <c r="B36" t="s">
        <v>74</v>
      </c>
      <c r="C36" t="s">
        <v>75</v>
      </c>
      <c r="D36" s="7">
        <v>525</v>
      </c>
      <c r="E36" s="8">
        <v>64.157700000000006</v>
      </c>
      <c r="F36">
        <v>33682.769999999997</v>
      </c>
      <c r="G36" t="s">
        <v>3</v>
      </c>
      <c r="H36" s="8">
        <v>118.6</v>
      </c>
      <c r="I36">
        <v>62265</v>
      </c>
      <c r="J36" s="9">
        <v>2.93E-2</v>
      </c>
      <c r="K36" t="s">
        <v>3</v>
      </c>
      <c r="L36" t="s">
        <v>3</v>
      </c>
      <c r="M36">
        <v>28582.23</v>
      </c>
      <c r="N36" s="9">
        <v>0.84857124280455565</v>
      </c>
      <c r="O36">
        <v>3202.5</v>
      </c>
      <c r="P36" s="9">
        <v>5.1400000000000001E-2</v>
      </c>
      <c r="Q36" t="s">
        <v>3</v>
      </c>
      <c r="R36" t="s">
        <v>3</v>
      </c>
    </row>
    <row r="37" spans="1:18" x14ac:dyDescent="0.2">
      <c r="A37" t="s">
        <v>3</v>
      </c>
      <c r="B37" t="s">
        <v>76</v>
      </c>
      <c r="C37" t="s">
        <v>77</v>
      </c>
      <c r="D37" s="7">
        <v>2175</v>
      </c>
      <c r="E37" s="8">
        <v>23.4863</v>
      </c>
      <c r="F37">
        <v>51082.79</v>
      </c>
      <c r="G37" t="s">
        <v>3</v>
      </c>
      <c r="H37" s="8">
        <v>18.22</v>
      </c>
      <c r="I37">
        <v>39628.5</v>
      </c>
      <c r="J37" s="9">
        <v>1.8599999999999998E-2</v>
      </c>
      <c r="K37" t="s">
        <v>3</v>
      </c>
      <c r="L37" t="s">
        <v>3</v>
      </c>
      <c r="M37">
        <v>-11454.29</v>
      </c>
      <c r="N37" s="9">
        <v>-0.22422992166246206</v>
      </c>
      <c r="O37">
        <v>3610.5</v>
      </c>
      <c r="P37" s="9">
        <v>9.11E-2</v>
      </c>
      <c r="Q37" t="s">
        <v>3</v>
      </c>
      <c r="R37" t="s">
        <v>3</v>
      </c>
    </row>
    <row r="38" spans="1:18" x14ac:dyDescent="0.2">
      <c r="A38" t="s">
        <v>3</v>
      </c>
      <c r="B38" t="s">
        <v>78</v>
      </c>
      <c r="C38" t="s">
        <v>79</v>
      </c>
      <c r="D38" s="7">
        <v>400</v>
      </c>
      <c r="E38" s="8">
        <v>72.088800000000006</v>
      </c>
      <c r="F38">
        <v>28835.5</v>
      </c>
      <c r="G38" t="s">
        <v>3</v>
      </c>
      <c r="H38" s="8">
        <v>89.65</v>
      </c>
      <c r="I38">
        <v>35860</v>
      </c>
      <c r="J38" s="9">
        <v>1.6899999999999998E-2</v>
      </c>
      <c r="K38" t="s">
        <v>3</v>
      </c>
      <c r="L38" t="s">
        <v>3</v>
      </c>
      <c r="M38">
        <v>7024.5</v>
      </c>
      <c r="N38" s="9">
        <v>0.24360597180558685</v>
      </c>
      <c r="O38">
        <v>941.43</v>
      </c>
      <c r="P38" s="9">
        <v>2.63E-2</v>
      </c>
      <c r="Q38" t="s">
        <v>3</v>
      </c>
      <c r="R38" t="s">
        <v>3</v>
      </c>
    </row>
    <row r="39" spans="1:18" x14ac:dyDescent="0.2">
      <c r="A39" t="s">
        <v>3</v>
      </c>
      <c r="B39" t="s">
        <v>80</v>
      </c>
      <c r="C39" t="s">
        <v>81</v>
      </c>
      <c r="D39" s="7">
        <v>300</v>
      </c>
      <c r="E39" s="8">
        <v>100</v>
      </c>
      <c r="F39">
        <v>30000</v>
      </c>
      <c r="G39" t="s">
        <v>3</v>
      </c>
      <c r="H39" s="8">
        <v>100.3</v>
      </c>
      <c r="I39">
        <v>30090</v>
      </c>
      <c r="J39" s="9">
        <v>1.41E-2</v>
      </c>
      <c r="K39" t="s">
        <v>3</v>
      </c>
      <c r="L39" t="s">
        <v>3</v>
      </c>
      <c r="M39">
        <v>90</v>
      </c>
      <c r="N39" s="9">
        <v>3.0000000000000001E-3</v>
      </c>
      <c r="O39">
        <v>936.93</v>
      </c>
      <c r="P39" s="9">
        <v>3.1099999999999999E-2</v>
      </c>
      <c r="Q39" t="s">
        <v>3</v>
      </c>
      <c r="R39" t="s">
        <v>3</v>
      </c>
    </row>
    <row r="40" spans="1:18" x14ac:dyDescent="0.2">
      <c r="A40" t="s">
        <v>3</v>
      </c>
      <c r="B40" t="s">
        <v>82</v>
      </c>
      <c r="C40" t="s">
        <v>83</v>
      </c>
      <c r="D40" s="7">
        <v>1891</v>
      </c>
      <c r="E40" s="8">
        <v>21.1221</v>
      </c>
      <c r="F40">
        <v>39941.800000000003</v>
      </c>
      <c r="G40" t="s">
        <v>3</v>
      </c>
      <c r="H40" s="8">
        <v>31.53</v>
      </c>
      <c r="I40">
        <v>59623.23</v>
      </c>
      <c r="J40" s="9">
        <v>2.8000000000000001E-2</v>
      </c>
      <c r="K40" t="s">
        <v>3</v>
      </c>
      <c r="L40" t="s">
        <v>3</v>
      </c>
      <c r="M40">
        <v>19681.43</v>
      </c>
      <c r="N40" s="9">
        <v>0.49275270518604569</v>
      </c>
      <c r="O40">
        <v>620.58000000000004</v>
      </c>
      <c r="P40" s="9">
        <v>1.04E-2</v>
      </c>
      <c r="Q40" t="s">
        <v>3</v>
      </c>
      <c r="R40" t="s">
        <v>3</v>
      </c>
    </row>
    <row r="41" spans="1:18" x14ac:dyDescent="0.2">
      <c r="A41" t="s">
        <v>3</v>
      </c>
      <c r="B41" t="s">
        <v>84</v>
      </c>
      <c r="C41" t="s">
        <v>85</v>
      </c>
      <c r="D41" s="7">
        <v>20000</v>
      </c>
      <c r="E41" s="8">
        <v>1.4220999999999999</v>
      </c>
      <c r="F41">
        <v>28442.68</v>
      </c>
      <c r="G41" t="s">
        <v>3</v>
      </c>
      <c r="H41" s="8">
        <v>1.38</v>
      </c>
      <c r="I41">
        <v>27600</v>
      </c>
      <c r="J41" s="9">
        <v>1.2999999999999999E-2</v>
      </c>
      <c r="K41" t="s">
        <v>3</v>
      </c>
      <c r="L41" t="s">
        <v>3</v>
      </c>
      <c r="M41">
        <v>-842.68</v>
      </c>
      <c r="N41" s="9">
        <v>-2.9627306568860597E-2</v>
      </c>
      <c r="O41">
        <v>2000</v>
      </c>
      <c r="P41" s="9">
        <v>7.2499999999999995E-2</v>
      </c>
      <c r="Q41" t="s">
        <v>3</v>
      </c>
      <c r="R41" t="s">
        <v>3</v>
      </c>
    </row>
    <row r="42" spans="1:18" x14ac:dyDescent="0.2">
      <c r="A42" t="s">
        <v>3</v>
      </c>
      <c r="B42" t="s">
        <v>86</v>
      </c>
      <c r="C42" t="s">
        <v>87</v>
      </c>
      <c r="D42" s="7">
        <v>13000</v>
      </c>
      <c r="E42" s="8">
        <v>1.5281</v>
      </c>
      <c r="F42">
        <v>19865.61</v>
      </c>
      <c r="G42" t="s">
        <v>3</v>
      </c>
      <c r="H42" s="8">
        <v>1.845</v>
      </c>
      <c r="I42">
        <v>23985</v>
      </c>
      <c r="J42" s="9">
        <v>1.1299999999999999E-2</v>
      </c>
      <c r="K42" t="s">
        <v>3</v>
      </c>
      <c r="L42" t="s">
        <v>3</v>
      </c>
      <c r="M42">
        <v>4119.3900000000003</v>
      </c>
      <c r="N42" s="9">
        <v>0.2073628748374704</v>
      </c>
      <c r="O42">
        <v>1274</v>
      </c>
      <c r="P42" s="9">
        <v>5.3100000000000001E-2</v>
      </c>
      <c r="Q42" t="s">
        <v>3</v>
      </c>
      <c r="R42" t="s">
        <v>3</v>
      </c>
    </row>
    <row r="43" spans="1:18" x14ac:dyDescent="0.2">
      <c r="A43" t="s">
        <v>3</v>
      </c>
      <c r="B43" t="s">
        <v>88</v>
      </c>
      <c r="C43" t="s">
        <v>89</v>
      </c>
      <c r="D43" s="7">
        <v>5000</v>
      </c>
      <c r="E43" s="8">
        <v>2.3521000000000001</v>
      </c>
      <c r="F43">
        <v>11760.3</v>
      </c>
      <c r="G43" t="s">
        <v>3</v>
      </c>
      <c r="H43" s="8">
        <v>0.91</v>
      </c>
      <c r="I43">
        <v>4550</v>
      </c>
      <c r="J43" s="9">
        <v>2.0999999999999999E-3</v>
      </c>
      <c r="K43" t="s">
        <v>3</v>
      </c>
      <c r="L43" t="s">
        <v>3</v>
      </c>
      <c r="M43">
        <v>-7210.3</v>
      </c>
      <c r="N43" s="9">
        <v>-0.61310510786289474</v>
      </c>
      <c r="O43">
        <v>550</v>
      </c>
      <c r="P43" s="9">
        <v>0.12089999999999999</v>
      </c>
      <c r="Q43" t="s">
        <v>3</v>
      </c>
      <c r="R43" t="s">
        <v>3</v>
      </c>
    </row>
    <row r="44" spans="1:18" x14ac:dyDescent="0.2">
      <c r="A44" t="s">
        <v>3</v>
      </c>
      <c r="B44" t="s">
        <v>90</v>
      </c>
      <c r="C44" t="s">
        <v>91</v>
      </c>
      <c r="D44" s="7">
        <v>2800</v>
      </c>
      <c r="E44" s="8">
        <v>3.6509</v>
      </c>
      <c r="F44">
        <v>10222.629999999999</v>
      </c>
      <c r="G44" t="s">
        <v>3</v>
      </c>
      <c r="H44" s="8">
        <v>2.31</v>
      </c>
      <c r="I44">
        <v>6468</v>
      </c>
      <c r="J44" s="9">
        <v>3.0000000000000001E-3</v>
      </c>
      <c r="K44" t="s">
        <v>3</v>
      </c>
      <c r="L44" t="s">
        <v>3</v>
      </c>
      <c r="M44">
        <v>-3754.63</v>
      </c>
      <c r="N44" s="9">
        <v>-0.36728610934759454</v>
      </c>
      <c r="O44">
        <v>0</v>
      </c>
      <c r="P44" s="9">
        <v>0</v>
      </c>
      <c r="Q44" t="s">
        <v>3</v>
      </c>
      <c r="R44" t="s">
        <v>3</v>
      </c>
    </row>
    <row r="45" spans="1:18" x14ac:dyDescent="0.2">
      <c r="A45" t="s">
        <v>3</v>
      </c>
      <c r="B45" t="s">
        <v>92</v>
      </c>
      <c r="C45" t="s">
        <v>93</v>
      </c>
      <c r="D45" s="7">
        <v>4000</v>
      </c>
      <c r="E45" s="8">
        <v>5.0898000000000003</v>
      </c>
      <c r="F45">
        <v>20359.05</v>
      </c>
      <c r="G45" t="s">
        <v>3</v>
      </c>
      <c r="H45" s="8">
        <v>5.84</v>
      </c>
      <c r="I45">
        <v>23360</v>
      </c>
      <c r="J45" s="9">
        <v>1.0999999999999999E-2</v>
      </c>
      <c r="K45" t="s">
        <v>3</v>
      </c>
      <c r="L45" t="s">
        <v>3</v>
      </c>
      <c r="M45">
        <v>3000.95</v>
      </c>
      <c r="N45" s="9">
        <v>0.147401278546887</v>
      </c>
      <c r="O45">
        <v>1200</v>
      </c>
      <c r="P45" s="9">
        <v>5.1400000000000001E-2</v>
      </c>
      <c r="Q45" t="s">
        <v>3</v>
      </c>
      <c r="R45" t="s">
        <v>3</v>
      </c>
    </row>
    <row r="46" spans="1:18" x14ac:dyDescent="0.2">
      <c r="A46" t="s">
        <v>3</v>
      </c>
      <c r="B46" t="s">
        <v>94</v>
      </c>
      <c r="C46" t="s">
        <v>95</v>
      </c>
      <c r="D46" s="7">
        <v>3000</v>
      </c>
      <c r="E46" s="8">
        <v>4.6984000000000004</v>
      </c>
      <c r="F46">
        <v>14095.12</v>
      </c>
      <c r="G46" t="s">
        <v>3</v>
      </c>
      <c r="H46" s="8">
        <v>3.46</v>
      </c>
      <c r="I46">
        <v>10380</v>
      </c>
      <c r="J46" s="9">
        <v>4.8999999999999998E-3</v>
      </c>
      <c r="K46" t="s">
        <v>3</v>
      </c>
      <c r="L46" t="s">
        <v>3</v>
      </c>
      <c r="M46">
        <v>-3715.12</v>
      </c>
      <c r="N46" s="9">
        <v>-0.26357491103303837</v>
      </c>
      <c r="O46">
        <v>105</v>
      </c>
      <c r="P46" s="9">
        <v>1.01E-2</v>
      </c>
      <c r="Q46" t="s">
        <v>3</v>
      </c>
      <c r="R46" t="s">
        <v>3</v>
      </c>
    </row>
    <row r="47" spans="1:18" x14ac:dyDescent="0.2">
      <c r="A47" t="s">
        <v>3</v>
      </c>
      <c r="B47" t="s">
        <v>96</v>
      </c>
      <c r="C47" t="s">
        <v>97</v>
      </c>
      <c r="D47" s="7">
        <v>1333</v>
      </c>
      <c r="E47" s="8">
        <v>10.2576</v>
      </c>
      <c r="F47">
        <v>13673.33</v>
      </c>
      <c r="G47" t="s">
        <v>3</v>
      </c>
      <c r="H47" s="8">
        <v>8.86</v>
      </c>
      <c r="I47">
        <v>11810.38</v>
      </c>
      <c r="J47" s="9">
        <v>5.5999999999999999E-3</v>
      </c>
      <c r="K47" t="s">
        <v>3</v>
      </c>
      <c r="L47" t="s">
        <v>3</v>
      </c>
      <c r="M47">
        <v>-1862.95</v>
      </c>
      <c r="N47" s="9">
        <v>-0.13624698592076692</v>
      </c>
      <c r="O47">
        <v>693.16</v>
      </c>
      <c r="P47" s="9">
        <v>5.8700000000000002E-2</v>
      </c>
      <c r="Q47" t="s">
        <v>3</v>
      </c>
      <c r="R47" t="s">
        <v>3</v>
      </c>
    </row>
    <row r="48" spans="1:18" x14ac:dyDescent="0.2">
      <c r="A48" t="s">
        <v>3</v>
      </c>
      <c r="B48" t="s">
        <v>98</v>
      </c>
      <c r="C48" t="s">
        <v>99</v>
      </c>
      <c r="D48" s="7">
        <v>20000</v>
      </c>
      <c r="E48" s="8">
        <v>1.0273000000000001</v>
      </c>
      <c r="F48">
        <v>20545.3</v>
      </c>
      <c r="G48" t="s">
        <v>3</v>
      </c>
      <c r="H48" s="8">
        <v>0.79500000000000004</v>
      </c>
      <c r="I48">
        <v>15900</v>
      </c>
      <c r="J48" s="9">
        <v>7.4999999999999997E-3</v>
      </c>
      <c r="K48" t="s">
        <v>3</v>
      </c>
      <c r="L48" t="s">
        <v>3</v>
      </c>
      <c r="M48">
        <v>-4645.3</v>
      </c>
      <c r="N48" s="9">
        <v>-0.22610037332139227</v>
      </c>
      <c r="O48">
        <v>880</v>
      </c>
      <c r="P48" s="9">
        <v>5.5300000000000002E-2</v>
      </c>
      <c r="Q48" t="s">
        <v>3</v>
      </c>
      <c r="R48" t="s">
        <v>3</v>
      </c>
    </row>
    <row r="49" spans="1:18" x14ac:dyDescent="0.2">
      <c r="A49" t="s">
        <v>3</v>
      </c>
      <c r="B49" t="s">
        <v>100</v>
      </c>
      <c r="C49" t="s">
        <v>101</v>
      </c>
      <c r="D49" s="7">
        <v>5659</v>
      </c>
      <c r="E49" s="8">
        <v>1.405</v>
      </c>
      <c r="F49">
        <v>7950.89</v>
      </c>
      <c r="G49" t="s">
        <v>3</v>
      </c>
      <c r="H49" s="8">
        <v>0.72499999999999998</v>
      </c>
      <c r="I49">
        <v>4102.7700000000004</v>
      </c>
      <c r="J49" s="9">
        <v>1.9E-3</v>
      </c>
      <c r="K49" t="s">
        <v>3</v>
      </c>
      <c r="L49" t="s">
        <v>3</v>
      </c>
      <c r="M49">
        <v>-3848.12</v>
      </c>
      <c r="N49" s="9">
        <v>-0.48398606948404516</v>
      </c>
      <c r="O49">
        <v>240.51</v>
      </c>
      <c r="P49" s="9">
        <v>5.8599999999999999E-2</v>
      </c>
      <c r="Q49" t="s">
        <v>3</v>
      </c>
      <c r="R49" t="s">
        <v>3</v>
      </c>
    </row>
    <row r="50" spans="1:18" x14ac:dyDescent="0.2">
      <c r="A50" t="s">
        <v>3</v>
      </c>
      <c r="B50" t="s">
        <v>102</v>
      </c>
      <c r="C50" t="s">
        <v>103</v>
      </c>
      <c r="D50" s="7">
        <v>3800</v>
      </c>
      <c r="E50" s="8">
        <v>3.9588000000000001</v>
      </c>
      <c r="F50">
        <v>15043.44</v>
      </c>
      <c r="G50" t="s">
        <v>3</v>
      </c>
      <c r="H50" s="8">
        <v>2.17</v>
      </c>
      <c r="I50">
        <v>8246</v>
      </c>
      <c r="J50" s="9">
        <v>3.8999999999999998E-3</v>
      </c>
      <c r="K50" t="s">
        <v>3</v>
      </c>
      <c r="L50" t="s">
        <v>3</v>
      </c>
      <c r="M50">
        <v>-6797.44</v>
      </c>
      <c r="N50" s="9">
        <v>-0.45185409720117203</v>
      </c>
      <c r="O50">
        <v>858.8</v>
      </c>
      <c r="P50" s="9">
        <v>0.1041</v>
      </c>
      <c r="Q50" t="s">
        <v>3</v>
      </c>
      <c r="R50" t="s">
        <v>3</v>
      </c>
    </row>
    <row r="51" spans="1:18" x14ac:dyDescent="0.2">
      <c r="A51" t="s">
        <v>3</v>
      </c>
      <c r="B51" t="s">
        <v>104</v>
      </c>
      <c r="C51" t="s">
        <v>105</v>
      </c>
      <c r="D51" s="7">
        <v>400</v>
      </c>
      <c r="E51" s="8">
        <v>50.3523</v>
      </c>
      <c r="F51">
        <v>20140.900000000001</v>
      </c>
      <c r="G51" t="s">
        <v>3</v>
      </c>
      <c r="H51" s="8">
        <v>53.33</v>
      </c>
      <c r="I51">
        <v>21332</v>
      </c>
      <c r="J51" s="9">
        <v>0.01</v>
      </c>
      <c r="K51" t="s">
        <v>3</v>
      </c>
      <c r="L51" t="s">
        <v>3</v>
      </c>
      <c r="M51">
        <v>1191.0999999999999</v>
      </c>
      <c r="N51" s="9">
        <v>5.9138370182067329E-2</v>
      </c>
      <c r="O51">
        <v>1070.1199999999999</v>
      </c>
      <c r="P51" s="9">
        <v>5.0200000000000002E-2</v>
      </c>
      <c r="Q51" t="s">
        <v>3</v>
      </c>
      <c r="R51" t="s">
        <v>3</v>
      </c>
    </row>
    <row r="52" spans="1:18" x14ac:dyDescent="0.2">
      <c r="A52" t="s">
        <v>3</v>
      </c>
      <c r="B52" t="s">
        <v>106</v>
      </c>
      <c r="C52" t="s">
        <v>107</v>
      </c>
      <c r="D52" s="7">
        <v>1870</v>
      </c>
      <c r="E52" s="8">
        <v>20.337199999999999</v>
      </c>
      <c r="F52">
        <v>38030.5</v>
      </c>
      <c r="G52" t="s">
        <v>3</v>
      </c>
      <c r="H52" s="8">
        <v>30.43</v>
      </c>
      <c r="I52">
        <v>56904.1</v>
      </c>
      <c r="J52" s="9">
        <v>2.6800000000000001E-2</v>
      </c>
      <c r="K52" t="s">
        <v>3</v>
      </c>
      <c r="L52" t="s">
        <v>3</v>
      </c>
      <c r="M52">
        <v>18873.599999999999</v>
      </c>
      <c r="N52" s="9">
        <v>0.4962753579363931</v>
      </c>
      <c r="O52">
        <v>1589.5</v>
      </c>
      <c r="P52" s="9">
        <v>2.7900000000000001E-2</v>
      </c>
      <c r="Q52" t="s">
        <v>3</v>
      </c>
      <c r="R52" t="s">
        <v>3</v>
      </c>
    </row>
    <row r="53" spans="1:18" x14ac:dyDescent="0.2">
      <c r="A53" t="s">
        <v>3</v>
      </c>
      <c r="B53" t="s">
        <v>108</v>
      </c>
      <c r="C53" t="s">
        <v>109</v>
      </c>
      <c r="D53" s="7">
        <v>6200</v>
      </c>
      <c r="E53" s="8">
        <v>3.1648999999999998</v>
      </c>
      <c r="F53">
        <v>19622.37</v>
      </c>
      <c r="G53" t="s">
        <v>3</v>
      </c>
      <c r="H53" s="8">
        <v>5.3</v>
      </c>
      <c r="I53">
        <v>32860</v>
      </c>
      <c r="J53" s="9">
        <v>1.54E-2</v>
      </c>
      <c r="K53" t="s">
        <v>3</v>
      </c>
      <c r="L53" t="s">
        <v>3</v>
      </c>
      <c r="M53">
        <v>13237.63</v>
      </c>
      <c r="N53" s="9">
        <v>0.67461932478084963</v>
      </c>
      <c r="O53">
        <v>1019.58</v>
      </c>
      <c r="P53" s="9">
        <v>3.1E-2</v>
      </c>
      <c r="Q53" t="s">
        <v>3</v>
      </c>
      <c r="R53" t="s">
        <v>3</v>
      </c>
    </row>
    <row r="54" spans="1:18" x14ac:dyDescent="0.2">
      <c r="A54" t="s">
        <v>3</v>
      </c>
      <c r="B54" t="s">
        <v>110</v>
      </c>
      <c r="C54" t="s">
        <v>111</v>
      </c>
      <c r="D54" s="7">
        <v>830</v>
      </c>
      <c r="E54" s="8">
        <v>53.838500000000003</v>
      </c>
      <c r="F54">
        <v>44685.97</v>
      </c>
      <c r="G54" t="s">
        <v>3</v>
      </c>
      <c r="H54" s="8">
        <v>54.68</v>
      </c>
      <c r="I54">
        <v>45384.4</v>
      </c>
      <c r="J54" s="9">
        <v>2.1299999999999999E-2</v>
      </c>
      <c r="K54" t="s">
        <v>3</v>
      </c>
      <c r="L54" t="s">
        <v>3</v>
      </c>
      <c r="M54">
        <v>698.43</v>
      </c>
      <c r="N54" s="9">
        <v>1.5629737924453692E-2</v>
      </c>
      <c r="O54">
        <v>2210.2600000000002</v>
      </c>
      <c r="P54" s="9">
        <v>4.87E-2</v>
      </c>
      <c r="Q54" t="s">
        <v>3</v>
      </c>
      <c r="R54" t="s">
        <v>3</v>
      </c>
    </row>
    <row r="55" spans="1:18" x14ac:dyDescent="0.2">
      <c r="A55" t="s">
        <v>3</v>
      </c>
      <c r="B55" t="s">
        <v>112</v>
      </c>
      <c r="C55" t="s">
        <v>113</v>
      </c>
      <c r="D55" s="7">
        <v>2000</v>
      </c>
      <c r="E55" s="8">
        <v>7.8563999999999998</v>
      </c>
      <c r="F55">
        <v>15712.72</v>
      </c>
      <c r="G55" t="s">
        <v>3</v>
      </c>
      <c r="H55" s="8">
        <v>9.23</v>
      </c>
      <c r="I55">
        <v>18460</v>
      </c>
      <c r="J55" s="9">
        <v>8.6999999999999994E-3</v>
      </c>
      <c r="K55" t="s">
        <v>3</v>
      </c>
      <c r="L55" t="s">
        <v>3</v>
      </c>
      <c r="M55">
        <v>2747.28</v>
      </c>
      <c r="N55" s="9">
        <v>0.17484432994414717</v>
      </c>
      <c r="O55">
        <v>1400</v>
      </c>
      <c r="P55" s="9">
        <v>7.5800000000000006E-2</v>
      </c>
      <c r="Q55" t="s">
        <v>3</v>
      </c>
      <c r="R55" t="s">
        <v>3</v>
      </c>
    </row>
    <row r="56" spans="1:18" x14ac:dyDescent="0.2">
      <c r="A56" t="s">
        <v>3</v>
      </c>
      <c r="B56" t="s">
        <v>114</v>
      </c>
      <c r="C56" t="s">
        <v>115</v>
      </c>
      <c r="D56" s="7">
        <v>4000</v>
      </c>
      <c r="E56" s="8">
        <v>4.6360000000000001</v>
      </c>
      <c r="F56">
        <v>18544</v>
      </c>
      <c r="G56" t="s">
        <v>3</v>
      </c>
      <c r="H56" s="8">
        <v>3.38</v>
      </c>
      <c r="I56">
        <v>13520</v>
      </c>
      <c r="J56" s="9">
        <v>6.4000000000000003E-3</v>
      </c>
      <c r="K56" t="s">
        <v>3</v>
      </c>
      <c r="L56" t="s">
        <v>3</v>
      </c>
      <c r="M56">
        <v>-5024</v>
      </c>
      <c r="N56" s="9">
        <v>-0.27092320966350303</v>
      </c>
      <c r="O56">
        <v>880</v>
      </c>
      <c r="P56" s="9">
        <v>6.5100000000000005E-2</v>
      </c>
      <c r="Q56" t="s">
        <v>3</v>
      </c>
      <c r="R56" t="s">
        <v>3</v>
      </c>
    </row>
    <row r="57" spans="1:18" x14ac:dyDescent="0.2">
      <c r="A57" t="s">
        <v>3</v>
      </c>
      <c r="B57" t="s">
        <v>116</v>
      </c>
      <c r="C57" t="s">
        <v>117</v>
      </c>
      <c r="D57" s="7">
        <v>3000</v>
      </c>
      <c r="E57" s="8">
        <v>4.1726999999999999</v>
      </c>
      <c r="F57">
        <v>12517.96</v>
      </c>
      <c r="G57" t="s">
        <v>3</v>
      </c>
      <c r="H57" s="8">
        <v>3.45</v>
      </c>
      <c r="I57">
        <v>10350</v>
      </c>
      <c r="J57" s="9">
        <v>4.8999999999999998E-3</v>
      </c>
      <c r="K57" t="s">
        <v>3</v>
      </c>
      <c r="L57" t="s">
        <v>3</v>
      </c>
      <c r="M57">
        <v>-2167.96</v>
      </c>
      <c r="N57" s="9">
        <v>-0.17318796353399438</v>
      </c>
      <c r="O57">
        <v>540</v>
      </c>
      <c r="P57" s="9">
        <v>5.2200000000000003E-2</v>
      </c>
      <c r="Q57" t="s">
        <v>3</v>
      </c>
      <c r="R57" t="s">
        <v>3</v>
      </c>
    </row>
    <row r="58" spans="1:18" x14ac:dyDescent="0.2">
      <c r="A58" t="s">
        <v>3</v>
      </c>
      <c r="B58" t="s">
        <v>118</v>
      </c>
      <c r="C58" t="s">
        <v>119</v>
      </c>
      <c r="D58" s="7">
        <v>1460</v>
      </c>
      <c r="E58" s="8">
        <v>14.665900000000001</v>
      </c>
      <c r="F58">
        <v>21412.2</v>
      </c>
      <c r="G58" t="s">
        <v>3</v>
      </c>
      <c r="H58" s="8">
        <v>4.04</v>
      </c>
      <c r="I58">
        <v>5898.4</v>
      </c>
      <c r="J58" s="9">
        <v>2.8E-3</v>
      </c>
      <c r="K58" t="s">
        <v>3</v>
      </c>
      <c r="L58" t="s">
        <v>3</v>
      </c>
      <c r="M58">
        <v>-15513.8</v>
      </c>
      <c r="N58" s="9">
        <v>-0.72453087492177348</v>
      </c>
      <c r="O58">
        <v>953.35</v>
      </c>
      <c r="P58" s="9">
        <v>0.16159999999999999</v>
      </c>
      <c r="Q58" t="s">
        <v>3</v>
      </c>
      <c r="R58" t="s">
        <v>3</v>
      </c>
    </row>
    <row r="59" spans="1:18" x14ac:dyDescent="0.2">
      <c r="A59" t="s">
        <v>3</v>
      </c>
      <c r="B59" t="s">
        <v>120</v>
      </c>
      <c r="C59" t="s">
        <v>121</v>
      </c>
      <c r="D59" s="7">
        <v>4000</v>
      </c>
      <c r="E59" s="8">
        <v>3.3822000000000001</v>
      </c>
      <c r="F59">
        <v>13528.96</v>
      </c>
      <c r="G59" t="s">
        <v>3</v>
      </c>
      <c r="H59" s="8">
        <v>1.655</v>
      </c>
      <c r="I59">
        <v>6620</v>
      </c>
      <c r="J59" s="9">
        <v>3.0999999999999999E-3</v>
      </c>
      <c r="K59" t="s">
        <v>3</v>
      </c>
      <c r="L59" t="s">
        <v>3</v>
      </c>
      <c r="M59">
        <v>-6908.96</v>
      </c>
      <c r="N59" s="9">
        <v>-0.51067931311793369</v>
      </c>
      <c r="O59">
        <v>0</v>
      </c>
      <c r="P59" s="9">
        <v>0</v>
      </c>
      <c r="Q59" t="s">
        <v>3</v>
      </c>
      <c r="R59" t="s">
        <v>3</v>
      </c>
    </row>
    <row r="60" spans="1:18" x14ac:dyDescent="0.2">
      <c r="A60" t="s">
        <v>3</v>
      </c>
      <c r="B60" t="s">
        <v>122</v>
      </c>
      <c r="C60" t="s">
        <v>123</v>
      </c>
      <c r="D60" s="7">
        <v>3040</v>
      </c>
      <c r="E60" s="8">
        <v>26.6784</v>
      </c>
      <c r="F60">
        <v>81102.42</v>
      </c>
      <c r="G60" t="s">
        <v>3</v>
      </c>
      <c r="H60" s="8">
        <v>17.95</v>
      </c>
      <c r="I60">
        <v>54568</v>
      </c>
      <c r="J60" s="9">
        <v>2.5700000000000001E-2</v>
      </c>
      <c r="K60" t="s">
        <v>3</v>
      </c>
      <c r="L60" t="s">
        <v>3</v>
      </c>
      <c r="M60">
        <v>-26534.42</v>
      </c>
      <c r="N60" s="9">
        <v>-0.32717174160771034</v>
      </c>
      <c r="O60">
        <v>2432</v>
      </c>
      <c r="P60" s="9">
        <v>4.4600000000000001E-2</v>
      </c>
      <c r="Q60" t="s">
        <v>3</v>
      </c>
      <c r="R60" t="s">
        <v>3</v>
      </c>
    </row>
    <row r="61" spans="1:18" x14ac:dyDescent="0.2">
      <c r="A61" t="s">
        <v>3</v>
      </c>
      <c r="B61" t="s">
        <v>124</v>
      </c>
      <c r="C61" t="s">
        <v>125</v>
      </c>
      <c r="D61" s="7">
        <v>5500</v>
      </c>
      <c r="E61" s="8">
        <v>2.6124000000000001</v>
      </c>
      <c r="F61">
        <v>14368.09</v>
      </c>
      <c r="G61" t="s">
        <v>3</v>
      </c>
      <c r="H61" s="8">
        <v>1.43</v>
      </c>
      <c r="I61">
        <v>7865</v>
      </c>
      <c r="J61" s="9">
        <v>3.7000000000000002E-3</v>
      </c>
      <c r="K61" t="s">
        <v>3</v>
      </c>
      <c r="L61" t="s">
        <v>3</v>
      </c>
      <c r="M61">
        <v>-6503.09</v>
      </c>
      <c r="N61" s="9">
        <v>-0.45260643551091345</v>
      </c>
      <c r="O61">
        <v>1732.5</v>
      </c>
      <c r="P61" s="9">
        <v>0.2203</v>
      </c>
      <c r="Q61" t="s">
        <v>3</v>
      </c>
      <c r="R61" t="s">
        <v>3</v>
      </c>
    </row>
    <row r="62" spans="1:18" x14ac:dyDescent="0.2">
      <c r="A62" t="s">
        <v>3</v>
      </c>
      <c r="B62" t="s">
        <v>126</v>
      </c>
      <c r="C62" t="s">
        <v>127</v>
      </c>
      <c r="D62" s="7">
        <v>1000</v>
      </c>
      <c r="E62" s="8">
        <v>12.5413</v>
      </c>
      <c r="F62">
        <v>12541.3</v>
      </c>
      <c r="G62" t="s">
        <v>3</v>
      </c>
      <c r="H62" s="8">
        <v>8.7200000000000006</v>
      </c>
      <c r="I62">
        <v>8720</v>
      </c>
      <c r="J62" s="9">
        <v>4.1000000000000003E-3</v>
      </c>
      <c r="K62" t="s">
        <v>3</v>
      </c>
      <c r="L62" t="s">
        <v>3</v>
      </c>
      <c r="M62">
        <v>-3821.3</v>
      </c>
      <c r="N62" s="9">
        <v>-0.30469728018626463</v>
      </c>
      <c r="O62">
        <v>400</v>
      </c>
      <c r="P62" s="9">
        <v>4.5900000000000003E-2</v>
      </c>
      <c r="Q62" t="s">
        <v>3</v>
      </c>
      <c r="R62" t="s">
        <v>3</v>
      </c>
    </row>
    <row r="63" spans="1:18" x14ac:dyDescent="0.2">
      <c r="A63" t="s">
        <v>3</v>
      </c>
      <c r="B63" t="s">
        <v>128</v>
      </c>
      <c r="C63" t="s">
        <v>129</v>
      </c>
      <c r="D63" s="7">
        <v>1500</v>
      </c>
      <c r="E63" s="8">
        <v>30.3565</v>
      </c>
      <c r="F63">
        <v>45534.71</v>
      </c>
      <c r="G63" t="s">
        <v>3</v>
      </c>
      <c r="H63" s="8">
        <v>21.65</v>
      </c>
      <c r="I63">
        <v>32475</v>
      </c>
      <c r="J63" s="9">
        <v>1.5299999999999999E-2</v>
      </c>
      <c r="K63" t="s">
        <v>3</v>
      </c>
      <c r="L63" t="s">
        <v>3</v>
      </c>
      <c r="M63">
        <v>-13059.71</v>
      </c>
      <c r="N63" s="9">
        <v>-0.28680780002771511</v>
      </c>
      <c r="O63">
        <v>2045.56</v>
      </c>
      <c r="P63" s="9">
        <v>6.3E-2</v>
      </c>
      <c r="Q63" t="s">
        <v>3</v>
      </c>
      <c r="R63" t="s">
        <v>3</v>
      </c>
    </row>
    <row r="64" spans="1:18" s="10" customFormat="1" ht="12.75" thickBot="1" x14ac:dyDescent="0.25">
      <c r="A64" s="10" t="s">
        <v>130</v>
      </c>
      <c r="D64" s="10" t="s">
        <v>3</v>
      </c>
      <c r="E64" s="10" t="s">
        <v>3</v>
      </c>
      <c r="F64" s="10">
        <v>1551945.84</v>
      </c>
      <c r="G64" s="10" t="s">
        <v>3</v>
      </c>
      <c r="H64" s="10" t="s">
        <v>3</v>
      </c>
      <c r="I64" s="10">
        <v>1631434.76</v>
      </c>
      <c r="J64" s="11">
        <v>0.7671</v>
      </c>
      <c r="K64" s="10" t="s">
        <v>3</v>
      </c>
      <c r="L64" s="10" t="s">
        <v>3</v>
      </c>
      <c r="M64" s="10">
        <v>79488.92</v>
      </c>
      <c r="N64" s="11">
        <v>5.1218875009194906E-2</v>
      </c>
      <c r="O64" s="10">
        <v>74212.73</v>
      </c>
      <c r="P64" s="11">
        <v>4.5499999999999999E-2</v>
      </c>
      <c r="Q64" s="10" t="s">
        <v>3</v>
      </c>
      <c r="R64" s="10" t="s">
        <v>3</v>
      </c>
    </row>
    <row r="65" spans="1:18" s="6" customFormat="1" x14ac:dyDescent="0.2">
      <c r="A65" s="6" t="s">
        <v>131</v>
      </c>
    </row>
    <row r="66" spans="1:18" x14ac:dyDescent="0.2">
      <c r="A66" t="s">
        <v>3</v>
      </c>
      <c r="B66" t="s">
        <v>132</v>
      </c>
      <c r="C66" t="s">
        <v>133</v>
      </c>
      <c r="D66" s="7">
        <v>29178.338</v>
      </c>
      <c r="E66" s="8">
        <v>0.87560000000000004</v>
      </c>
      <c r="F66">
        <v>25550</v>
      </c>
      <c r="G66" t="s">
        <v>3</v>
      </c>
      <c r="H66" s="8">
        <v>0.84660000000000002</v>
      </c>
      <c r="I66">
        <v>24702.38</v>
      </c>
      <c r="J66" s="9">
        <v>1.1599999999999999E-2</v>
      </c>
      <c r="K66" t="s">
        <v>3</v>
      </c>
      <c r="L66" t="s">
        <v>3</v>
      </c>
      <c r="M66">
        <v>-847.62</v>
      </c>
      <c r="N66" s="9">
        <v>-3.3174951076320937E-2</v>
      </c>
      <c r="O66">
        <v>862.93</v>
      </c>
      <c r="P66" s="9">
        <v>3.49E-2</v>
      </c>
      <c r="Q66" t="s">
        <v>3</v>
      </c>
      <c r="R66" t="s">
        <v>3</v>
      </c>
    </row>
    <row r="67" spans="1:18" x14ac:dyDescent="0.2">
      <c r="A67" t="s">
        <v>3</v>
      </c>
      <c r="B67" t="s">
        <v>134</v>
      </c>
      <c r="C67" t="s">
        <v>135</v>
      </c>
      <c r="D67" s="7">
        <v>1784.97</v>
      </c>
      <c r="E67" s="8">
        <v>28.6279</v>
      </c>
      <c r="F67">
        <v>51100</v>
      </c>
      <c r="G67" t="s">
        <v>3</v>
      </c>
      <c r="H67" s="8">
        <v>31.0396</v>
      </c>
      <c r="I67">
        <v>55404.75</v>
      </c>
      <c r="J67" s="9">
        <v>2.5999999999999999E-2</v>
      </c>
      <c r="K67" t="s">
        <v>3</v>
      </c>
      <c r="L67" t="s">
        <v>3</v>
      </c>
      <c r="M67">
        <v>4304.75</v>
      </c>
      <c r="N67" s="9">
        <v>8.4241682974559681E-2</v>
      </c>
      <c r="O67">
        <v>1958.16</v>
      </c>
      <c r="P67" s="9">
        <v>3.5299999999999998E-2</v>
      </c>
      <c r="Q67" t="s">
        <v>3</v>
      </c>
      <c r="R67" t="s">
        <v>3</v>
      </c>
    </row>
    <row r="68" spans="1:18" x14ac:dyDescent="0.2">
      <c r="A68" t="s">
        <v>3</v>
      </c>
      <c r="B68" t="s">
        <v>136</v>
      </c>
      <c r="C68" t="s">
        <v>137</v>
      </c>
      <c r="D68" s="7">
        <v>15668.5782</v>
      </c>
      <c r="E68" s="8">
        <v>3.2612999999999999</v>
      </c>
      <c r="F68">
        <v>51100</v>
      </c>
      <c r="G68" t="s">
        <v>3</v>
      </c>
      <c r="H68" s="8">
        <v>2.5669</v>
      </c>
      <c r="I68">
        <v>40219.67</v>
      </c>
      <c r="J68" s="9">
        <v>1.89E-2</v>
      </c>
      <c r="K68" t="s">
        <v>3</v>
      </c>
      <c r="L68" t="s">
        <v>3</v>
      </c>
      <c r="M68">
        <v>-10880.33</v>
      </c>
      <c r="N68" s="9">
        <v>-0.21292230919765165</v>
      </c>
      <c r="O68">
        <v>3868.6</v>
      </c>
      <c r="P68" s="9">
        <v>9.6199999999999994E-2</v>
      </c>
      <c r="Q68" t="s">
        <v>3</v>
      </c>
      <c r="R68" t="s">
        <v>3</v>
      </c>
    </row>
    <row r="69" spans="1:18" x14ac:dyDescent="0.2">
      <c r="A69" t="s">
        <v>3</v>
      </c>
      <c r="B69" t="s">
        <v>138</v>
      </c>
      <c r="C69" t="s">
        <v>139</v>
      </c>
      <c r="D69" s="7">
        <v>44345</v>
      </c>
      <c r="E69" s="8">
        <v>1.0730999999999999</v>
      </c>
      <c r="F69">
        <v>47588</v>
      </c>
      <c r="G69" t="s">
        <v>3</v>
      </c>
      <c r="H69" s="8">
        <v>1.3753</v>
      </c>
      <c r="I69">
        <v>60987.68</v>
      </c>
      <c r="J69" s="9">
        <v>2.87E-2</v>
      </c>
      <c r="K69" t="s">
        <v>3</v>
      </c>
      <c r="L69" t="s">
        <v>3</v>
      </c>
      <c r="M69">
        <v>13399.68</v>
      </c>
      <c r="N69" s="9">
        <v>0.28157686811801297</v>
      </c>
      <c r="O69">
        <v>3380.95</v>
      </c>
      <c r="P69" s="9">
        <v>5.5399999999999998E-2</v>
      </c>
      <c r="Q69" t="s">
        <v>3</v>
      </c>
      <c r="R69" t="s">
        <v>3</v>
      </c>
    </row>
    <row r="70" spans="1:18" x14ac:dyDescent="0.2">
      <c r="A70" t="s">
        <v>3</v>
      </c>
      <c r="B70" t="s">
        <v>140</v>
      </c>
      <c r="C70" t="s">
        <v>141</v>
      </c>
      <c r="D70" s="7">
        <v>59210</v>
      </c>
      <c r="E70" s="8">
        <v>0.84450000000000003</v>
      </c>
      <c r="F70">
        <v>50000</v>
      </c>
      <c r="G70" t="s">
        <v>3</v>
      </c>
      <c r="H70" s="8">
        <v>2.5186000000000002</v>
      </c>
      <c r="I70">
        <v>149126.31</v>
      </c>
      <c r="J70" s="9">
        <v>7.0099999999999996E-2</v>
      </c>
      <c r="K70" t="s">
        <v>3</v>
      </c>
      <c r="L70" t="s">
        <v>3</v>
      </c>
      <c r="M70">
        <v>99126.31</v>
      </c>
      <c r="N70" s="9">
        <v>1.9825261999999999</v>
      </c>
      <c r="O70">
        <v>6981.58</v>
      </c>
      <c r="P70" s="9">
        <v>4.6800000000000001E-2</v>
      </c>
      <c r="Q70" t="s">
        <v>3</v>
      </c>
      <c r="R70" t="s">
        <v>3</v>
      </c>
    </row>
    <row r="71" spans="1:18" x14ac:dyDescent="0.2">
      <c r="A71" t="s">
        <v>3</v>
      </c>
      <c r="B71" t="s">
        <v>142</v>
      </c>
      <c r="C71" t="s">
        <v>143</v>
      </c>
      <c r="D71" s="7">
        <v>35189.35</v>
      </c>
      <c r="E71" s="8">
        <v>1.8182</v>
      </c>
      <c r="F71">
        <v>63981.52</v>
      </c>
      <c r="G71" t="s">
        <v>3</v>
      </c>
      <c r="H71" s="8">
        <v>2.1101999999999999</v>
      </c>
      <c r="I71">
        <v>74256.570000000007</v>
      </c>
      <c r="J71" s="9">
        <v>3.49E-2</v>
      </c>
      <c r="K71" t="s">
        <v>3</v>
      </c>
      <c r="L71" t="s">
        <v>3</v>
      </c>
      <c r="M71">
        <v>10275.049999999999</v>
      </c>
      <c r="N71" s="9">
        <v>0.16059402777552018</v>
      </c>
      <c r="O71">
        <v>1413.23</v>
      </c>
      <c r="P71" s="9">
        <v>1.9E-2</v>
      </c>
      <c r="Q71" t="s">
        <v>3</v>
      </c>
      <c r="R71" t="s">
        <v>3</v>
      </c>
    </row>
    <row r="72" spans="1:18" s="10" customFormat="1" ht="12.75" thickBot="1" x14ac:dyDescent="0.25">
      <c r="A72" s="10" t="s">
        <v>130</v>
      </c>
      <c r="D72" s="10" t="s">
        <v>3</v>
      </c>
      <c r="E72" s="10" t="s">
        <v>3</v>
      </c>
      <c r="F72" s="10">
        <v>289319.52</v>
      </c>
      <c r="G72" s="10" t="s">
        <v>3</v>
      </c>
      <c r="H72" s="10" t="s">
        <v>3</v>
      </c>
      <c r="I72" s="10">
        <v>404697.36</v>
      </c>
      <c r="J72" s="11">
        <v>0.19020000000000001</v>
      </c>
      <c r="K72" s="10" t="s">
        <v>3</v>
      </c>
      <c r="L72" s="10" t="s">
        <v>3</v>
      </c>
      <c r="M72" s="10">
        <v>115377.84</v>
      </c>
      <c r="N72" s="11">
        <v>0.39879037542990525</v>
      </c>
      <c r="O72" s="10">
        <v>18465.45</v>
      </c>
      <c r="P72" s="11">
        <v>4.5600000000000002E-2</v>
      </c>
      <c r="Q72" s="10" t="s">
        <v>3</v>
      </c>
      <c r="R72" s="10" t="s">
        <v>3</v>
      </c>
    </row>
    <row r="73" spans="1:18" s="6" customFormat="1" x14ac:dyDescent="0.2">
      <c r="A73" s="6" t="s">
        <v>144</v>
      </c>
    </row>
    <row r="74" spans="1:18" x14ac:dyDescent="0.2">
      <c r="A74" t="s">
        <v>3</v>
      </c>
      <c r="B74" t="s">
        <v>145</v>
      </c>
      <c r="C74" t="s">
        <v>146</v>
      </c>
      <c r="D74" s="7">
        <v>48</v>
      </c>
      <c r="E74" s="8">
        <v>1</v>
      </c>
      <c r="F74">
        <v>48</v>
      </c>
      <c r="G74" t="s">
        <v>3</v>
      </c>
      <c r="H74" s="8">
        <v>1</v>
      </c>
      <c r="I74">
        <v>48</v>
      </c>
      <c r="J74" s="9">
        <v>0</v>
      </c>
      <c r="K74" t="s">
        <v>3</v>
      </c>
      <c r="L74" t="s">
        <v>3</v>
      </c>
      <c r="M74">
        <v>0</v>
      </c>
      <c r="N74" s="9">
        <v>0</v>
      </c>
      <c r="O74">
        <v>0</v>
      </c>
      <c r="P74" s="9">
        <v>0</v>
      </c>
      <c r="Q74" t="s">
        <v>3</v>
      </c>
      <c r="R74" t="s">
        <v>3</v>
      </c>
    </row>
    <row r="75" spans="1:18" x14ac:dyDescent="0.2">
      <c r="A75" t="s">
        <v>3</v>
      </c>
      <c r="B75" t="s">
        <v>147</v>
      </c>
      <c r="D75" t="s">
        <v>3</v>
      </c>
      <c r="H75" t="s">
        <v>3</v>
      </c>
      <c r="I75" t="s">
        <v>3</v>
      </c>
      <c r="J75" t="s">
        <v>3</v>
      </c>
      <c r="K75" t="s">
        <v>3</v>
      </c>
    </row>
    <row r="76" spans="1:18" s="10" customFormat="1" ht="12.75" thickBot="1" x14ac:dyDescent="0.25">
      <c r="A76" s="10" t="s">
        <v>130</v>
      </c>
      <c r="D76" s="10" t="s">
        <v>3</v>
      </c>
      <c r="E76" s="10" t="s">
        <v>3</v>
      </c>
      <c r="F76" s="10">
        <v>48</v>
      </c>
      <c r="G76" s="10" t="s">
        <v>3</v>
      </c>
      <c r="H76" s="10" t="s">
        <v>3</v>
      </c>
      <c r="I76" s="10">
        <v>48</v>
      </c>
      <c r="J76" s="11">
        <v>0</v>
      </c>
      <c r="K76" s="10" t="s">
        <v>3</v>
      </c>
      <c r="L76" s="10" t="s">
        <v>3</v>
      </c>
      <c r="M76" s="10">
        <v>0</v>
      </c>
      <c r="N76" s="11">
        <v>0</v>
      </c>
      <c r="O76" s="10">
        <v>0</v>
      </c>
      <c r="P76" s="11">
        <v>0</v>
      </c>
      <c r="Q76" s="10" t="s">
        <v>3</v>
      </c>
      <c r="R76" s="10" t="s">
        <v>3</v>
      </c>
    </row>
    <row r="77" spans="1:18" s="6" customFormat="1" x14ac:dyDescent="0.2">
      <c r="A77" s="6" t="s">
        <v>148</v>
      </c>
    </row>
    <row r="78" spans="1:18" x14ac:dyDescent="0.2">
      <c r="A78" t="s">
        <v>3</v>
      </c>
      <c r="B78" t="s">
        <v>149</v>
      </c>
      <c r="C78" t="s">
        <v>150</v>
      </c>
      <c r="D78" s="7">
        <v>75312.52</v>
      </c>
      <c r="E78" s="8">
        <v>1</v>
      </c>
      <c r="F78">
        <v>75312.52</v>
      </c>
      <c r="G78" t="s">
        <v>3</v>
      </c>
      <c r="H78" s="8">
        <v>1</v>
      </c>
      <c r="I78">
        <v>75312.52</v>
      </c>
      <c r="J78" s="9">
        <v>3.5400000000000001E-2</v>
      </c>
      <c r="K78" t="s">
        <v>3</v>
      </c>
      <c r="L78" t="s">
        <v>3</v>
      </c>
      <c r="M78">
        <v>0</v>
      </c>
      <c r="N78" s="9">
        <v>0</v>
      </c>
      <c r="O78">
        <v>188.28</v>
      </c>
      <c r="P78" s="9">
        <v>2.5000000000000001E-3</v>
      </c>
      <c r="Q78" t="s">
        <v>3</v>
      </c>
      <c r="R78" t="s">
        <v>3</v>
      </c>
    </row>
    <row r="79" spans="1:18" s="10" customFormat="1" ht="12.75" thickBot="1" x14ac:dyDescent="0.25">
      <c r="A79" s="10" t="s">
        <v>130</v>
      </c>
      <c r="D79" s="10" t="s">
        <v>3</v>
      </c>
      <c r="E79" s="10" t="s">
        <v>3</v>
      </c>
      <c r="F79" s="10">
        <v>75312.52</v>
      </c>
      <c r="G79" s="10" t="s">
        <v>3</v>
      </c>
      <c r="H79" s="10" t="s">
        <v>3</v>
      </c>
      <c r="I79" s="10">
        <v>75312.52</v>
      </c>
      <c r="J79" s="11">
        <v>3.5400000000000001E-2</v>
      </c>
      <c r="K79" s="10" t="s">
        <v>3</v>
      </c>
      <c r="L79" s="10" t="s">
        <v>3</v>
      </c>
      <c r="M79" s="10">
        <v>0</v>
      </c>
      <c r="N79" s="11">
        <v>0</v>
      </c>
      <c r="O79" s="10">
        <v>188.28</v>
      </c>
      <c r="P79" s="11">
        <v>2.5000000000000001E-3</v>
      </c>
      <c r="Q79" s="10" t="s">
        <v>3</v>
      </c>
      <c r="R79" s="10" t="s">
        <v>3</v>
      </c>
    </row>
    <row r="80" spans="1:18" s="12" customFormat="1" ht="12.75" thickBot="1" x14ac:dyDescent="0.25">
      <c r="A80" s="12" t="s">
        <v>151</v>
      </c>
      <c r="D80" s="12" t="s">
        <v>3</v>
      </c>
      <c r="E80" s="12" t="s">
        <v>3</v>
      </c>
      <c r="F80" s="12">
        <v>1916625.88</v>
      </c>
      <c r="G80" s="12" t="s">
        <v>3</v>
      </c>
      <c r="H80" s="12" t="s">
        <v>3</v>
      </c>
      <c r="I80" s="12">
        <v>2111492.64</v>
      </c>
      <c r="J80" s="13">
        <v>0.99270000000000003</v>
      </c>
      <c r="K80" s="12" t="s">
        <v>3</v>
      </c>
      <c r="L80" s="12" t="s">
        <v>3</v>
      </c>
      <c r="M80" s="12">
        <v>194866.76</v>
      </c>
      <c r="N80" s="13">
        <v>0.10167177748846844</v>
      </c>
      <c r="O80" s="12">
        <v>92866.46</v>
      </c>
      <c r="P80" s="13">
        <v>4.3999999999999997E-2</v>
      </c>
      <c r="Q80" s="12" t="s">
        <v>3</v>
      </c>
      <c r="R80" s="12" t="s">
        <v>3</v>
      </c>
    </row>
    <row r="81" spans="1:18" s="14" customFormat="1" ht="12.75" thickBot="1" x14ac:dyDescent="0.25">
      <c r="A81" s="14" t="s">
        <v>152</v>
      </c>
      <c r="D81" s="15" t="s">
        <v>3</v>
      </c>
      <c r="E81" s="15" t="s">
        <v>3</v>
      </c>
      <c r="F81" s="14">
        <v>15582.41</v>
      </c>
      <c r="G81" s="14" t="s">
        <v>3</v>
      </c>
      <c r="H81" s="15" t="s">
        <v>3</v>
      </c>
      <c r="I81" s="14">
        <v>15582.41</v>
      </c>
      <c r="J81" s="9">
        <v>7.3000000000000001E-3</v>
      </c>
      <c r="K81" s="14" t="s">
        <v>3</v>
      </c>
      <c r="L81" s="14" t="s">
        <v>3</v>
      </c>
      <c r="M81" s="14" t="s">
        <v>3</v>
      </c>
      <c r="N81" s="15" t="s">
        <v>3</v>
      </c>
      <c r="O81" s="15" t="s">
        <v>3</v>
      </c>
      <c r="P81" s="15" t="s">
        <v>3</v>
      </c>
      <c r="Q81" s="15" t="s">
        <v>3</v>
      </c>
    </row>
    <row r="82" spans="1:18" s="12" customFormat="1" ht="12.75" thickBot="1" x14ac:dyDescent="0.25">
      <c r="A82" s="12" t="s">
        <v>153</v>
      </c>
      <c r="D82" s="12" t="s">
        <v>3</v>
      </c>
      <c r="E82" s="12" t="s">
        <v>3</v>
      </c>
      <c r="F82" s="12">
        <v>1932208.29</v>
      </c>
      <c r="G82" s="12" t="s">
        <v>3</v>
      </c>
      <c r="H82" s="12" t="s">
        <v>3</v>
      </c>
      <c r="I82" s="12">
        <v>2127075.0499999998</v>
      </c>
      <c r="J82" s="13">
        <v>1</v>
      </c>
      <c r="K82" s="12" t="s">
        <v>3</v>
      </c>
      <c r="L82" s="12" t="s">
        <v>3</v>
      </c>
      <c r="M82" s="12">
        <v>194866.76</v>
      </c>
      <c r="N82" s="13">
        <v>0.10167177748846844</v>
      </c>
      <c r="O82" s="12">
        <v>92866.46</v>
      </c>
      <c r="P82" s="13">
        <v>4.3700000000000003E-2</v>
      </c>
      <c r="Q82" s="12" t="s">
        <v>3</v>
      </c>
      <c r="R82" s="12" t="s">
        <v>3</v>
      </c>
    </row>
    <row r="83" spans="1:18" s="16" customFormat="1" ht="11.25" x14ac:dyDescent="0.2">
      <c r="A83" s="16" t="s">
        <v>3</v>
      </c>
    </row>
    <row r="84" spans="1:18" s="17" customFormat="1" ht="11.25" x14ac:dyDescent="0.2">
      <c r="A84" s="17" t="s">
        <v>154</v>
      </c>
      <c r="B84" s="17" t="s">
        <v>155</v>
      </c>
    </row>
    <row r="85" spans="1:18" s="16" customFormat="1" ht="11.25" x14ac:dyDescent="0.2">
      <c r="A85" s="16" t="s">
        <v>3</v>
      </c>
      <c r="B85" s="16" t="s">
        <v>156</v>
      </c>
      <c r="F85" s="16">
        <f>F64+F72+SMA!F68</f>
        <v>2091389.09</v>
      </c>
    </row>
    <row r="86" spans="1:18" s="17" customFormat="1" ht="11.25" x14ac:dyDescent="0.2">
      <c r="A86" s="17" t="s">
        <v>157</v>
      </c>
      <c r="B86" s="17" t="s">
        <v>158</v>
      </c>
    </row>
    <row r="87" spans="1:18" s="16" customFormat="1" ht="11.25" x14ac:dyDescent="0.2">
      <c r="A87" s="16" t="s">
        <v>3</v>
      </c>
      <c r="B87" s="16" t="s">
        <v>159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9E208-7012-4E22-81EB-E2FBC7B4E365}">
  <dimension ref="A2:V124"/>
  <sheetViews>
    <sheetView workbookViewId="0"/>
  </sheetViews>
  <sheetFormatPr defaultRowHeight="12" x14ac:dyDescent="0.2"/>
  <cols>
    <col min="1" max="1" width="11.83203125" bestFit="1" customWidth="1"/>
    <col min="2" max="2" width="11.5" style="49" bestFit="1" customWidth="1"/>
    <col min="3" max="3" width="11.6640625" bestFit="1" customWidth="1"/>
    <col min="7" max="7" width="10.1640625" bestFit="1" customWidth="1"/>
    <col min="9" max="9" width="11.83203125" bestFit="1" customWidth="1"/>
    <col min="11" max="11" width="10.1640625" bestFit="1" customWidth="1"/>
    <col min="14" max="16" width="10.83203125" customWidth="1"/>
    <col min="20" max="20" width="13.1640625" bestFit="1" customWidth="1"/>
    <col min="21" max="22" width="14.83203125" bestFit="1" customWidth="1"/>
  </cols>
  <sheetData>
    <row r="2" spans="1:22" x14ac:dyDescent="0.2">
      <c r="A2" t="s">
        <v>17</v>
      </c>
      <c r="B2" s="8">
        <v>2.5158999999999998</v>
      </c>
      <c r="C2">
        <v>38007.550000000003</v>
      </c>
      <c r="E2" s="50" t="s">
        <v>379</v>
      </c>
      <c r="F2" s="52">
        <v>2.52</v>
      </c>
      <c r="G2" s="52">
        <v>38015.949999999997</v>
      </c>
      <c r="I2" s="55" t="s">
        <v>17</v>
      </c>
      <c r="J2" s="22">
        <v>2.5158999999999998</v>
      </c>
      <c r="K2" s="22">
        <v>38007.550000000003</v>
      </c>
      <c r="L2">
        <f>G2-K2</f>
        <v>8.3999999999941792</v>
      </c>
      <c r="N2" t="s">
        <v>223</v>
      </c>
      <c r="O2" s="8" t="s">
        <v>465</v>
      </c>
      <c r="P2" t="s">
        <v>466</v>
      </c>
    </row>
    <row r="3" spans="1:22" x14ac:dyDescent="0.2">
      <c r="A3" t="s">
        <v>162</v>
      </c>
      <c r="B3" s="46">
        <v>19.1357</v>
      </c>
      <c r="C3">
        <v>3061.71</v>
      </c>
      <c r="E3" s="51" t="s">
        <v>380</v>
      </c>
      <c r="F3" s="53">
        <v>19.14</v>
      </c>
      <c r="G3" s="53">
        <v>3061.71</v>
      </c>
      <c r="I3" s="55" t="s">
        <v>162</v>
      </c>
      <c r="J3" s="22">
        <v>19.1357</v>
      </c>
      <c r="K3" s="22">
        <v>3061.71</v>
      </c>
      <c r="L3">
        <f t="shared" ref="L3:L66" si="0">G3-K3</f>
        <v>0</v>
      </c>
      <c r="N3" t="s">
        <v>17</v>
      </c>
      <c r="O3" s="8">
        <v>2.5158999999999998</v>
      </c>
      <c r="P3">
        <v>38007.550000000003</v>
      </c>
    </row>
    <row r="4" spans="1:22" x14ac:dyDescent="0.2">
      <c r="A4" t="s">
        <v>164</v>
      </c>
      <c r="B4" s="46">
        <v>5.8365999999999998</v>
      </c>
      <c r="C4">
        <v>712.06</v>
      </c>
      <c r="E4" s="50" t="s">
        <v>381</v>
      </c>
      <c r="F4" s="52">
        <v>4.4000000000000004</v>
      </c>
      <c r="G4" s="52">
        <v>536.44000000000005</v>
      </c>
      <c r="I4" s="55" t="s">
        <v>164</v>
      </c>
      <c r="J4" s="22">
        <v>5.8365999999999998</v>
      </c>
      <c r="K4" s="22">
        <v>712.06</v>
      </c>
      <c r="L4">
        <f t="shared" si="0"/>
        <v>-175.61999999999989</v>
      </c>
      <c r="N4" t="s">
        <v>162</v>
      </c>
      <c r="O4" s="46">
        <v>19.1357</v>
      </c>
      <c r="P4">
        <v>3061.71</v>
      </c>
    </row>
    <row r="5" spans="1:22" x14ac:dyDescent="0.2">
      <c r="A5" t="s">
        <v>19</v>
      </c>
      <c r="B5" s="8">
        <v>0.16619999999999999</v>
      </c>
      <c r="C5">
        <v>51274.92</v>
      </c>
      <c r="E5" s="51" t="s">
        <v>382</v>
      </c>
      <c r="F5" s="53">
        <v>0.17</v>
      </c>
      <c r="G5" s="53">
        <v>51274.92</v>
      </c>
      <c r="I5" s="55" t="s">
        <v>19</v>
      </c>
      <c r="J5" s="22">
        <v>0.16619999999999999</v>
      </c>
      <c r="K5" s="22">
        <v>51274.92</v>
      </c>
      <c r="L5">
        <f t="shared" si="0"/>
        <v>0</v>
      </c>
      <c r="N5" t="s">
        <v>164</v>
      </c>
      <c r="O5" s="46">
        <v>5.8365999999999998</v>
      </c>
      <c r="P5">
        <v>712.06</v>
      </c>
    </row>
    <row r="6" spans="1:22" x14ac:dyDescent="0.2">
      <c r="A6" t="s">
        <v>21</v>
      </c>
      <c r="B6" s="8">
        <v>0</v>
      </c>
      <c r="C6">
        <v>0</v>
      </c>
      <c r="E6" s="50" t="s">
        <v>383</v>
      </c>
      <c r="F6" s="52">
        <v>0</v>
      </c>
      <c r="G6" s="52">
        <v>0</v>
      </c>
      <c r="I6" s="55" t="s">
        <v>21</v>
      </c>
      <c r="J6" s="22">
        <v>0</v>
      </c>
      <c r="K6" s="22">
        <v>0</v>
      </c>
      <c r="L6">
        <f t="shared" si="0"/>
        <v>0</v>
      </c>
      <c r="N6" t="s">
        <v>19</v>
      </c>
      <c r="O6" s="8">
        <v>0.16619999999999999</v>
      </c>
      <c r="P6">
        <v>51274.92</v>
      </c>
    </row>
    <row r="7" spans="1:22" x14ac:dyDescent="0.2">
      <c r="A7" t="s">
        <v>24</v>
      </c>
      <c r="B7" s="8">
        <v>22.9177</v>
      </c>
      <c r="C7">
        <v>22917.67</v>
      </c>
      <c r="E7" s="51" t="s">
        <v>384</v>
      </c>
      <c r="F7" s="53">
        <v>22.97</v>
      </c>
      <c r="G7" s="53">
        <v>25539.64</v>
      </c>
      <c r="I7" s="55" t="s">
        <v>24</v>
      </c>
      <c r="J7" s="22">
        <v>48.987200000000001</v>
      </c>
      <c r="K7" s="22">
        <v>25837.449999999997</v>
      </c>
      <c r="L7">
        <f t="shared" si="0"/>
        <v>-297.80999999999767</v>
      </c>
      <c r="N7" t="s">
        <v>21</v>
      </c>
      <c r="O7" s="8">
        <v>0</v>
      </c>
      <c r="P7">
        <v>0</v>
      </c>
    </row>
    <row r="8" spans="1:22" x14ac:dyDescent="0.2">
      <c r="A8" t="s">
        <v>24</v>
      </c>
      <c r="B8" s="46">
        <v>26.069500000000001</v>
      </c>
      <c r="C8">
        <v>2919.78</v>
      </c>
      <c r="E8" s="50" t="s">
        <v>385</v>
      </c>
      <c r="F8" s="52">
        <v>26.29</v>
      </c>
      <c r="G8" s="52">
        <v>1104.1600000000001</v>
      </c>
      <c r="I8" s="55" t="s">
        <v>166</v>
      </c>
      <c r="J8" s="22">
        <v>26.2895</v>
      </c>
      <c r="K8" s="22">
        <v>1104.1600000000001</v>
      </c>
      <c r="L8">
        <f t="shared" si="0"/>
        <v>0</v>
      </c>
      <c r="N8" t="s">
        <v>24</v>
      </c>
      <c r="O8" s="8">
        <v>22.9177</v>
      </c>
      <c r="P8">
        <v>22917.67</v>
      </c>
    </row>
    <row r="9" spans="1:22" x14ac:dyDescent="0.2">
      <c r="B9" s="46"/>
      <c r="E9" s="51" t="s">
        <v>386</v>
      </c>
      <c r="F9" s="53">
        <v>11.09</v>
      </c>
      <c r="G9" s="53">
        <v>18192.71</v>
      </c>
      <c r="I9" s="55" t="s">
        <v>26</v>
      </c>
      <c r="J9" s="22">
        <v>22.6568</v>
      </c>
      <c r="K9" s="22">
        <v>18192.72</v>
      </c>
      <c r="L9">
        <f t="shared" si="0"/>
        <v>-1.0000000002037268E-2</v>
      </c>
      <c r="N9" t="s">
        <v>24</v>
      </c>
      <c r="O9" s="46">
        <v>26.069500000000001</v>
      </c>
      <c r="P9">
        <v>2919.78</v>
      </c>
    </row>
    <row r="10" spans="1:22" x14ac:dyDescent="0.2">
      <c r="A10" t="s">
        <v>166</v>
      </c>
      <c r="B10" s="46">
        <v>26.2895</v>
      </c>
      <c r="C10">
        <v>1104.1600000000001</v>
      </c>
      <c r="E10" s="50" t="s">
        <v>387</v>
      </c>
      <c r="F10" s="52">
        <v>27.11</v>
      </c>
      <c r="G10" s="52">
        <v>71937.789999999994</v>
      </c>
      <c r="I10" s="55" t="s">
        <v>28</v>
      </c>
      <c r="J10" s="22">
        <v>54.268500000000003</v>
      </c>
      <c r="K10" s="22">
        <v>71384.52</v>
      </c>
      <c r="L10">
        <f t="shared" si="0"/>
        <v>553.26999999998952</v>
      </c>
      <c r="N10" t="s">
        <v>166</v>
      </c>
      <c r="O10" s="46">
        <v>26.2895</v>
      </c>
      <c r="P10">
        <v>1104.1600000000001</v>
      </c>
    </row>
    <row r="11" spans="1:22" x14ac:dyDescent="0.2">
      <c r="A11" t="s">
        <v>26</v>
      </c>
      <c r="B11" s="8">
        <v>11.044700000000001</v>
      </c>
      <c r="C11">
        <v>16567.02</v>
      </c>
      <c r="E11" s="51" t="s">
        <v>388</v>
      </c>
      <c r="F11" s="53">
        <v>99.8</v>
      </c>
      <c r="G11" s="53">
        <v>24950.73</v>
      </c>
      <c r="I11" s="55" t="s">
        <v>30</v>
      </c>
      <c r="J11" s="22">
        <v>99.802899999999994</v>
      </c>
      <c r="K11" s="22">
        <v>24950.73</v>
      </c>
      <c r="L11">
        <f t="shared" si="0"/>
        <v>0</v>
      </c>
      <c r="N11" t="s">
        <v>26</v>
      </c>
      <c r="O11" s="8">
        <v>11.044700000000001</v>
      </c>
      <c r="P11">
        <v>16567.02</v>
      </c>
    </row>
    <row r="12" spans="1:22" x14ac:dyDescent="0.2">
      <c r="A12" t="s">
        <v>26</v>
      </c>
      <c r="B12" s="46">
        <v>11.6121</v>
      </c>
      <c r="C12">
        <v>1625.7</v>
      </c>
      <c r="E12" s="50" t="s">
        <v>389</v>
      </c>
      <c r="F12" s="52">
        <v>9.1300000000000008</v>
      </c>
      <c r="G12" s="52">
        <v>977.21</v>
      </c>
      <c r="I12" s="55" t="s">
        <v>168</v>
      </c>
      <c r="J12" s="22">
        <v>9.1327999999999996</v>
      </c>
      <c r="K12" s="22">
        <v>977.21</v>
      </c>
      <c r="L12">
        <f t="shared" si="0"/>
        <v>0</v>
      </c>
      <c r="N12" t="s">
        <v>26</v>
      </c>
      <c r="O12" s="46">
        <v>11.6121</v>
      </c>
      <c r="P12">
        <v>1625.7</v>
      </c>
    </row>
    <row r="13" spans="1:22" x14ac:dyDescent="0.2">
      <c r="A13" t="s">
        <v>28</v>
      </c>
      <c r="B13" s="8">
        <v>26.773599999999998</v>
      </c>
      <c r="C13">
        <v>58901.83</v>
      </c>
      <c r="E13" s="51" t="s">
        <v>390</v>
      </c>
      <c r="F13" s="53">
        <v>2.41</v>
      </c>
      <c r="G13" s="53">
        <v>2001.51</v>
      </c>
      <c r="I13" s="55" t="s">
        <v>170</v>
      </c>
      <c r="J13" s="22">
        <v>2.4115000000000002</v>
      </c>
      <c r="K13" s="22">
        <v>2001.51</v>
      </c>
      <c r="L13">
        <f t="shared" si="0"/>
        <v>0</v>
      </c>
      <c r="N13" t="s">
        <v>28</v>
      </c>
      <c r="O13" s="8">
        <v>26.773599999999998</v>
      </c>
      <c r="P13">
        <v>58901.83</v>
      </c>
    </row>
    <row r="14" spans="1:22" x14ac:dyDescent="0.2">
      <c r="A14" t="s">
        <v>28</v>
      </c>
      <c r="B14" s="46">
        <v>27.494900000000001</v>
      </c>
      <c r="C14">
        <v>12482.69</v>
      </c>
      <c r="E14" s="50" t="s">
        <v>391</v>
      </c>
      <c r="F14" s="52">
        <v>5.99</v>
      </c>
      <c r="G14" s="52">
        <v>1455.78</v>
      </c>
      <c r="I14" s="55" t="s">
        <v>172</v>
      </c>
      <c r="J14" s="22">
        <v>5.9908999999999999</v>
      </c>
      <c r="K14" s="22">
        <v>1455.78</v>
      </c>
      <c r="L14">
        <f t="shared" si="0"/>
        <v>0</v>
      </c>
      <c r="N14" t="s">
        <v>28</v>
      </c>
      <c r="O14" s="46">
        <v>27.494900000000001</v>
      </c>
      <c r="P14">
        <v>12482.69</v>
      </c>
      <c r="T14" s="54" t="s">
        <v>467</v>
      </c>
      <c r="U14" t="s">
        <v>469</v>
      </c>
      <c r="V14" t="s">
        <v>470</v>
      </c>
    </row>
    <row r="15" spans="1:22" x14ac:dyDescent="0.2">
      <c r="A15" t="s">
        <v>30</v>
      </c>
      <c r="B15" s="8">
        <v>99.802899999999994</v>
      </c>
      <c r="C15">
        <v>24950.73</v>
      </c>
      <c r="E15" s="51" t="s">
        <v>392</v>
      </c>
      <c r="F15" s="53">
        <v>5.72</v>
      </c>
      <c r="G15" s="53">
        <v>18195.900000000001</v>
      </c>
      <c r="I15" s="55" t="s">
        <v>32</v>
      </c>
      <c r="J15" s="22">
        <v>10.441800000000001</v>
      </c>
      <c r="K15" s="22">
        <v>18195.899999999998</v>
      </c>
      <c r="L15">
        <f t="shared" si="0"/>
        <v>0</v>
      </c>
      <c r="N15" t="s">
        <v>30</v>
      </c>
      <c r="O15" s="8">
        <v>99.802899999999994</v>
      </c>
      <c r="P15">
        <v>24950.73</v>
      </c>
      <c r="T15" s="55" t="s">
        <v>112</v>
      </c>
      <c r="U15" s="22">
        <v>19.353200000000001</v>
      </c>
      <c r="V15" s="22">
        <v>21484.1</v>
      </c>
    </row>
    <row r="16" spans="1:22" x14ac:dyDescent="0.2">
      <c r="A16" t="s">
        <v>168</v>
      </c>
      <c r="B16" s="46">
        <v>9.1327999999999996</v>
      </c>
      <c r="C16">
        <v>977.21</v>
      </c>
      <c r="E16" s="50" t="s">
        <v>393</v>
      </c>
      <c r="F16" s="52">
        <v>9.64</v>
      </c>
      <c r="G16" s="52">
        <v>529.92999999999995</v>
      </c>
      <c r="I16" s="55" t="s">
        <v>174</v>
      </c>
      <c r="J16" s="22">
        <v>9.6349</v>
      </c>
      <c r="K16" s="22">
        <v>529.91999999999996</v>
      </c>
      <c r="L16">
        <f t="shared" si="0"/>
        <v>9.9999999999909051E-3</v>
      </c>
      <c r="N16" t="s">
        <v>168</v>
      </c>
      <c r="O16" s="46">
        <v>9.1327999999999996</v>
      </c>
      <c r="P16">
        <v>977.21</v>
      </c>
      <c r="T16" s="55" t="s">
        <v>17</v>
      </c>
      <c r="U16" s="22">
        <v>2.5158999999999998</v>
      </c>
      <c r="V16" s="22">
        <v>38007.550000000003</v>
      </c>
    </row>
    <row r="17" spans="1:22" x14ac:dyDescent="0.2">
      <c r="A17" t="s">
        <v>170</v>
      </c>
      <c r="B17" s="46">
        <v>2.4115000000000002</v>
      </c>
      <c r="C17">
        <v>2001.51</v>
      </c>
      <c r="E17" s="51" t="s">
        <v>394</v>
      </c>
      <c r="F17" s="53">
        <v>101.35</v>
      </c>
      <c r="G17" s="53">
        <v>25338.07</v>
      </c>
      <c r="I17" s="55" t="s">
        <v>34</v>
      </c>
      <c r="J17" s="22">
        <v>101.3523</v>
      </c>
      <c r="K17" s="22">
        <v>25338.07</v>
      </c>
      <c r="L17">
        <f t="shared" si="0"/>
        <v>0</v>
      </c>
      <c r="N17" t="s">
        <v>170</v>
      </c>
      <c r="O17" s="46">
        <v>2.4115000000000002</v>
      </c>
      <c r="P17">
        <v>2001.51</v>
      </c>
      <c r="T17" s="55" t="s">
        <v>162</v>
      </c>
      <c r="U17" s="22">
        <v>19.1357</v>
      </c>
      <c r="V17" s="22">
        <v>3061.71</v>
      </c>
    </row>
    <row r="18" spans="1:22" x14ac:dyDescent="0.2">
      <c r="A18" t="s">
        <v>172</v>
      </c>
      <c r="B18" s="46">
        <v>5.9908999999999999</v>
      </c>
      <c r="C18">
        <v>1455.78</v>
      </c>
      <c r="E18" s="50" t="s">
        <v>395</v>
      </c>
      <c r="F18" s="52">
        <v>27.68</v>
      </c>
      <c r="G18" s="52">
        <v>52704.18</v>
      </c>
      <c r="I18" s="55" t="s">
        <v>36</v>
      </c>
      <c r="J18" s="22">
        <v>54.313099999999999</v>
      </c>
      <c r="K18" s="22">
        <v>52268.87</v>
      </c>
      <c r="L18">
        <f t="shared" si="0"/>
        <v>435.30999999999767</v>
      </c>
      <c r="N18" t="s">
        <v>172</v>
      </c>
      <c r="O18" s="46">
        <v>5.9908999999999999</v>
      </c>
      <c r="P18">
        <v>1455.78</v>
      </c>
      <c r="T18" s="55" t="s">
        <v>164</v>
      </c>
      <c r="U18" s="22">
        <v>5.8365999999999998</v>
      </c>
      <c r="V18" s="22">
        <v>712.06</v>
      </c>
    </row>
    <row r="19" spans="1:22" x14ac:dyDescent="0.2">
      <c r="A19" t="s">
        <v>32</v>
      </c>
      <c r="B19" s="8">
        <v>5.7876000000000003</v>
      </c>
      <c r="C19">
        <v>17362.8</v>
      </c>
      <c r="E19" s="51" t="s">
        <v>396</v>
      </c>
      <c r="F19" s="53">
        <v>5.07</v>
      </c>
      <c r="G19" s="53">
        <v>17098.2</v>
      </c>
      <c r="I19" s="55" t="s">
        <v>38</v>
      </c>
      <c r="J19" s="22">
        <v>10.3681</v>
      </c>
      <c r="K19" s="22">
        <v>17098.2</v>
      </c>
      <c r="L19">
        <f t="shared" si="0"/>
        <v>0</v>
      </c>
      <c r="N19" t="s">
        <v>32</v>
      </c>
      <c r="O19" s="8">
        <v>5.7876000000000003</v>
      </c>
      <c r="P19">
        <v>17362.8</v>
      </c>
      <c r="T19" s="55" t="s">
        <v>19</v>
      </c>
      <c r="U19" s="22">
        <v>0.16619999999999999</v>
      </c>
      <c r="V19" s="22">
        <v>51274.92</v>
      </c>
    </row>
    <row r="20" spans="1:22" x14ac:dyDescent="0.2">
      <c r="A20" t="s">
        <v>32</v>
      </c>
      <c r="B20" s="46">
        <v>4.6542000000000003</v>
      </c>
      <c r="C20">
        <v>833.1</v>
      </c>
      <c r="E20" s="50" t="s">
        <v>397</v>
      </c>
      <c r="F20" s="52">
        <v>9.6300000000000008</v>
      </c>
      <c r="G20" s="52">
        <v>62558.95</v>
      </c>
      <c r="I20" s="55" t="s">
        <v>40</v>
      </c>
      <c r="J20" s="22">
        <v>19.792900000000003</v>
      </c>
      <c r="K20" s="22">
        <v>62558.95</v>
      </c>
      <c r="L20">
        <f t="shared" si="0"/>
        <v>0</v>
      </c>
      <c r="N20" t="s">
        <v>32</v>
      </c>
      <c r="O20" s="46">
        <v>4.6542000000000003</v>
      </c>
      <c r="P20">
        <v>833.1</v>
      </c>
      <c r="T20" s="55" t="s">
        <v>21</v>
      </c>
      <c r="U20" s="22">
        <v>0</v>
      </c>
      <c r="V20" s="22">
        <v>0</v>
      </c>
    </row>
    <row r="21" spans="1:22" x14ac:dyDescent="0.2">
      <c r="A21" t="s">
        <v>174</v>
      </c>
      <c r="B21" s="46">
        <v>9.6349</v>
      </c>
      <c r="C21">
        <v>529.91999999999996</v>
      </c>
      <c r="E21" s="51" t="s">
        <v>398</v>
      </c>
      <c r="F21" s="53">
        <v>6.81</v>
      </c>
      <c r="G21" s="53">
        <v>674.54</v>
      </c>
      <c r="I21" s="55" t="s">
        <v>176</v>
      </c>
      <c r="J21" s="22">
        <v>8.8475000000000001</v>
      </c>
      <c r="K21" s="22">
        <v>875.9</v>
      </c>
      <c r="L21">
        <f t="shared" si="0"/>
        <v>-201.36</v>
      </c>
      <c r="N21" t="s">
        <v>174</v>
      </c>
      <c r="O21" s="46">
        <v>9.6349</v>
      </c>
      <c r="P21">
        <v>529.91999999999996</v>
      </c>
      <c r="T21" s="55" t="s">
        <v>24</v>
      </c>
      <c r="U21" s="22">
        <v>48.987200000000001</v>
      </c>
      <c r="V21" s="22">
        <v>25837.449999999997</v>
      </c>
    </row>
    <row r="22" spans="1:22" x14ac:dyDescent="0.2">
      <c r="A22" t="s">
        <v>34</v>
      </c>
      <c r="B22" s="8">
        <v>101.3523</v>
      </c>
      <c r="C22">
        <v>25338.07</v>
      </c>
      <c r="E22" s="50" t="s">
        <v>399</v>
      </c>
      <c r="F22" s="52">
        <v>11.85</v>
      </c>
      <c r="G22" s="52">
        <v>11849.85</v>
      </c>
      <c r="I22" s="55" t="s">
        <v>42</v>
      </c>
      <c r="J22" s="22">
        <v>11.9186</v>
      </c>
      <c r="K22" s="22">
        <v>11918.62</v>
      </c>
      <c r="L22">
        <f t="shared" si="0"/>
        <v>-68.770000000000437</v>
      </c>
      <c r="N22" t="s">
        <v>34</v>
      </c>
      <c r="O22" s="8">
        <v>101.3523</v>
      </c>
      <c r="P22">
        <v>25338.07</v>
      </c>
      <c r="T22" s="55" t="s">
        <v>166</v>
      </c>
      <c r="U22" s="22">
        <v>26.2895</v>
      </c>
      <c r="V22" s="22">
        <v>1104.1600000000001</v>
      </c>
    </row>
    <row r="23" spans="1:22" x14ac:dyDescent="0.2">
      <c r="A23" t="s">
        <v>36</v>
      </c>
      <c r="B23" s="8">
        <v>27.974599999999999</v>
      </c>
      <c r="C23">
        <v>36255.040000000001</v>
      </c>
      <c r="E23" s="51" t="s">
        <v>400</v>
      </c>
      <c r="F23" s="53">
        <v>76.11</v>
      </c>
      <c r="G23" s="53">
        <v>45359.91</v>
      </c>
      <c r="I23" s="55" t="s">
        <v>44</v>
      </c>
      <c r="J23" s="22">
        <v>151.37270000000001</v>
      </c>
      <c r="K23" s="22">
        <v>45009.7</v>
      </c>
      <c r="L23">
        <f t="shared" si="0"/>
        <v>350.2100000000064</v>
      </c>
      <c r="N23" t="s">
        <v>36</v>
      </c>
      <c r="O23" s="8">
        <v>27.974599999999999</v>
      </c>
      <c r="P23">
        <v>36255.040000000001</v>
      </c>
      <c r="T23" s="55" t="s">
        <v>26</v>
      </c>
      <c r="U23" s="22">
        <v>22.6568</v>
      </c>
      <c r="V23" s="22">
        <v>18192.72</v>
      </c>
    </row>
    <row r="24" spans="1:22" x14ac:dyDescent="0.2">
      <c r="A24" t="s">
        <v>36</v>
      </c>
      <c r="B24" s="46">
        <v>26.3385</v>
      </c>
      <c r="C24">
        <v>16013.83</v>
      </c>
      <c r="E24" s="50" t="s">
        <v>401</v>
      </c>
      <c r="F24" s="52">
        <v>101.92</v>
      </c>
      <c r="G24" s="52">
        <v>20383.54</v>
      </c>
      <c r="I24" s="55" t="s">
        <v>46</v>
      </c>
      <c r="J24" s="22">
        <v>101.9177</v>
      </c>
      <c r="K24" s="22">
        <v>20383.54</v>
      </c>
      <c r="L24">
        <f t="shared" si="0"/>
        <v>0</v>
      </c>
      <c r="N24" t="s">
        <v>36</v>
      </c>
      <c r="O24" s="46">
        <v>26.3385</v>
      </c>
      <c r="P24">
        <v>16013.83</v>
      </c>
      <c r="T24" s="55" t="s">
        <v>28</v>
      </c>
      <c r="U24" s="22">
        <v>54.268500000000003</v>
      </c>
      <c r="V24" s="22">
        <v>71384.52</v>
      </c>
    </row>
    <row r="25" spans="1:22" x14ac:dyDescent="0.2">
      <c r="A25" t="s">
        <v>38</v>
      </c>
      <c r="B25" s="8">
        <v>4.9424999999999999</v>
      </c>
      <c r="C25">
        <v>12356.2</v>
      </c>
      <c r="E25" s="51" t="s">
        <v>402</v>
      </c>
      <c r="F25" s="53">
        <v>100</v>
      </c>
      <c r="G25" s="53">
        <v>20000</v>
      </c>
      <c r="I25" s="55" t="s">
        <v>48</v>
      </c>
      <c r="J25" s="22">
        <v>100</v>
      </c>
      <c r="K25" s="22">
        <v>20000</v>
      </c>
      <c r="L25">
        <f t="shared" si="0"/>
        <v>0</v>
      </c>
      <c r="N25" t="s">
        <v>38</v>
      </c>
      <c r="O25" s="8">
        <v>4.9424999999999999</v>
      </c>
      <c r="P25">
        <v>12356.2</v>
      </c>
      <c r="T25" s="55" t="s">
        <v>30</v>
      </c>
      <c r="U25" s="22">
        <v>99.802899999999994</v>
      </c>
      <c r="V25" s="22">
        <v>24950.73</v>
      </c>
    </row>
    <row r="26" spans="1:22" x14ac:dyDescent="0.2">
      <c r="A26" t="s">
        <v>38</v>
      </c>
      <c r="B26" s="46">
        <v>5.4256000000000002</v>
      </c>
      <c r="C26">
        <v>4742</v>
      </c>
      <c r="E26" s="50" t="s">
        <v>403</v>
      </c>
      <c r="F26" s="52">
        <v>8.2799999999999994</v>
      </c>
      <c r="G26" s="52">
        <v>53078.35</v>
      </c>
      <c r="I26" s="55" t="s">
        <v>50</v>
      </c>
      <c r="J26" s="22">
        <v>15.320500000000001</v>
      </c>
      <c r="K26" s="22">
        <v>53078.35</v>
      </c>
      <c r="L26">
        <f t="shared" si="0"/>
        <v>0</v>
      </c>
      <c r="N26" t="s">
        <v>38</v>
      </c>
      <c r="O26" s="46">
        <v>5.4256000000000002</v>
      </c>
      <c r="P26">
        <v>4742</v>
      </c>
      <c r="T26" s="55" t="s">
        <v>168</v>
      </c>
      <c r="U26" s="22">
        <v>9.1327999999999996</v>
      </c>
      <c r="V26" s="22">
        <v>977.21</v>
      </c>
    </row>
    <row r="27" spans="1:22" x14ac:dyDescent="0.2">
      <c r="A27" t="s">
        <v>40</v>
      </c>
      <c r="B27" s="8">
        <v>9.5859000000000005</v>
      </c>
      <c r="C27">
        <v>58129.13</v>
      </c>
      <c r="E27" s="51" t="s">
        <v>404</v>
      </c>
      <c r="F27" s="53">
        <v>100.97</v>
      </c>
      <c r="G27" s="53">
        <v>30291.34</v>
      </c>
      <c r="I27" s="55" t="s">
        <v>52</v>
      </c>
      <c r="J27" s="22">
        <v>100.97110000000001</v>
      </c>
      <c r="K27" s="22">
        <v>30291.34</v>
      </c>
      <c r="L27">
        <f t="shared" si="0"/>
        <v>0</v>
      </c>
      <c r="N27" t="s">
        <v>40</v>
      </c>
      <c r="O27" s="8">
        <v>9.5859000000000005</v>
      </c>
      <c r="P27">
        <v>58129.13</v>
      </c>
      <c r="T27" s="55" t="s">
        <v>170</v>
      </c>
      <c r="U27" s="22">
        <v>2.4115000000000002</v>
      </c>
      <c r="V27" s="22">
        <v>2001.51</v>
      </c>
    </row>
    <row r="28" spans="1:22" x14ac:dyDescent="0.2">
      <c r="A28" t="s">
        <v>40</v>
      </c>
      <c r="B28" s="46">
        <v>10.207000000000001</v>
      </c>
      <c r="C28">
        <v>4429.82</v>
      </c>
      <c r="E28" s="50" t="s">
        <v>405</v>
      </c>
      <c r="F28" s="52">
        <v>26.18</v>
      </c>
      <c r="G28" s="52">
        <v>30006.68</v>
      </c>
      <c r="I28" s="55" t="s">
        <v>54</v>
      </c>
      <c r="J28" s="22">
        <v>50.576999999999998</v>
      </c>
      <c r="K28" s="22">
        <v>30006.68</v>
      </c>
      <c r="L28">
        <f t="shared" si="0"/>
        <v>0</v>
      </c>
      <c r="N28" t="s">
        <v>40</v>
      </c>
      <c r="O28" s="46">
        <v>10.207000000000001</v>
      </c>
      <c r="P28">
        <v>4429.82</v>
      </c>
      <c r="T28" s="55" t="s">
        <v>172</v>
      </c>
      <c r="U28" s="22">
        <v>5.9908999999999999</v>
      </c>
      <c r="V28" s="22">
        <v>1455.78</v>
      </c>
    </row>
    <row r="29" spans="1:22" x14ac:dyDescent="0.2">
      <c r="A29" t="s">
        <v>176</v>
      </c>
      <c r="B29" s="46">
        <v>8.8475000000000001</v>
      </c>
      <c r="C29">
        <v>875.9</v>
      </c>
      <c r="E29" s="51" t="s">
        <v>406</v>
      </c>
      <c r="F29" s="53">
        <v>8.99</v>
      </c>
      <c r="G29" s="53">
        <v>683.46</v>
      </c>
      <c r="I29" s="55" t="s">
        <v>178</v>
      </c>
      <c r="J29" s="22">
        <v>8.9929000000000006</v>
      </c>
      <c r="K29" s="22">
        <v>683.46</v>
      </c>
      <c r="L29">
        <f t="shared" si="0"/>
        <v>0</v>
      </c>
      <c r="N29" t="s">
        <v>176</v>
      </c>
      <c r="O29" s="46">
        <v>8.8475000000000001</v>
      </c>
      <c r="P29">
        <v>875.9</v>
      </c>
      <c r="T29" s="55" t="s">
        <v>32</v>
      </c>
      <c r="U29" s="22">
        <v>10.441800000000001</v>
      </c>
      <c r="V29" s="22">
        <v>18195.899999999998</v>
      </c>
    </row>
    <row r="30" spans="1:22" x14ac:dyDescent="0.2">
      <c r="A30" t="s">
        <v>42</v>
      </c>
      <c r="B30" s="8">
        <v>11.9186</v>
      </c>
      <c r="C30">
        <v>11918.62</v>
      </c>
      <c r="E30" s="50" t="s">
        <v>407</v>
      </c>
      <c r="F30" s="52">
        <v>114.72</v>
      </c>
      <c r="G30" s="52">
        <v>4932.92</v>
      </c>
      <c r="I30" s="55" t="s">
        <v>180</v>
      </c>
      <c r="J30" s="22">
        <v>113.64</v>
      </c>
      <c r="K30" s="22">
        <v>4886.5200000000004</v>
      </c>
      <c r="L30">
        <f t="shared" si="0"/>
        <v>46.399999999999636</v>
      </c>
      <c r="N30" t="s">
        <v>42</v>
      </c>
      <c r="O30" s="8">
        <v>11.9186</v>
      </c>
      <c r="P30">
        <v>11918.62</v>
      </c>
      <c r="T30" s="55" t="s">
        <v>174</v>
      </c>
      <c r="U30" s="22">
        <v>9.6349</v>
      </c>
      <c r="V30" s="22">
        <v>529.91999999999996</v>
      </c>
    </row>
    <row r="31" spans="1:22" x14ac:dyDescent="0.2">
      <c r="A31" t="s">
        <v>44</v>
      </c>
      <c r="B31" s="8">
        <v>74.133600000000001</v>
      </c>
      <c r="C31">
        <v>24464.09</v>
      </c>
      <c r="E31" s="51" t="s">
        <v>408</v>
      </c>
      <c r="F31" s="53">
        <v>0.14000000000000001</v>
      </c>
      <c r="G31" s="53">
        <v>10258.379999999999</v>
      </c>
      <c r="I31" s="55" t="s">
        <v>56</v>
      </c>
      <c r="J31" s="22">
        <v>0.1368</v>
      </c>
      <c r="K31" s="22">
        <v>10258.379999999999</v>
      </c>
      <c r="L31">
        <f t="shared" si="0"/>
        <v>0</v>
      </c>
      <c r="N31" t="s">
        <v>44</v>
      </c>
      <c r="O31" s="8">
        <v>74.133600000000001</v>
      </c>
      <c r="P31">
        <v>24464.09</v>
      </c>
      <c r="T31" s="55" t="s">
        <v>34</v>
      </c>
      <c r="U31" s="22">
        <v>101.3523</v>
      </c>
      <c r="V31" s="22">
        <v>25338.07</v>
      </c>
    </row>
    <row r="32" spans="1:22" x14ac:dyDescent="0.2">
      <c r="A32" t="s">
        <v>44</v>
      </c>
      <c r="B32" s="46">
        <v>77.239099999999993</v>
      </c>
      <c r="C32">
        <v>20545.61</v>
      </c>
      <c r="E32" s="50" t="s">
        <v>409</v>
      </c>
      <c r="F32" s="52">
        <v>102.6</v>
      </c>
      <c r="G32" s="52">
        <v>51299.67</v>
      </c>
      <c r="I32" s="55" t="s">
        <v>58</v>
      </c>
      <c r="J32" s="22">
        <v>102.5993</v>
      </c>
      <c r="K32" s="22">
        <v>51299.67</v>
      </c>
      <c r="L32">
        <f t="shared" si="0"/>
        <v>0</v>
      </c>
      <c r="N32" t="s">
        <v>44</v>
      </c>
      <c r="O32" s="46">
        <v>77.239099999999993</v>
      </c>
      <c r="P32">
        <v>20545.61</v>
      </c>
      <c r="T32" s="55" t="s">
        <v>36</v>
      </c>
      <c r="U32" s="22">
        <v>54.313099999999999</v>
      </c>
      <c r="V32" s="22">
        <v>52268.87</v>
      </c>
    </row>
    <row r="33" spans="1:22" x14ac:dyDescent="0.2">
      <c r="A33" t="s">
        <v>46</v>
      </c>
      <c r="B33" s="8">
        <v>101.9177</v>
      </c>
      <c r="C33">
        <v>20383.54</v>
      </c>
      <c r="E33" s="51" t="s">
        <v>132</v>
      </c>
      <c r="F33" s="53">
        <v>0.88</v>
      </c>
      <c r="G33" s="53">
        <v>25550</v>
      </c>
      <c r="I33" s="55" t="s">
        <v>132</v>
      </c>
      <c r="J33" s="22">
        <v>0.87560000000000004</v>
      </c>
      <c r="K33" s="22">
        <v>25550</v>
      </c>
      <c r="L33">
        <f t="shared" si="0"/>
        <v>0</v>
      </c>
      <c r="N33" t="s">
        <v>46</v>
      </c>
      <c r="O33" s="8">
        <v>101.9177</v>
      </c>
      <c r="P33">
        <v>20383.54</v>
      </c>
      <c r="T33" s="55" t="s">
        <v>38</v>
      </c>
      <c r="U33" s="22">
        <v>10.3681</v>
      </c>
      <c r="V33" s="22">
        <v>17098.2</v>
      </c>
    </row>
    <row r="34" spans="1:22" x14ac:dyDescent="0.2">
      <c r="A34" t="s">
        <v>48</v>
      </c>
      <c r="B34" s="8">
        <v>100</v>
      </c>
      <c r="C34">
        <v>20000</v>
      </c>
      <c r="E34" s="50" t="s">
        <v>410</v>
      </c>
      <c r="F34" s="52">
        <v>9.1</v>
      </c>
      <c r="G34" s="52">
        <v>9102</v>
      </c>
      <c r="I34" s="55" t="s">
        <v>60</v>
      </c>
      <c r="J34" s="22">
        <v>9.1020000000000003</v>
      </c>
      <c r="K34" s="22">
        <v>9102</v>
      </c>
      <c r="L34">
        <f t="shared" si="0"/>
        <v>0</v>
      </c>
      <c r="N34" t="s">
        <v>48</v>
      </c>
      <c r="O34" s="8">
        <v>100</v>
      </c>
      <c r="P34">
        <v>20000</v>
      </c>
      <c r="T34" s="55" t="s">
        <v>40</v>
      </c>
      <c r="U34" s="22">
        <v>19.792900000000003</v>
      </c>
      <c r="V34" s="22">
        <v>62558.95</v>
      </c>
    </row>
    <row r="35" spans="1:22" x14ac:dyDescent="0.2">
      <c r="A35" t="s">
        <v>50</v>
      </c>
      <c r="B35" s="8">
        <v>8.4304000000000006</v>
      </c>
      <c r="C35">
        <v>48896.03</v>
      </c>
      <c r="E35" s="51" t="s">
        <v>134</v>
      </c>
      <c r="F35" s="53">
        <v>28.63</v>
      </c>
      <c r="G35" s="53">
        <v>51100</v>
      </c>
      <c r="I35" s="55" t="s">
        <v>134</v>
      </c>
      <c r="J35" s="22">
        <v>28.6279</v>
      </c>
      <c r="K35" s="22">
        <v>51100</v>
      </c>
      <c r="L35">
        <f t="shared" si="0"/>
        <v>0</v>
      </c>
      <c r="N35" t="s">
        <v>50</v>
      </c>
      <c r="O35" s="8">
        <v>8.4304000000000006</v>
      </c>
      <c r="P35">
        <v>48896.03</v>
      </c>
      <c r="T35" s="55" t="s">
        <v>176</v>
      </c>
      <c r="U35" s="22">
        <v>8.8475000000000001</v>
      </c>
      <c r="V35" s="22">
        <v>875.9</v>
      </c>
    </row>
    <row r="36" spans="1:22" x14ac:dyDescent="0.2">
      <c r="A36" t="s">
        <v>50</v>
      </c>
      <c r="B36" s="46">
        <v>6.8901000000000003</v>
      </c>
      <c r="C36">
        <v>4182.32</v>
      </c>
      <c r="E36" s="50" t="s">
        <v>411</v>
      </c>
      <c r="F36" s="52">
        <v>4.8</v>
      </c>
      <c r="G36" s="52">
        <v>897.68</v>
      </c>
      <c r="I36" s="55" t="s">
        <v>182</v>
      </c>
      <c r="J36" s="22">
        <v>4.8003999999999998</v>
      </c>
      <c r="K36" s="22">
        <v>897.67</v>
      </c>
      <c r="L36">
        <f t="shared" si="0"/>
        <v>9.9999999999909051E-3</v>
      </c>
      <c r="N36" t="s">
        <v>50</v>
      </c>
      <c r="O36" s="46">
        <v>6.8901000000000003</v>
      </c>
      <c r="P36">
        <v>4182.32</v>
      </c>
      <c r="T36" s="55" t="s">
        <v>42</v>
      </c>
      <c r="U36" s="22">
        <v>11.9186</v>
      </c>
      <c r="V36" s="22">
        <v>11918.62</v>
      </c>
    </row>
    <row r="37" spans="1:22" x14ac:dyDescent="0.2">
      <c r="A37" t="s">
        <v>52</v>
      </c>
      <c r="B37" s="8">
        <v>100.97110000000001</v>
      </c>
      <c r="C37">
        <v>30291.34</v>
      </c>
      <c r="E37" s="51" t="s">
        <v>412</v>
      </c>
      <c r="F37" s="53">
        <v>2</v>
      </c>
      <c r="G37" s="53">
        <v>80100</v>
      </c>
      <c r="I37" s="55" t="s">
        <v>62</v>
      </c>
      <c r="J37" s="22">
        <v>2.0024999999999999</v>
      </c>
      <c r="K37" s="22">
        <v>80100</v>
      </c>
      <c r="L37">
        <f t="shared" si="0"/>
        <v>0</v>
      </c>
      <c r="N37" t="s">
        <v>52</v>
      </c>
      <c r="O37" s="8">
        <v>100.97110000000001</v>
      </c>
      <c r="P37">
        <v>30291.34</v>
      </c>
      <c r="T37" s="55" t="s">
        <v>44</v>
      </c>
      <c r="U37" s="22">
        <v>151.37270000000001</v>
      </c>
      <c r="V37" s="22">
        <v>45009.7</v>
      </c>
    </row>
    <row r="38" spans="1:22" x14ac:dyDescent="0.2">
      <c r="A38" t="s">
        <v>54</v>
      </c>
      <c r="B38" s="8">
        <v>26.49</v>
      </c>
      <c r="C38">
        <v>26489.98</v>
      </c>
      <c r="E38" s="50" t="s">
        <v>413</v>
      </c>
      <c r="F38" s="52">
        <v>15.47</v>
      </c>
      <c r="G38" s="52">
        <v>1825.18</v>
      </c>
      <c r="I38" s="55" t="s">
        <v>184</v>
      </c>
      <c r="J38" s="22">
        <v>15.467599999999999</v>
      </c>
      <c r="K38" s="22">
        <v>1825.18</v>
      </c>
      <c r="L38">
        <f t="shared" si="0"/>
        <v>0</v>
      </c>
      <c r="N38" t="s">
        <v>54</v>
      </c>
      <c r="O38" s="8">
        <v>26.49</v>
      </c>
      <c r="P38">
        <v>26489.98</v>
      </c>
      <c r="T38" s="55" t="s">
        <v>46</v>
      </c>
      <c r="U38" s="22">
        <v>101.9177</v>
      </c>
      <c r="V38" s="22">
        <v>20383.54</v>
      </c>
    </row>
    <row r="39" spans="1:22" x14ac:dyDescent="0.2">
      <c r="A39" t="s">
        <v>54</v>
      </c>
      <c r="B39" s="46">
        <v>24.087</v>
      </c>
      <c r="C39">
        <v>3516.7</v>
      </c>
      <c r="E39" s="51" t="s">
        <v>414</v>
      </c>
      <c r="F39" s="53">
        <v>3.73</v>
      </c>
      <c r="G39" s="53">
        <v>384.64</v>
      </c>
      <c r="I39" s="55" t="s">
        <v>186</v>
      </c>
      <c r="J39" s="22">
        <v>3.7343999999999999</v>
      </c>
      <c r="K39" s="22">
        <v>384.64</v>
      </c>
      <c r="L39">
        <f t="shared" si="0"/>
        <v>0</v>
      </c>
      <c r="N39" t="s">
        <v>54</v>
      </c>
      <c r="O39" s="46">
        <v>24.087</v>
      </c>
      <c r="P39">
        <v>3516.7</v>
      </c>
      <c r="T39" s="55" t="s">
        <v>48</v>
      </c>
      <c r="U39" s="22">
        <v>100</v>
      </c>
      <c r="V39" s="22">
        <v>20000</v>
      </c>
    </row>
    <row r="40" spans="1:22" x14ac:dyDescent="0.2">
      <c r="A40" t="s">
        <v>178</v>
      </c>
      <c r="B40" s="46">
        <v>8.9929000000000006</v>
      </c>
      <c r="C40">
        <v>683.46</v>
      </c>
      <c r="E40" s="50" t="s">
        <v>415</v>
      </c>
      <c r="F40" s="52">
        <v>6.22</v>
      </c>
      <c r="G40" s="52">
        <v>4945.46</v>
      </c>
      <c r="I40" s="55" t="s">
        <v>188</v>
      </c>
      <c r="J40" s="22">
        <v>6.1738</v>
      </c>
      <c r="K40" s="22">
        <v>4908.18</v>
      </c>
      <c r="L40">
        <f t="shared" si="0"/>
        <v>37.279999999999745</v>
      </c>
      <c r="N40" t="s">
        <v>178</v>
      </c>
      <c r="O40" s="46">
        <v>8.9929000000000006</v>
      </c>
      <c r="P40">
        <v>683.46</v>
      </c>
      <c r="T40" s="55" t="s">
        <v>50</v>
      </c>
      <c r="U40" s="22">
        <v>15.320500000000001</v>
      </c>
      <c r="V40" s="22">
        <v>53078.35</v>
      </c>
    </row>
    <row r="41" spans="1:22" x14ac:dyDescent="0.2">
      <c r="A41" t="s">
        <v>180</v>
      </c>
      <c r="B41" s="46">
        <v>113.64</v>
      </c>
      <c r="C41">
        <v>4886.5200000000004</v>
      </c>
      <c r="E41" s="51" t="s">
        <v>416</v>
      </c>
      <c r="F41" s="53">
        <v>8.34</v>
      </c>
      <c r="G41" s="53">
        <v>28497.56</v>
      </c>
      <c r="I41" s="55" t="s">
        <v>64</v>
      </c>
      <c r="J41" s="22">
        <v>17.126300000000001</v>
      </c>
      <c r="K41" s="22">
        <v>28497.559999999998</v>
      </c>
      <c r="L41">
        <f t="shared" si="0"/>
        <v>0</v>
      </c>
      <c r="N41" t="s">
        <v>180</v>
      </c>
      <c r="O41" s="46">
        <v>113.64</v>
      </c>
      <c r="P41">
        <v>4886.5200000000004</v>
      </c>
      <c r="T41" s="55" t="s">
        <v>52</v>
      </c>
      <c r="U41" s="22">
        <v>100.97110000000001</v>
      </c>
      <c r="V41" s="22">
        <v>30291.34</v>
      </c>
    </row>
    <row r="42" spans="1:22" x14ac:dyDescent="0.2">
      <c r="A42" t="s">
        <v>56</v>
      </c>
      <c r="B42" s="8">
        <v>0.1368</v>
      </c>
      <c r="C42">
        <v>10258.379999999999</v>
      </c>
      <c r="E42" s="50" t="s">
        <v>136</v>
      </c>
      <c r="F42" s="52">
        <v>3.26</v>
      </c>
      <c r="G42" s="52">
        <v>51100</v>
      </c>
      <c r="I42" s="55" t="s">
        <v>136</v>
      </c>
      <c r="J42" s="22">
        <v>3.2612999999999999</v>
      </c>
      <c r="K42" s="22">
        <v>51100</v>
      </c>
      <c r="L42">
        <f t="shared" si="0"/>
        <v>0</v>
      </c>
      <c r="N42" t="s">
        <v>56</v>
      </c>
      <c r="O42" s="8">
        <v>0.1368</v>
      </c>
      <c r="P42">
        <v>10258.379999999999</v>
      </c>
      <c r="T42" s="55" t="s">
        <v>54</v>
      </c>
      <c r="U42" s="22">
        <v>50.576999999999998</v>
      </c>
      <c r="V42" s="22">
        <v>30006.68</v>
      </c>
    </row>
    <row r="43" spans="1:22" x14ac:dyDescent="0.2">
      <c r="A43" t="s">
        <v>58</v>
      </c>
      <c r="B43" s="8">
        <v>102.5993</v>
      </c>
      <c r="C43">
        <v>51299.67</v>
      </c>
      <c r="E43" s="51" t="s">
        <v>417</v>
      </c>
      <c r="F43" s="53">
        <v>3.13</v>
      </c>
      <c r="G43" s="53">
        <v>1054.77</v>
      </c>
      <c r="I43" s="55" t="s">
        <v>190</v>
      </c>
      <c r="J43" s="22">
        <v>3.2787000000000002</v>
      </c>
      <c r="K43" s="22">
        <v>1104.93</v>
      </c>
      <c r="L43">
        <f t="shared" si="0"/>
        <v>-50.160000000000082</v>
      </c>
      <c r="N43" t="s">
        <v>58</v>
      </c>
      <c r="O43" s="8">
        <v>102.5993</v>
      </c>
      <c r="P43">
        <v>51299.67</v>
      </c>
      <c r="T43" s="55" t="s">
        <v>178</v>
      </c>
      <c r="U43" s="22">
        <v>8.9929000000000006</v>
      </c>
      <c r="V43" s="22">
        <v>683.46</v>
      </c>
    </row>
    <row r="44" spans="1:22" x14ac:dyDescent="0.2">
      <c r="A44" t="s">
        <v>132</v>
      </c>
      <c r="B44" s="8">
        <v>0.87560000000000004</v>
      </c>
      <c r="C44">
        <v>25550</v>
      </c>
      <c r="E44" s="50" t="s">
        <v>418</v>
      </c>
      <c r="F44" s="52">
        <v>1.97</v>
      </c>
      <c r="G44" s="52">
        <v>558.59</v>
      </c>
      <c r="I44" s="55" t="s">
        <v>192</v>
      </c>
      <c r="J44" s="22">
        <v>1.9669000000000001</v>
      </c>
      <c r="K44" s="22">
        <v>558.59</v>
      </c>
      <c r="L44">
        <f t="shared" si="0"/>
        <v>0</v>
      </c>
      <c r="N44" t="s">
        <v>132</v>
      </c>
      <c r="O44" s="8">
        <v>0.87560000000000004</v>
      </c>
      <c r="P44">
        <v>25550</v>
      </c>
      <c r="T44" s="55" t="s">
        <v>180</v>
      </c>
      <c r="U44" s="22">
        <v>113.64</v>
      </c>
      <c r="V44" s="22">
        <v>4886.5200000000004</v>
      </c>
    </row>
    <row r="45" spans="1:22" x14ac:dyDescent="0.2">
      <c r="A45" t="s">
        <v>60</v>
      </c>
      <c r="B45" s="8">
        <v>9.1020000000000003</v>
      </c>
      <c r="C45">
        <v>9102</v>
      </c>
      <c r="E45" s="51" t="s">
        <v>419</v>
      </c>
      <c r="F45" s="53">
        <v>10.55</v>
      </c>
      <c r="G45" s="53">
        <v>11370.44</v>
      </c>
      <c r="I45" s="55" t="s">
        <v>66</v>
      </c>
      <c r="J45" s="22">
        <v>21.209900000000001</v>
      </c>
      <c r="K45" s="22">
        <v>11370.44</v>
      </c>
      <c r="L45">
        <f t="shared" si="0"/>
        <v>0</v>
      </c>
      <c r="N45" t="s">
        <v>60</v>
      </c>
      <c r="O45" s="8">
        <v>9.1020000000000003</v>
      </c>
      <c r="P45">
        <v>9102</v>
      </c>
      <c r="T45" s="55" t="s">
        <v>56</v>
      </c>
      <c r="U45" s="22">
        <v>0.1368</v>
      </c>
      <c r="V45" s="22">
        <v>10258.379999999999</v>
      </c>
    </row>
    <row r="46" spans="1:22" x14ac:dyDescent="0.2">
      <c r="A46" t="s">
        <v>134</v>
      </c>
      <c r="B46" s="8">
        <v>28.6279</v>
      </c>
      <c r="C46">
        <v>51100</v>
      </c>
      <c r="E46" s="50" t="s">
        <v>420</v>
      </c>
      <c r="F46" s="52">
        <v>41.88</v>
      </c>
      <c r="G46" s="52">
        <v>418.8</v>
      </c>
      <c r="I46" s="55" t="s">
        <v>194</v>
      </c>
      <c r="J46" s="22">
        <v>41.88</v>
      </c>
      <c r="K46" s="22">
        <v>418.8</v>
      </c>
      <c r="L46">
        <f t="shared" si="0"/>
        <v>0</v>
      </c>
      <c r="N46" t="s">
        <v>134</v>
      </c>
      <c r="O46" s="8">
        <v>28.6279</v>
      </c>
      <c r="P46">
        <v>51100</v>
      </c>
      <c r="T46" s="55" t="s">
        <v>58</v>
      </c>
      <c r="U46" s="22">
        <v>102.5993</v>
      </c>
      <c r="V46" s="22">
        <v>51299.67</v>
      </c>
    </row>
    <row r="47" spans="1:22" x14ac:dyDescent="0.2">
      <c r="A47" t="s">
        <v>182</v>
      </c>
      <c r="B47" s="46">
        <v>4.8003999999999998</v>
      </c>
      <c r="C47">
        <v>897.67</v>
      </c>
      <c r="E47" s="51" t="s">
        <v>421</v>
      </c>
      <c r="F47" s="53">
        <v>24.51</v>
      </c>
      <c r="G47" s="53">
        <v>20026.3</v>
      </c>
      <c r="I47" s="55"/>
      <c r="J47" s="22"/>
      <c r="K47" s="22"/>
      <c r="L47">
        <f t="shared" si="0"/>
        <v>20026.3</v>
      </c>
      <c r="N47" t="s">
        <v>182</v>
      </c>
      <c r="O47" s="46">
        <v>4.8003999999999998</v>
      </c>
      <c r="P47">
        <v>897.67</v>
      </c>
      <c r="T47" s="55" t="s">
        <v>132</v>
      </c>
      <c r="U47" s="22">
        <v>0.87560000000000004</v>
      </c>
      <c r="V47" s="22">
        <v>25550</v>
      </c>
    </row>
    <row r="48" spans="1:22" x14ac:dyDescent="0.2">
      <c r="A48" t="s">
        <v>62</v>
      </c>
      <c r="B48" s="8">
        <v>2.0024999999999999</v>
      </c>
      <c r="C48">
        <v>80100</v>
      </c>
      <c r="E48" s="50" t="s">
        <v>422</v>
      </c>
      <c r="F48" s="52">
        <v>10.83</v>
      </c>
      <c r="G48" s="52">
        <v>30943.01</v>
      </c>
      <c r="I48" s="55" t="s">
        <v>68</v>
      </c>
      <c r="J48" s="22">
        <v>20.728999999999999</v>
      </c>
      <c r="K48" s="22">
        <v>31156.84</v>
      </c>
      <c r="L48">
        <f t="shared" si="0"/>
        <v>-213.83000000000175</v>
      </c>
      <c r="N48" t="s">
        <v>62</v>
      </c>
      <c r="O48" s="8">
        <v>2.0024999999999999</v>
      </c>
      <c r="P48">
        <v>80100</v>
      </c>
      <c r="T48" s="55" t="s">
        <v>60</v>
      </c>
      <c r="U48" s="22">
        <v>9.1020000000000003</v>
      </c>
      <c r="V48" s="22">
        <v>9102</v>
      </c>
    </row>
    <row r="49" spans="1:22" x14ac:dyDescent="0.2">
      <c r="A49" t="s">
        <v>184</v>
      </c>
      <c r="B49" s="46">
        <v>15.467599999999999</v>
      </c>
      <c r="C49">
        <v>1825.18</v>
      </c>
      <c r="E49" s="51" t="s">
        <v>423</v>
      </c>
      <c r="F49" s="53">
        <v>3.98</v>
      </c>
      <c r="G49" s="53">
        <v>2631.16</v>
      </c>
      <c r="I49" s="55" t="s">
        <v>196</v>
      </c>
      <c r="J49" s="22">
        <v>3.9805999999999999</v>
      </c>
      <c r="K49" s="22">
        <v>2631.16</v>
      </c>
      <c r="L49">
        <f t="shared" si="0"/>
        <v>0</v>
      </c>
      <c r="N49" t="s">
        <v>184</v>
      </c>
      <c r="O49" s="46">
        <v>15.467599999999999</v>
      </c>
      <c r="P49">
        <v>1825.18</v>
      </c>
      <c r="T49" s="55" t="s">
        <v>134</v>
      </c>
      <c r="U49" s="22">
        <v>28.6279</v>
      </c>
      <c r="V49" s="22">
        <v>51100</v>
      </c>
    </row>
    <row r="50" spans="1:22" x14ac:dyDescent="0.2">
      <c r="A50" t="s">
        <v>186</v>
      </c>
      <c r="B50" s="46">
        <v>3.7343999999999999</v>
      </c>
      <c r="C50">
        <v>384.64</v>
      </c>
      <c r="E50" s="50" t="s">
        <v>138</v>
      </c>
      <c r="F50" s="52">
        <v>1.07</v>
      </c>
      <c r="G50" s="52">
        <v>47588.05</v>
      </c>
      <c r="I50" s="55" t="s">
        <v>138</v>
      </c>
      <c r="J50" s="22">
        <v>1.0730999999999999</v>
      </c>
      <c r="K50" s="22">
        <v>47588</v>
      </c>
      <c r="L50">
        <f t="shared" si="0"/>
        <v>5.0000000002910383E-2</v>
      </c>
      <c r="N50" t="s">
        <v>186</v>
      </c>
      <c r="O50" s="46">
        <v>3.7343999999999999</v>
      </c>
      <c r="P50">
        <v>384.64</v>
      </c>
      <c r="T50" s="55" t="s">
        <v>182</v>
      </c>
      <c r="U50" s="22">
        <v>4.8003999999999998</v>
      </c>
      <c r="V50" s="22">
        <v>897.67</v>
      </c>
    </row>
    <row r="51" spans="1:22" x14ac:dyDescent="0.2">
      <c r="A51" t="s">
        <v>188</v>
      </c>
      <c r="B51" s="46">
        <v>6.1738</v>
      </c>
      <c r="C51">
        <v>4908.18</v>
      </c>
      <c r="E51" s="51" t="s">
        <v>424</v>
      </c>
      <c r="F51" s="53">
        <v>12.16</v>
      </c>
      <c r="G51" s="53">
        <v>48886.93</v>
      </c>
      <c r="I51" s="55" t="s">
        <v>70</v>
      </c>
      <c r="J51" s="22">
        <v>67.086299999999994</v>
      </c>
      <c r="K51" s="22">
        <v>48887.4</v>
      </c>
      <c r="L51">
        <f t="shared" si="0"/>
        <v>-0.47000000000116415</v>
      </c>
      <c r="N51" t="s">
        <v>188</v>
      </c>
      <c r="O51" s="46">
        <v>6.1738</v>
      </c>
      <c r="P51">
        <v>4908.18</v>
      </c>
      <c r="T51" s="55" t="s">
        <v>62</v>
      </c>
      <c r="U51" s="22">
        <v>2.0024999999999999</v>
      </c>
      <c r="V51" s="22">
        <v>80100</v>
      </c>
    </row>
    <row r="52" spans="1:22" x14ac:dyDescent="0.2">
      <c r="A52" t="s">
        <v>64</v>
      </c>
      <c r="B52" s="8">
        <v>8.2644000000000002</v>
      </c>
      <c r="C52">
        <v>24793.279999999999</v>
      </c>
      <c r="E52" s="50" t="s">
        <v>140</v>
      </c>
      <c r="F52" s="52">
        <v>1.69</v>
      </c>
      <c r="G52" s="52">
        <v>100000</v>
      </c>
      <c r="I52" s="55" t="s">
        <v>140</v>
      </c>
      <c r="J52" s="22">
        <v>0.84450000000000003</v>
      </c>
      <c r="K52" s="22">
        <v>50000</v>
      </c>
      <c r="L52">
        <f t="shared" si="0"/>
        <v>50000</v>
      </c>
      <c r="N52" t="s">
        <v>64</v>
      </c>
      <c r="O52" s="8">
        <v>8.2644000000000002</v>
      </c>
      <c r="P52">
        <v>24793.279999999999</v>
      </c>
      <c r="T52" s="55" t="s">
        <v>184</v>
      </c>
      <c r="U52" s="22">
        <v>15.467599999999999</v>
      </c>
      <c r="V52" s="22">
        <v>1825.18</v>
      </c>
    </row>
    <row r="53" spans="1:22" x14ac:dyDescent="0.2">
      <c r="A53" t="s">
        <v>64</v>
      </c>
      <c r="B53" s="46">
        <v>8.8619000000000003</v>
      </c>
      <c r="C53">
        <v>3704.28</v>
      </c>
      <c r="E53" s="51" t="s">
        <v>425</v>
      </c>
      <c r="F53" s="53">
        <v>1.44</v>
      </c>
      <c r="G53" s="53">
        <v>40000</v>
      </c>
      <c r="I53" s="55" t="s">
        <v>72</v>
      </c>
      <c r="J53" s="22">
        <v>1.4401999999999999</v>
      </c>
      <c r="K53" s="22">
        <v>40000</v>
      </c>
      <c r="L53">
        <f t="shared" si="0"/>
        <v>0</v>
      </c>
      <c r="N53" t="s">
        <v>64</v>
      </c>
      <c r="O53" s="46">
        <v>8.8619000000000003</v>
      </c>
      <c r="P53">
        <v>3704.28</v>
      </c>
      <c r="T53" s="55" t="s">
        <v>186</v>
      </c>
      <c r="U53" s="22">
        <v>3.7343999999999999</v>
      </c>
      <c r="V53" s="22">
        <v>384.64</v>
      </c>
    </row>
    <row r="54" spans="1:22" x14ac:dyDescent="0.2">
      <c r="A54" t="s">
        <v>136</v>
      </c>
      <c r="B54" s="8">
        <v>3.2612999999999999</v>
      </c>
      <c r="C54">
        <v>51100</v>
      </c>
      <c r="E54" s="50" t="s">
        <v>426</v>
      </c>
      <c r="F54" s="52">
        <v>1.89</v>
      </c>
      <c r="G54" s="52">
        <v>903.41</v>
      </c>
      <c r="I54" s="55" t="s">
        <v>198</v>
      </c>
      <c r="J54" s="22">
        <v>1.8938999999999999</v>
      </c>
      <c r="K54" s="22">
        <v>903.41</v>
      </c>
      <c r="L54">
        <f t="shared" si="0"/>
        <v>0</v>
      </c>
      <c r="N54" t="s">
        <v>136</v>
      </c>
      <c r="O54" s="8">
        <v>3.2612999999999999</v>
      </c>
      <c r="P54">
        <v>51100</v>
      </c>
      <c r="T54" s="55" t="s">
        <v>188</v>
      </c>
      <c r="U54" s="22">
        <v>6.1738</v>
      </c>
      <c r="V54" s="22">
        <v>4908.18</v>
      </c>
    </row>
    <row r="55" spans="1:22" x14ac:dyDescent="0.2">
      <c r="A55" t="s">
        <v>190</v>
      </c>
      <c r="B55" s="46">
        <v>3.2787000000000002</v>
      </c>
      <c r="C55">
        <v>1104.93</v>
      </c>
      <c r="E55" s="51" t="s">
        <v>427</v>
      </c>
      <c r="F55" s="53">
        <v>2.73</v>
      </c>
      <c r="G55" s="53">
        <v>592.54</v>
      </c>
      <c r="I55" s="55" t="s">
        <v>200</v>
      </c>
      <c r="J55" s="22">
        <v>2.7305999999999999</v>
      </c>
      <c r="K55" s="22">
        <v>592.54</v>
      </c>
      <c r="L55">
        <f t="shared" si="0"/>
        <v>0</v>
      </c>
      <c r="N55" t="s">
        <v>190</v>
      </c>
      <c r="O55" s="46">
        <v>3.2787000000000002</v>
      </c>
      <c r="P55">
        <v>1104.93</v>
      </c>
      <c r="T55" s="55" t="s">
        <v>64</v>
      </c>
      <c r="U55" s="22">
        <v>17.126300000000001</v>
      </c>
      <c r="V55" s="22">
        <v>28497.559999999998</v>
      </c>
    </row>
    <row r="56" spans="1:22" x14ac:dyDescent="0.2">
      <c r="A56" t="s">
        <v>192</v>
      </c>
      <c r="B56" s="46">
        <v>1.9669000000000001</v>
      </c>
      <c r="C56">
        <v>558.59</v>
      </c>
      <c r="E56" s="50" t="s">
        <v>428</v>
      </c>
      <c r="F56" s="52">
        <v>75.52</v>
      </c>
      <c r="G56" s="52">
        <v>45688.12</v>
      </c>
      <c r="I56" s="55" t="s">
        <v>74</v>
      </c>
      <c r="J56" s="22">
        <v>164.6414</v>
      </c>
      <c r="K56" s="22">
        <v>41721.46</v>
      </c>
      <c r="L56">
        <f t="shared" si="0"/>
        <v>3966.6600000000035</v>
      </c>
      <c r="N56" t="s">
        <v>192</v>
      </c>
      <c r="O56" s="46">
        <v>1.9669000000000001</v>
      </c>
      <c r="P56">
        <v>558.59</v>
      </c>
      <c r="T56" s="55" t="s">
        <v>136</v>
      </c>
      <c r="U56" s="22">
        <v>3.2612999999999999</v>
      </c>
      <c r="V56" s="22">
        <v>51100</v>
      </c>
    </row>
    <row r="57" spans="1:22" x14ac:dyDescent="0.2">
      <c r="A57" t="s">
        <v>66</v>
      </c>
      <c r="B57" s="8">
        <v>10.538</v>
      </c>
      <c r="C57">
        <v>10538.03</v>
      </c>
      <c r="E57" s="51" t="s">
        <v>429</v>
      </c>
      <c r="F57" s="53">
        <v>26.56</v>
      </c>
      <c r="G57" s="53">
        <v>75222.69</v>
      </c>
      <c r="I57" s="55" t="s">
        <v>76</v>
      </c>
      <c r="J57" s="22">
        <v>53.372399999999999</v>
      </c>
      <c r="K57" s="22">
        <v>70717.98</v>
      </c>
      <c r="L57">
        <f t="shared" si="0"/>
        <v>4504.7100000000064</v>
      </c>
      <c r="N57" t="s">
        <v>66</v>
      </c>
      <c r="O57" s="8">
        <v>10.538</v>
      </c>
      <c r="P57">
        <v>10538.03</v>
      </c>
      <c r="T57" s="55" t="s">
        <v>190</v>
      </c>
      <c r="U57" s="22">
        <v>3.2787000000000002</v>
      </c>
      <c r="V57" s="22">
        <v>1104.93</v>
      </c>
    </row>
    <row r="58" spans="1:22" x14ac:dyDescent="0.2">
      <c r="A58" t="s">
        <v>66</v>
      </c>
      <c r="B58" s="46">
        <v>10.671900000000001</v>
      </c>
      <c r="C58">
        <v>832.41</v>
      </c>
      <c r="E58" s="50" t="s">
        <v>430</v>
      </c>
      <c r="F58" s="52">
        <v>72.09</v>
      </c>
      <c r="G58" s="52">
        <v>28835.5</v>
      </c>
      <c r="I58" s="55" t="s">
        <v>78</v>
      </c>
      <c r="J58" s="22">
        <v>72.088800000000006</v>
      </c>
      <c r="K58" s="22">
        <v>28835.5</v>
      </c>
      <c r="L58">
        <f t="shared" si="0"/>
        <v>0</v>
      </c>
      <c r="N58" t="s">
        <v>66</v>
      </c>
      <c r="O58" s="46">
        <v>10.671900000000001</v>
      </c>
      <c r="P58">
        <v>832.41</v>
      </c>
      <c r="T58" s="55" t="s">
        <v>192</v>
      </c>
      <c r="U58" s="22">
        <v>1.9669000000000001</v>
      </c>
      <c r="V58" s="22">
        <v>558.59</v>
      </c>
    </row>
    <row r="59" spans="1:22" x14ac:dyDescent="0.2">
      <c r="A59" t="s">
        <v>194</v>
      </c>
      <c r="B59" s="46">
        <v>41.88</v>
      </c>
      <c r="C59">
        <v>418.8</v>
      </c>
      <c r="E59" s="51" t="s">
        <v>431</v>
      </c>
      <c r="F59" s="53">
        <v>100</v>
      </c>
      <c r="G59" s="53">
        <v>30000</v>
      </c>
      <c r="I59" s="55" t="s">
        <v>80</v>
      </c>
      <c r="J59" s="22">
        <v>100</v>
      </c>
      <c r="K59" s="22">
        <v>30000</v>
      </c>
      <c r="L59">
        <f t="shared" si="0"/>
        <v>0</v>
      </c>
      <c r="N59" t="s">
        <v>194</v>
      </c>
      <c r="O59" s="46">
        <v>41.88</v>
      </c>
      <c r="P59">
        <v>418.8</v>
      </c>
      <c r="T59" s="55" t="s">
        <v>66</v>
      </c>
      <c r="U59" s="22">
        <v>21.209900000000001</v>
      </c>
      <c r="V59" s="22">
        <v>11370.44</v>
      </c>
    </row>
    <row r="60" spans="1:22" x14ac:dyDescent="0.2">
      <c r="A60" t="s">
        <v>68</v>
      </c>
      <c r="B60" s="8">
        <v>10.946300000000001</v>
      </c>
      <c r="C60">
        <v>30266.61</v>
      </c>
      <c r="E60" s="50" t="s">
        <v>432</v>
      </c>
      <c r="F60" s="52">
        <v>21.35</v>
      </c>
      <c r="G60" s="52">
        <v>41504.31</v>
      </c>
      <c r="I60" s="55" t="s">
        <v>82</v>
      </c>
      <c r="J60" s="22">
        <v>50.569499999999998</v>
      </c>
      <c r="K60" s="22">
        <v>41502.51</v>
      </c>
      <c r="L60">
        <f t="shared" si="0"/>
        <v>1.7999999999956344</v>
      </c>
      <c r="N60" t="s">
        <v>68</v>
      </c>
      <c r="O60" s="8">
        <v>10.946300000000001</v>
      </c>
      <c r="P60">
        <v>30266.61</v>
      </c>
      <c r="T60" s="55" t="s">
        <v>194</v>
      </c>
      <c r="U60" s="22">
        <v>41.88</v>
      </c>
      <c r="V60" s="22">
        <v>418.8</v>
      </c>
    </row>
    <row r="61" spans="1:22" x14ac:dyDescent="0.2">
      <c r="A61" t="s">
        <v>68</v>
      </c>
      <c r="B61" s="46">
        <v>9.7827000000000002</v>
      </c>
      <c r="C61">
        <v>890.23</v>
      </c>
      <c r="E61" s="51" t="s">
        <v>433</v>
      </c>
      <c r="F61" s="53">
        <v>1.44</v>
      </c>
      <c r="G61" s="53">
        <v>30433.96</v>
      </c>
      <c r="I61" s="55" t="s">
        <v>84</v>
      </c>
      <c r="J61" s="22">
        <v>3.0486</v>
      </c>
      <c r="K61" s="22">
        <v>30365.170000000002</v>
      </c>
      <c r="L61">
        <f t="shared" si="0"/>
        <v>68.789999999997235</v>
      </c>
      <c r="N61" t="s">
        <v>68</v>
      </c>
      <c r="O61" s="46">
        <v>9.7827000000000002</v>
      </c>
      <c r="P61">
        <v>890.23</v>
      </c>
      <c r="T61" s="55" t="s">
        <v>68</v>
      </c>
      <c r="U61" s="22">
        <v>20.728999999999999</v>
      </c>
      <c r="V61" s="22">
        <v>31156.84</v>
      </c>
    </row>
    <row r="62" spans="1:22" x14ac:dyDescent="0.2">
      <c r="A62" t="s">
        <v>196</v>
      </c>
      <c r="B62" s="46">
        <v>3.9805999999999999</v>
      </c>
      <c r="C62">
        <v>2631.16</v>
      </c>
      <c r="E62" s="50" t="s">
        <v>434</v>
      </c>
      <c r="F62" s="52">
        <v>1.52</v>
      </c>
      <c r="G62" s="52">
        <v>19697.919999999998</v>
      </c>
      <c r="I62" s="55" t="s">
        <v>86</v>
      </c>
      <c r="J62" s="22">
        <v>1.5281</v>
      </c>
      <c r="K62" s="22">
        <v>19865.61</v>
      </c>
      <c r="L62">
        <f t="shared" si="0"/>
        <v>-167.69000000000233</v>
      </c>
      <c r="N62" t="s">
        <v>196</v>
      </c>
      <c r="O62" s="46">
        <v>3.9805999999999999</v>
      </c>
      <c r="P62">
        <v>2631.16</v>
      </c>
      <c r="T62" s="55" t="s">
        <v>196</v>
      </c>
      <c r="U62" s="22">
        <v>3.9805999999999999</v>
      </c>
      <c r="V62" s="22">
        <v>2631.16</v>
      </c>
    </row>
    <row r="63" spans="1:22" x14ac:dyDescent="0.2">
      <c r="A63" t="s">
        <v>138</v>
      </c>
      <c r="B63" s="8">
        <v>1.0730999999999999</v>
      </c>
      <c r="C63">
        <v>47588</v>
      </c>
      <c r="E63" s="51" t="s">
        <v>435</v>
      </c>
      <c r="F63" s="53">
        <v>2.2999999999999998</v>
      </c>
      <c r="G63" s="53">
        <v>12914.53</v>
      </c>
      <c r="I63" s="55" t="s">
        <v>88</v>
      </c>
      <c r="J63" s="22">
        <v>4.2198000000000002</v>
      </c>
      <c r="K63" s="22">
        <v>12914.529999999999</v>
      </c>
      <c r="L63">
        <f t="shared" si="0"/>
        <v>0</v>
      </c>
      <c r="N63" t="s">
        <v>138</v>
      </c>
      <c r="O63" s="8">
        <v>1.0730999999999999</v>
      </c>
      <c r="P63">
        <v>47588</v>
      </c>
      <c r="T63" s="55" t="s">
        <v>138</v>
      </c>
      <c r="U63" s="22">
        <v>1.0730999999999999</v>
      </c>
      <c r="V63" s="22">
        <v>47588</v>
      </c>
    </row>
    <row r="64" spans="1:22" x14ac:dyDescent="0.2">
      <c r="A64" t="s">
        <v>70</v>
      </c>
      <c r="B64" s="8">
        <v>11.96</v>
      </c>
      <c r="C64">
        <v>47840</v>
      </c>
      <c r="E64" s="50" t="s">
        <v>436</v>
      </c>
      <c r="F64" s="52">
        <v>3.65</v>
      </c>
      <c r="G64" s="52">
        <v>10222.629999999999</v>
      </c>
      <c r="I64" s="55" t="s">
        <v>90</v>
      </c>
      <c r="J64" s="22">
        <v>3.6509</v>
      </c>
      <c r="K64" s="22">
        <v>10222.629999999999</v>
      </c>
      <c r="L64">
        <f t="shared" si="0"/>
        <v>0</v>
      </c>
      <c r="N64" t="s">
        <v>70</v>
      </c>
      <c r="O64" s="8">
        <v>11.96</v>
      </c>
      <c r="P64">
        <v>47840</v>
      </c>
      <c r="T64" s="55" t="s">
        <v>70</v>
      </c>
      <c r="U64" s="22">
        <v>67.086299999999994</v>
      </c>
      <c r="V64" s="22">
        <v>48887.4</v>
      </c>
    </row>
    <row r="65" spans="1:22" x14ac:dyDescent="0.2">
      <c r="A65" t="s">
        <v>70</v>
      </c>
      <c r="B65" s="46">
        <v>55.126300000000001</v>
      </c>
      <c r="C65">
        <v>1047.4000000000001</v>
      </c>
      <c r="E65" s="51" t="s">
        <v>437</v>
      </c>
      <c r="F65" s="53">
        <v>5.09</v>
      </c>
      <c r="G65" s="53">
        <v>20359.05</v>
      </c>
      <c r="I65" s="55" t="s">
        <v>92</v>
      </c>
      <c r="J65" s="22">
        <v>5.0898000000000003</v>
      </c>
      <c r="K65" s="22">
        <v>20359.05</v>
      </c>
      <c r="L65">
        <f t="shared" si="0"/>
        <v>0</v>
      </c>
      <c r="N65" t="s">
        <v>70</v>
      </c>
      <c r="O65" s="46">
        <v>55.126300000000001</v>
      </c>
      <c r="P65">
        <v>1047.4000000000001</v>
      </c>
      <c r="T65" s="55" t="s">
        <v>140</v>
      </c>
      <c r="U65" s="22">
        <v>0.84450000000000003</v>
      </c>
      <c r="V65" s="22">
        <v>50000</v>
      </c>
    </row>
    <row r="66" spans="1:22" x14ac:dyDescent="0.2">
      <c r="A66" t="s">
        <v>140</v>
      </c>
      <c r="B66" s="8">
        <v>0.84450000000000003</v>
      </c>
      <c r="C66">
        <v>50000</v>
      </c>
      <c r="E66" s="50" t="s">
        <v>438</v>
      </c>
      <c r="F66" s="52">
        <v>4.7</v>
      </c>
      <c r="G66" s="52">
        <v>14095.12</v>
      </c>
      <c r="I66" s="55" t="s">
        <v>94</v>
      </c>
      <c r="J66" s="22">
        <v>4.6984000000000004</v>
      </c>
      <c r="K66" s="22">
        <v>14095.12</v>
      </c>
      <c r="L66">
        <f t="shared" si="0"/>
        <v>0</v>
      </c>
      <c r="N66" t="s">
        <v>140</v>
      </c>
      <c r="O66" s="8">
        <v>0.84450000000000003</v>
      </c>
      <c r="P66">
        <v>50000</v>
      </c>
      <c r="T66" s="55" t="s">
        <v>72</v>
      </c>
      <c r="U66" s="22">
        <v>1.4401999999999999</v>
      </c>
      <c r="V66" s="22">
        <v>40000</v>
      </c>
    </row>
    <row r="67" spans="1:22" x14ac:dyDescent="0.2">
      <c r="A67" t="s">
        <v>72</v>
      </c>
      <c r="B67" s="8">
        <v>1.4401999999999999</v>
      </c>
      <c r="C67">
        <v>40000</v>
      </c>
      <c r="E67" s="51" t="s">
        <v>439</v>
      </c>
      <c r="F67" s="53">
        <v>6.41</v>
      </c>
      <c r="G67" s="53">
        <v>1153.72</v>
      </c>
      <c r="I67" s="55" t="s">
        <v>202</v>
      </c>
      <c r="J67" s="22">
        <v>6.4096000000000002</v>
      </c>
      <c r="K67" s="22">
        <v>1153.72</v>
      </c>
      <c r="L67">
        <f t="shared" ref="L67:L93" si="1">G67-K67</f>
        <v>0</v>
      </c>
      <c r="N67" t="s">
        <v>72</v>
      </c>
      <c r="O67" s="8">
        <v>1.4401999999999999</v>
      </c>
      <c r="P67">
        <v>40000</v>
      </c>
      <c r="T67" s="55" t="s">
        <v>198</v>
      </c>
      <c r="U67" s="22">
        <v>1.8938999999999999</v>
      </c>
      <c r="V67" s="22">
        <v>903.41</v>
      </c>
    </row>
    <row r="68" spans="1:22" x14ac:dyDescent="0.2">
      <c r="A68" t="s">
        <v>198</v>
      </c>
      <c r="B68" s="46">
        <v>1.8938999999999999</v>
      </c>
      <c r="C68">
        <v>903.41</v>
      </c>
      <c r="E68" s="50" t="s">
        <v>440</v>
      </c>
      <c r="F68" s="52">
        <v>10.27</v>
      </c>
      <c r="G68" s="52">
        <v>15793.48</v>
      </c>
      <c r="I68" s="55" t="s">
        <v>96</v>
      </c>
      <c r="J68" s="22">
        <v>20.592600000000001</v>
      </c>
      <c r="K68" s="22">
        <v>15792</v>
      </c>
      <c r="L68">
        <f t="shared" si="1"/>
        <v>1.4799999999995634</v>
      </c>
      <c r="N68" t="s">
        <v>198</v>
      </c>
      <c r="O68" s="46">
        <v>1.8938999999999999</v>
      </c>
      <c r="P68">
        <v>903.41</v>
      </c>
      <c r="T68" s="55" t="s">
        <v>200</v>
      </c>
      <c r="U68" s="22">
        <v>2.7305999999999999</v>
      </c>
      <c r="V68" s="22">
        <v>592.54</v>
      </c>
    </row>
    <row r="69" spans="1:22" x14ac:dyDescent="0.2">
      <c r="A69" t="s">
        <v>200</v>
      </c>
      <c r="B69" s="46">
        <v>2.7305999999999999</v>
      </c>
      <c r="C69">
        <v>592.54</v>
      </c>
      <c r="E69" s="51" t="s">
        <v>441</v>
      </c>
      <c r="F69" s="53">
        <v>1.03</v>
      </c>
      <c r="G69" s="53">
        <v>20539.330000000002</v>
      </c>
      <c r="I69" s="55" t="s">
        <v>98</v>
      </c>
      <c r="J69" s="22">
        <v>1.0273000000000001</v>
      </c>
      <c r="K69" s="22">
        <v>20545.3</v>
      </c>
      <c r="L69">
        <f t="shared" si="1"/>
        <v>-5.9699999999975262</v>
      </c>
      <c r="N69" t="s">
        <v>200</v>
      </c>
      <c r="O69" s="46">
        <v>2.7305999999999999</v>
      </c>
      <c r="P69">
        <v>592.54</v>
      </c>
      <c r="T69" s="55" t="s">
        <v>74</v>
      </c>
      <c r="U69" s="22">
        <v>164.6414</v>
      </c>
      <c r="V69" s="22">
        <v>41721.46</v>
      </c>
    </row>
    <row r="70" spans="1:22" x14ac:dyDescent="0.2">
      <c r="A70" t="s">
        <v>74</v>
      </c>
      <c r="B70" s="8">
        <v>64.157700000000006</v>
      </c>
      <c r="C70">
        <v>33682.769999999997</v>
      </c>
      <c r="E70" s="50" t="s">
        <v>442</v>
      </c>
      <c r="F70" s="52">
        <v>1.35</v>
      </c>
      <c r="G70" s="52">
        <v>7611.36</v>
      </c>
      <c r="I70" s="55" t="s">
        <v>100</v>
      </c>
      <c r="J70" s="22">
        <v>1.405</v>
      </c>
      <c r="K70" s="22">
        <v>7950.89</v>
      </c>
      <c r="L70">
        <f t="shared" si="1"/>
        <v>-339.53000000000065</v>
      </c>
      <c r="N70" t="s">
        <v>74</v>
      </c>
      <c r="O70" s="8">
        <v>64.157700000000006</v>
      </c>
      <c r="P70">
        <v>33682.769999999997</v>
      </c>
      <c r="T70" s="55" t="s">
        <v>76</v>
      </c>
      <c r="U70" s="22">
        <v>53.372399999999999</v>
      </c>
      <c r="V70" s="22">
        <v>70717.98</v>
      </c>
    </row>
    <row r="71" spans="1:22" x14ac:dyDescent="0.2">
      <c r="A71" t="s">
        <v>74</v>
      </c>
      <c r="B71" s="46">
        <v>100.4837</v>
      </c>
      <c r="C71">
        <v>8038.69</v>
      </c>
      <c r="E71" s="51" t="s">
        <v>443</v>
      </c>
      <c r="F71" s="53">
        <v>69.55</v>
      </c>
      <c r="G71" s="53">
        <v>6398.15</v>
      </c>
      <c r="I71" s="55" t="s">
        <v>204</v>
      </c>
      <c r="J71" s="22">
        <v>68.399600000000007</v>
      </c>
      <c r="K71" s="22">
        <v>6292.76</v>
      </c>
      <c r="L71">
        <f t="shared" si="1"/>
        <v>105.38999999999942</v>
      </c>
      <c r="N71" t="s">
        <v>74</v>
      </c>
      <c r="O71" s="46">
        <v>100.4837</v>
      </c>
      <c r="P71">
        <v>8038.69</v>
      </c>
      <c r="T71" s="55" t="s">
        <v>78</v>
      </c>
      <c r="U71" s="22">
        <v>72.088800000000006</v>
      </c>
      <c r="V71" s="22">
        <v>28835.5</v>
      </c>
    </row>
    <row r="72" spans="1:22" x14ac:dyDescent="0.2">
      <c r="A72" t="s">
        <v>76</v>
      </c>
      <c r="B72" s="8">
        <v>23.4863</v>
      </c>
      <c r="C72">
        <v>51082.79</v>
      </c>
      <c r="E72" s="50" t="s">
        <v>444</v>
      </c>
      <c r="F72" s="52">
        <v>3.04</v>
      </c>
      <c r="G72" s="52">
        <v>5451.98</v>
      </c>
      <c r="I72" s="55" t="s">
        <v>206</v>
      </c>
      <c r="J72" s="22">
        <v>3.0424000000000002</v>
      </c>
      <c r="K72" s="22">
        <v>5451.98</v>
      </c>
      <c r="L72">
        <f t="shared" si="1"/>
        <v>0</v>
      </c>
      <c r="N72" t="s">
        <v>76</v>
      </c>
      <c r="O72" s="8">
        <v>23.4863</v>
      </c>
      <c r="P72">
        <v>51082.79</v>
      </c>
      <c r="T72" s="55" t="s">
        <v>80</v>
      </c>
      <c r="U72" s="22">
        <v>100</v>
      </c>
      <c r="V72" s="22">
        <v>30000</v>
      </c>
    </row>
    <row r="73" spans="1:22" x14ac:dyDescent="0.2">
      <c r="A73" t="s">
        <v>76</v>
      </c>
      <c r="B73" s="46">
        <v>29.886099999999999</v>
      </c>
      <c r="C73">
        <v>19635.189999999999</v>
      </c>
      <c r="E73" s="51" t="s">
        <v>445</v>
      </c>
      <c r="F73" s="53">
        <v>3.96</v>
      </c>
      <c r="G73" s="53">
        <v>16402.41</v>
      </c>
      <c r="I73" s="55" t="s">
        <v>102</v>
      </c>
      <c r="J73" s="22">
        <v>7.7537000000000003</v>
      </c>
      <c r="K73" s="22">
        <v>16322.310000000001</v>
      </c>
      <c r="L73">
        <f t="shared" si="1"/>
        <v>80.099999999998545</v>
      </c>
      <c r="N73" t="s">
        <v>76</v>
      </c>
      <c r="O73" s="46">
        <v>29.886099999999999</v>
      </c>
      <c r="P73">
        <v>19635.189999999999</v>
      </c>
      <c r="T73" s="55" t="s">
        <v>82</v>
      </c>
      <c r="U73" s="22">
        <v>50.569499999999998</v>
      </c>
      <c r="V73" s="22">
        <v>41502.51</v>
      </c>
    </row>
    <row r="74" spans="1:22" x14ac:dyDescent="0.2">
      <c r="A74" t="s">
        <v>78</v>
      </c>
      <c r="B74" s="8">
        <v>72.088800000000006</v>
      </c>
      <c r="C74">
        <v>28835.5</v>
      </c>
      <c r="E74" s="50" t="s">
        <v>446</v>
      </c>
      <c r="F74" s="52">
        <v>49.93</v>
      </c>
      <c r="G74" s="52">
        <v>23415.4</v>
      </c>
      <c r="I74" s="55" t="s">
        <v>104</v>
      </c>
      <c r="J74" s="22">
        <v>98.556100000000001</v>
      </c>
      <c r="K74" s="22">
        <v>23466.960000000003</v>
      </c>
      <c r="L74">
        <f t="shared" si="1"/>
        <v>-51.56000000000131</v>
      </c>
      <c r="N74" t="s">
        <v>78</v>
      </c>
      <c r="O74" s="8">
        <v>72.088800000000006</v>
      </c>
      <c r="P74">
        <v>28835.5</v>
      </c>
      <c r="T74" s="55" t="s">
        <v>84</v>
      </c>
      <c r="U74" s="22">
        <v>3.0486</v>
      </c>
      <c r="V74" s="22">
        <v>30365.170000000002</v>
      </c>
    </row>
    <row r="75" spans="1:22" x14ac:dyDescent="0.2">
      <c r="A75" t="s">
        <v>80</v>
      </c>
      <c r="B75" s="8">
        <v>100</v>
      </c>
      <c r="C75">
        <v>30000</v>
      </c>
      <c r="E75" s="51" t="s">
        <v>447</v>
      </c>
      <c r="F75" s="53">
        <v>20.21</v>
      </c>
      <c r="G75" s="53">
        <v>40698.25</v>
      </c>
      <c r="I75" s="55" t="s">
        <v>106</v>
      </c>
      <c r="J75" s="22">
        <v>39.0871</v>
      </c>
      <c r="K75" s="22">
        <v>40730.49</v>
      </c>
      <c r="L75">
        <f t="shared" si="1"/>
        <v>-32.239999999997963</v>
      </c>
      <c r="N75" t="s">
        <v>80</v>
      </c>
      <c r="O75" s="8">
        <v>100</v>
      </c>
      <c r="P75">
        <v>30000</v>
      </c>
      <c r="T75" s="55" t="s">
        <v>86</v>
      </c>
      <c r="U75" s="22">
        <v>1.5281</v>
      </c>
      <c r="V75" s="22">
        <v>19865.61</v>
      </c>
    </row>
    <row r="76" spans="1:22" x14ac:dyDescent="0.2">
      <c r="A76" t="s">
        <v>82</v>
      </c>
      <c r="B76" s="8">
        <v>21.1221</v>
      </c>
      <c r="C76">
        <v>39941.800000000003</v>
      </c>
      <c r="E76" s="50" t="s">
        <v>448</v>
      </c>
      <c r="F76" s="52">
        <v>1.97</v>
      </c>
      <c r="G76" s="52">
        <v>433.34</v>
      </c>
      <c r="I76" s="55" t="s">
        <v>208</v>
      </c>
      <c r="J76" s="22">
        <v>1.9697</v>
      </c>
      <c r="K76" s="22">
        <v>433.34</v>
      </c>
      <c r="L76">
        <f t="shared" si="1"/>
        <v>0</v>
      </c>
      <c r="N76" t="s">
        <v>82</v>
      </c>
      <c r="O76" s="8">
        <v>21.1221</v>
      </c>
      <c r="P76">
        <v>39941.800000000003</v>
      </c>
      <c r="T76" s="55" t="s">
        <v>88</v>
      </c>
      <c r="U76" s="22">
        <v>4.2198000000000002</v>
      </c>
      <c r="V76" s="22">
        <v>12914.529999999999</v>
      </c>
    </row>
    <row r="77" spans="1:22" x14ac:dyDescent="0.2">
      <c r="A77" t="s">
        <v>82</v>
      </c>
      <c r="B77" s="46">
        <v>29.447399999999998</v>
      </c>
      <c r="C77">
        <v>1560.71</v>
      </c>
      <c r="E77" s="51" t="s">
        <v>449</v>
      </c>
      <c r="F77" s="53">
        <v>3.54</v>
      </c>
      <c r="G77" s="53">
        <v>25038.29</v>
      </c>
      <c r="I77" s="55" t="s">
        <v>108</v>
      </c>
      <c r="J77" s="22">
        <v>9.3331999999999997</v>
      </c>
      <c r="K77" s="22">
        <v>24988.75</v>
      </c>
      <c r="L77">
        <f t="shared" si="1"/>
        <v>49.540000000000873</v>
      </c>
      <c r="N77" t="s">
        <v>82</v>
      </c>
      <c r="O77" s="46">
        <v>29.447399999999998</v>
      </c>
      <c r="P77">
        <v>1560.71</v>
      </c>
      <c r="T77" s="55" t="s">
        <v>90</v>
      </c>
      <c r="U77" s="22">
        <v>3.6509</v>
      </c>
      <c r="V77" s="22">
        <v>10222.629999999999</v>
      </c>
    </row>
    <row r="78" spans="1:22" x14ac:dyDescent="0.2">
      <c r="A78" t="s">
        <v>84</v>
      </c>
      <c r="B78" s="8">
        <v>1.4220999999999999</v>
      </c>
      <c r="C78">
        <v>28442.68</v>
      </c>
      <c r="E78" s="50" t="s">
        <v>450</v>
      </c>
      <c r="F78" s="52">
        <v>53.89</v>
      </c>
      <c r="G78" s="52">
        <v>47205.74</v>
      </c>
      <c r="I78" s="55" t="s">
        <v>110</v>
      </c>
      <c r="J78" s="22">
        <v>107.7175</v>
      </c>
      <c r="K78" s="22">
        <v>47164.4</v>
      </c>
      <c r="L78">
        <f t="shared" si="1"/>
        <v>41.339999999996508</v>
      </c>
      <c r="N78" t="s">
        <v>84</v>
      </c>
      <c r="O78" s="8">
        <v>1.4220999999999999</v>
      </c>
      <c r="P78">
        <v>28442.68</v>
      </c>
      <c r="T78" s="55" t="s">
        <v>92</v>
      </c>
      <c r="U78" s="22">
        <v>5.0898000000000003</v>
      </c>
      <c r="V78" s="22">
        <v>20359.05</v>
      </c>
    </row>
    <row r="79" spans="1:22" x14ac:dyDescent="0.2">
      <c r="A79" t="s">
        <v>84</v>
      </c>
      <c r="B79" s="46">
        <v>1.6265000000000001</v>
      </c>
      <c r="C79">
        <v>1922.49</v>
      </c>
      <c r="E79" s="51" t="s">
        <v>451</v>
      </c>
      <c r="F79" s="53">
        <v>8.6199999999999992</v>
      </c>
      <c r="G79" s="53">
        <v>21576.07</v>
      </c>
      <c r="I79" s="55" t="s">
        <v>112</v>
      </c>
      <c r="J79" s="22">
        <v>19.353200000000001</v>
      </c>
      <c r="K79" s="22">
        <v>21484.1</v>
      </c>
      <c r="L79">
        <f t="shared" si="1"/>
        <v>91.970000000001164</v>
      </c>
      <c r="N79" t="s">
        <v>84</v>
      </c>
      <c r="O79" s="46">
        <v>1.6265000000000001</v>
      </c>
      <c r="P79">
        <v>1922.49</v>
      </c>
      <c r="T79" s="55" t="s">
        <v>94</v>
      </c>
      <c r="U79" s="22">
        <v>4.6984000000000004</v>
      </c>
      <c r="V79" s="22">
        <v>14095.12</v>
      </c>
    </row>
    <row r="80" spans="1:22" x14ac:dyDescent="0.2">
      <c r="A80" t="s">
        <v>86</v>
      </c>
      <c r="B80" s="8">
        <v>1.5281</v>
      </c>
      <c r="C80">
        <v>19865.61</v>
      </c>
      <c r="E80" s="50" t="s">
        <v>452</v>
      </c>
      <c r="F80" s="52">
        <v>4.57</v>
      </c>
      <c r="G80" s="52">
        <v>25133.94</v>
      </c>
      <c r="I80" s="55" t="s">
        <v>114</v>
      </c>
      <c r="J80" s="22">
        <v>9.101700000000001</v>
      </c>
      <c r="K80" s="22">
        <v>25238.09</v>
      </c>
      <c r="L80">
        <f t="shared" si="1"/>
        <v>-104.15000000000146</v>
      </c>
      <c r="N80" t="s">
        <v>86</v>
      </c>
      <c r="O80" s="8">
        <v>1.5281</v>
      </c>
      <c r="P80">
        <v>19865.61</v>
      </c>
      <c r="T80" s="55" t="s">
        <v>202</v>
      </c>
      <c r="U80" s="22">
        <v>6.4096000000000002</v>
      </c>
      <c r="V80" s="22">
        <v>1153.72</v>
      </c>
    </row>
    <row r="81" spans="1:22" x14ac:dyDescent="0.2">
      <c r="A81" t="s">
        <v>88</v>
      </c>
      <c r="B81" s="8">
        <v>2.3521000000000001</v>
      </c>
      <c r="C81">
        <v>11760.3</v>
      </c>
      <c r="E81" s="51" t="s">
        <v>453</v>
      </c>
      <c r="F81" s="53">
        <v>10.27</v>
      </c>
      <c r="G81" s="53">
        <v>1786.6</v>
      </c>
      <c r="I81" s="55" t="s">
        <v>210</v>
      </c>
      <c r="J81" s="22">
        <v>9.4838000000000005</v>
      </c>
      <c r="K81" s="22">
        <v>1650.18</v>
      </c>
      <c r="L81">
        <f t="shared" si="1"/>
        <v>136.41999999999985</v>
      </c>
      <c r="N81" t="s">
        <v>88</v>
      </c>
      <c r="O81" s="8">
        <v>2.3521000000000001</v>
      </c>
      <c r="P81">
        <v>11760.3</v>
      </c>
      <c r="T81" s="55" t="s">
        <v>96</v>
      </c>
      <c r="U81" s="22">
        <v>20.592600000000001</v>
      </c>
      <c r="V81" s="22">
        <v>15792</v>
      </c>
    </row>
    <row r="82" spans="1:22" x14ac:dyDescent="0.2">
      <c r="A82" t="s">
        <v>88</v>
      </c>
      <c r="B82" s="46">
        <v>1.8676999999999999</v>
      </c>
      <c r="C82">
        <v>1154.23</v>
      </c>
      <c r="E82" s="50" t="s">
        <v>454</v>
      </c>
      <c r="F82" s="52">
        <v>4.1399999999999997</v>
      </c>
      <c r="G82" s="52">
        <v>13097.32</v>
      </c>
      <c r="I82" s="55" t="s">
        <v>116</v>
      </c>
      <c r="J82" s="22">
        <v>8.0547000000000004</v>
      </c>
      <c r="K82" s="22">
        <v>13142.96</v>
      </c>
      <c r="L82">
        <f t="shared" si="1"/>
        <v>-45.639999999999418</v>
      </c>
      <c r="N82" t="s">
        <v>88</v>
      </c>
      <c r="O82" s="46">
        <v>1.8676999999999999</v>
      </c>
      <c r="P82">
        <v>1154.23</v>
      </c>
      <c r="T82" s="55" t="s">
        <v>98</v>
      </c>
      <c r="U82" s="22">
        <v>1.0273000000000001</v>
      </c>
      <c r="V82" s="22">
        <v>20545.3</v>
      </c>
    </row>
    <row r="83" spans="1:22" x14ac:dyDescent="0.2">
      <c r="A83" t="s">
        <v>90</v>
      </c>
      <c r="B83" s="8">
        <v>3.6509</v>
      </c>
      <c r="C83">
        <v>10222.629999999999</v>
      </c>
      <c r="E83" s="51" t="s">
        <v>455</v>
      </c>
      <c r="F83" s="53">
        <v>4.1500000000000004</v>
      </c>
      <c r="G83" s="53">
        <v>11355.49</v>
      </c>
      <c r="I83" s="55" t="s">
        <v>212</v>
      </c>
      <c r="J83" s="22">
        <v>4.3887</v>
      </c>
      <c r="K83" s="22">
        <v>12020.75</v>
      </c>
      <c r="L83">
        <f t="shared" si="1"/>
        <v>-665.26000000000022</v>
      </c>
      <c r="N83" t="s">
        <v>90</v>
      </c>
      <c r="O83" s="8">
        <v>3.6509</v>
      </c>
      <c r="P83">
        <v>10222.629999999999</v>
      </c>
      <c r="T83" s="55" t="s">
        <v>100</v>
      </c>
      <c r="U83" s="22">
        <v>1.405</v>
      </c>
      <c r="V83" s="22">
        <v>7950.89</v>
      </c>
    </row>
    <row r="84" spans="1:22" x14ac:dyDescent="0.2">
      <c r="A84" t="s">
        <v>92</v>
      </c>
      <c r="B84" s="8">
        <v>5.0898000000000003</v>
      </c>
      <c r="C84">
        <v>20359.05</v>
      </c>
      <c r="E84" s="50" t="s">
        <v>456</v>
      </c>
      <c r="F84" s="52">
        <v>10.17</v>
      </c>
      <c r="G84" s="52">
        <v>1972.73</v>
      </c>
      <c r="I84" s="55" t="s">
        <v>214</v>
      </c>
      <c r="J84" s="22">
        <v>10.168799999999999</v>
      </c>
      <c r="K84" s="22">
        <v>1972.74</v>
      </c>
      <c r="L84">
        <f t="shared" si="1"/>
        <v>-9.9999999999909051E-3</v>
      </c>
      <c r="N84" t="s">
        <v>92</v>
      </c>
      <c r="O84" s="8">
        <v>5.0898000000000003</v>
      </c>
      <c r="P84">
        <v>20359.05</v>
      </c>
      <c r="T84" s="55" t="s">
        <v>204</v>
      </c>
      <c r="U84" s="22">
        <v>68.399600000000007</v>
      </c>
      <c r="V84" s="22">
        <v>6292.76</v>
      </c>
    </row>
    <row r="85" spans="1:22" x14ac:dyDescent="0.2">
      <c r="A85" t="s">
        <v>94</v>
      </c>
      <c r="B85" s="8">
        <v>4.6984000000000004</v>
      </c>
      <c r="C85">
        <v>14095.12</v>
      </c>
      <c r="E85" s="51" t="s">
        <v>457</v>
      </c>
      <c r="F85" s="53">
        <v>14.3</v>
      </c>
      <c r="G85" s="53">
        <v>20883.419999999998</v>
      </c>
      <c r="I85" s="55" t="s">
        <v>118</v>
      </c>
      <c r="J85" s="22">
        <v>14.665900000000001</v>
      </c>
      <c r="K85" s="22">
        <v>21412.2</v>
      </c>
      <c r="L85">
        <f t="shared" si="1"/>
        <v>-528.78000000000247</v>
      </c>
      <c r="N85" t="s">
        <v>94</v>
      </c>
      <c r="O85" s="8">
        <v>4.6984000000000004</v>
      </c>
      <c r="P85">
        <v>14095.12</v>
      </c>
      <c r="T85" s="55" t="s">
        <v>206</v>
      </c>
      <c r="U85" s="22">
        <v>3.0424000000000002</v>
      </c>
      <c r="V85" s="22">
        <v>5451.98</v>
      </c>
    </row>
    <row r="86" spans="1:22" x14ac:dyDescent="0.2">
      <c r="A86" t="s">
        <v>202</v>
      </c>
      <c r="B86" s="46">
        <v>6.4096000000000002</v>
      </c>
      <c r="C86">
        <v>1153.72</v>
      </c>
      <c r="E86" s="50" t="s">
        <v>142</v>
      </c>
      <c r="F86" s="52">
        <v>1.82</v>
      </c>
      <c r="G86" s="52">
        <v>63981.53</v>
      </c>
      <c r="I86" s="55" t="s">
        <v>142</v>
      </c>
      <c r="J86" s="22">
        <v>1.8182</v>
      </c>
      <c r="K86" s="22">
        <v>63981.52</v>
      </c>
      <c r="L86">
        <f t="shared" si="1"/>
        <v>1.0000000002037268E-2</v>
      </c>
      <c r="N86" t="s">
        <v>202</v>
      </c>
      <c r="O86" s="46">
        <v>6.4096000000000002</v>
      </c>
      <c r="P86">
        <v>1153.72</v>
      </c>
      <c r="T86" s="55" t="s">
        <v>102</v>
      </c>
      <c r="U86" s="22">
        <v>7.7537000000000003</v>
      </c>
      <c r="V86" s="22">
        <v>16322.310000000001</v>
      </c>
    </row>
    <row r="87" spans="1:22" x14ac:dyDescent="0.2">
      <c r="A87" t="s">
        <v>96</v>
      </c>
      <c r="B87" s="8">
        <v>10.2576</v>
      </c>
      <c r="C87">
        <v>13673.33</v>
      </c>
      <c r="E87" s="51" t="s">
        <v>458</v>
      </c>
      <c r="F87" s="53">
        <v>3.38</v>
      </c>
      <c r="G87" s="53">
        <v>14702.6</v>
      </c>
      <c r="I87" s="55" t="s">
        <v>120</v>
      </c>
      <c r="J87" s="22">
        <v>6.8784000000000001</v>
      </c>
      <c r="K87" s="22">
        <v>14742.15</v>
      </c>
      <c r="L87">
        <f t="shared" si="1"/>
        <v>-39.549999999999272</v>
      </c>
      <c r="N87" t="s">
        <v>96</v>
      </c>
      <c r="O87" s="8">
        <v>10.2576</v>
      </c>
      <c r="P87">
        <v>13673.33</v>
      </c>
      <c r="T87" s="55" t="s">
        <v>104</v>
      </c>
      <c r="U87" s="22">
        <v>98.556100000000001</v>
      </c>
      <c r="V87" s="22">
        <v>23466.960000000003</v>
      </c>
    </row>
    <row r="88" spans="1:22" x14ac:dyDescent="0.2">
      <c r="A88" t="s">
        <v>96</v>
      </c>
      <c r="B88" s="46">
        <v>10.335000000000001</v>
      </c>
      <c r="C88">
        <v>2118.67</v>
      </c>
      <c r="E88" s="50" t="s">
        <v>459</v>
      </c>
      <c r="F88" s="52">
        <v>27.35</v>
      </c>
      <c r="G88" s="52">
        <v>106145.18</v>
      </c>
      <c r="I88" s="55" t="s">
        <v>122</v>
      </c>
      <c r="J88" s="22">
        <v>56.105899999999998</v>
      </c>
      <c r="K88" s="22">
        <v>105850.97</v>
      </c>
      <c r="L88">
        <f t="shared" si="1"/>
        <v>294.20999999999185</v>
      </c>
      <c r="N88" t="s">
        <v>96</v>
      </c>
      <c r="O88" s="46">
        <v>10.335000000000001</v>
      </c>
      <c r="P88">
        <v>2118.67</v>
      </c>
      <c r="T88" s="55" t="s">
        <v>106</v>
      </c>
      <c r="U88" s="22">
        <v>39.0871</v>
      </c>
      <c r="V88" s="22">
        <v>40730.49</v>
      </c>
    </row>
    <row r="89" spans="1:22" x14ac:dyDescent="0.2">
      <c r="A89" t="s">
        <v>98</v>
      </c>
      <c r="B89" s="8">
        <v>1.0273000000000001</v>
      </c>
      <c r="C89">
        <v>20545.3</v>
      </c>
      <c r="E89" s="51" t="s">
        <v>460</v>
      </c>
      <c r="F89" s="53">
        <v>30.99</v>
      </c>
      <c r="G89" s="53">
        <v>7405.55</v>
      </c>
      <c r="I89" s="55" t="s">
        <v>216</v>
      </c>
      <c r="J89" s="22">
        <v>29.603000000000002</v>
      </c>
      <c r="K89" s="22">
        <v>7075.11</v>
      </c>
      <c r="L89">
        <f t="shared" si="1"/>
        <v>330.44000000000051</v>
      </c>
      <c r="N89" t="s">
        <v>98</v>
      </c>
      <c r="O89" s="8">
        <v>1.0273000000000001</v>
      </c>
      <c r="P89">
        <v>20545.3</v>
      </c>
      <c r="T89" s="55" t="s">
        <v>208</v>
      </c>
      <c r="U89" s="22">
        <v>1.9697</v>
      </c>
      <c r="V89" s="22">
        <v>433.34</v>
      </c>
    </row>
    <row r="90" spans="1:22" x14ac:dyDescent="0.2">
      <c r="A90" t="s">
        <v>100</v>
      </c>
      <c r="B90" s="8">
        <v>1.405</v>
      </c>
      <c r="C90">
        <v>7950.89</v>
      </c>
      <c r="E90" s="50" t="s">
        <v>461</v>
      </c>
      <c r="F90" s="52">
        <v>2.6</v>
      </c>
      <c r="G90" s="52">
        <v>14318.61</v>
      </c>
      <c r="I90" s="55" t="s">
        <v>124</v>
      </c>
      <c r="J90" s="22">
        <v>2.6124000000000001</v>
      </c>
      <c r="K90" s="22">
        <v>14368.09</v>
      </c>
      <c r="L90">
        <f t="shared" si="1"/>
        <v>-49.479999999999563</v>
      </c>
      <c r="N90" t="s">
        <v>100</v>
      </c>
      <c r="O90" s="8">
        <v>1.405</v>
      </c>
      <c r="P90">
        <v>7950.89</v>
      </c>
      <c r="T90" s="55" t="s">
        <v>108</v>
      </c>
      <c r="U90" s="22">
        <v>9.3331999999999997</v>
      </c>
      <c r="V90" s="22">
        <v>24988.75</v>
      </c>
    </row>
    <row r="91" spans="1:22" x14ac:dyDescent="0.2">
      <c r="A91" t="s">
        <v>204</v>
      </c>
      <c r="B91" s="46">
        <v>68.399600000000007</v>
      </c>
      <c r="C91">
        <v>6292.76</v>
      </c>
      <c r="E91" s="51" t="s">
        <v>462</v>
      </c>
      <c r="F91" s="53">
        <v>12.54</v>
      </c>
      <c r="G91" s="53">
        <v>12541.3</v>
      </c>
      <c r="I91" s="55" t="s">
        <v>126</v>
      </c>
      <c r="J91" s="22">
        <v>12.5413</v>
      </c>
      <c r="K91" s="22">
        <v>12541.3</v>
      </c>
      <c r="L91">
        <f t="shared" si="1"/>
        <v>0</v>
      </c>
      <c r="N91" t="s">
        <v>204</v>
      </c>
      <c r="O91" s="46">
        <v>68.399600000000007</v>
      </c>
      <c r="P91">
        <v>6292.76</v>
      </c>
      <c r="T91" s="55" t="s">
        <v>110</v>
      </c>
      <c r="U91" s="22">
        <v>107.7175</v>
      </c>
      <c r="V91" s="22">
        <v>47164.4</v>
      </c>
    </row>
    <row r="92" spans="1:22" x14ac:dyDescent="0.2">
      <c r="A92" t="s">
        <v>206</v>
      </c>
      <c r="B92" s="46">
        <v>3.0424000000000002</v>
      </c>
      <c r="C92">
        <v>5451.98</v>
      </c>
      <c r="E92" s="50" t="s">
        <v>463</v>
      </c>
      <c r="F92" s="52">
        <v>25.99</v>
      </c>
      <c r="G92" s="52">
        <v>2131.0100000000002</v>
      </c>
      <c r="I92" s="55" t="s">
        <v>218</v>
      </c>
      <c r="J92" s="22">
        <v>24.5002</v>
      </c>
      <c r="K92" s="22">
        <v>2009.02</v>
      </c>
      <c r="L92">
        <f t="shared" si="1"/>
        <v>121.99000000000024</v>
      </c>
      <c r="N92" t="s">
        <v>206</v>
      </c>
      <c r="O92" s="46">
        <v>3.0424000000000002</v>
      </c>
      <c r="P92">
        <v>5451.98</v>
      </c>
      <c r="T92" s="55" t="s">
        <v>114</v>
      </c>
      <c r="U92" s="22">
        <v>9.101700000000001</v>
      </c>
      <c r="V92" s="22">
        <v>25238.09</v>
      </c>
    </row>
    <row r="93" spans="1:22" x14ac:dyDescent="0.2">
      <c r="A93" t="s">
        <v>102</v>
      </c>
      <c r="B93" s="8">
        <v>3.9588000000000001</v>
      </c>
      <c r="C93">
        <v>15043.44</v>
      </c>
      <c r="E93" s="51" t="s">
        <v>464</v>
      </c>
      <c r="F93" s="53">
        <v>30.56</v>
      </c>
      <c r="G93" s="53">
        <v>60687.87</v>
      </c>
      <c r="I93" s="55" t="s">
        <v>128</v>
      </c>
      <c r="J93" s="22">
        <v>61.535499999999999</v>
      </c>
      <c r="K93" s="22">
        <v>60687.72</v>
      </c>
      <c r="L93">
        <f t="shared" si="1"/>
        <v>0.15000000000145519</v>
      </c>
      <c r="N93" t="s">
        <v>102</v>
      </c>
      <c r="O93" s="8">
        <v>3.9588000000000001</v>
      </c>
      <c r="P93">
        <v>15043.44</v>
      </c>
      <c r="T93" s="55" t="s">
        <v>210</v>
      </c>
      <c r="U93" s="22">
        <v>9.4838000000000005</v>
      </c>
      <c r="V93" s="22">
        <v>1650.18</v>
      </c>
    </row>
    <row r="94" spans="1:22" x14ac:dyDescent="0.2">
      <c r="A94" t="s">
        <v>102</v>
      </c>
      <c r="B94" s="46">
        <v>3.7949000000000002</v>
      </c>
      <c r="C94">
        <v>1278.8699999999999</v>
      </c>
      <c r="L94">
        <f>SUM(L2:L93)</f>
        <v>78214.350000000035</v>
      </c>
      <c r="N94" t="s">
        <v>102</v>
      </c>
      <c r="O94" s="46">
        <v>3.7949000000000002</v>
      </c>
      <c r="P94">
        <v>1278.8699999999999</v>
      </c>
      <c r="T94" s="55" t="s">
        <v>116</v>
      </c>
      <c r="U94" s="22">
        <v>8.0547000000000004</v>
      </c>
      <c r="V94" s="22">
        <v>13142.96</v>
      </c>
    </row>
    <row r="95" spans="1:22" x14ac:dyDescent="0.2">
      <c r="A95" t="s">
        <v>104</v>
      </c>
      <c r="B95" s="8">
        <v>50.3523</v>
      </c>
      <c r="C95">
        <v>20140.900000000001</v>
      </c>
      <c r="N95" t="s">
        <v>104</v>
      </c>
      <c r="O95" s="8">
        <v>50.3523</v>
      </c>
      <c r="P95">
        <v>20140.900000000001</v>
      </c>
      <c r="T95" s="55" t="s">
        <v>212</v>
      </c>
      <c r="U95" s="22">
        <v>4.3887</v>
      </c>
      <c r="V95" s="22">
        <v>12020.75</v>
      </c>
    </row>
    <row r="96" spans="1:22" x14ac:dyDescent="0.2">
      <c r="A96" t="s">
        <v>104</v>
      </c>
      <c r="B96" s="46">
        <v>48.203800000000001</v>
      </c>
      <c r="C96">
        <v>3326.06</v>
      </c>
      <c r="N96" t="s">
        <v>104</v>
      </c>
      <c r="O96" s="46">
        <v>48.203800000000001</v>
      </c>
      <c r="P96">
        <v>3326.06</v>
      </c>
      <c r="T96" s="55" t="s">
        <v>214</v>
      </c>
      <c r="U96" s="22">
        <v>10.168799999999999</v>
      </c>
      <c r="V96" s="22">
        <v>1972.74</v>
      </c>
    </row>
    <row r="97" spans="1:22" x14ac:dyDescent="0.2">
      <c r="A97" t="s">
        <v>106</v>
      </c>
      <c r="B97" s="8">
        <v>20.337199999999999</v>
      </c>
      <c r="C97">
        <v>38030.5</v>
      </c>
      <c r="N97" t="s">
        <v>106</v>
      </c>
      <c r="O97" s="8">
        <v>20.337199999999999</v>
      </c>
      <c r="P97">
        <v>38030.5</v>
      </c>
      <c r="T97" s="55" t="s">
        <v>118</v>
      </c>
      <c r="U97" s="22">
        <v>14.665900000000001</v>
      </c>
      <c r="V97" s="22">
        <v>21412.2</v>
      </c>
    </row>
    <row r="98" spans="1:22" x14ac:dyDescent="0.2">
      <c r="A98" t="s">
        <v>106</v>
      </c>
      <c r="B98" s="46">
        <v>18.7499</v>
      </c>
      <c r="C98">
        <v>2699.99</v>
      </c>
      <c r="N98" t="s">
        <v>106</v>
      </c>
      <c r="O98" s="46">
        <v>18.7499</v>
      </c>
      <c r="P98">
        <v>2699.99</v>
      </c>
      <c r="T98" s="55" t="s">
        <v>142</v>
      </c>
      <c r="U98" s="22">
        <v>1.8182</v>
      </c>
      <c r="V98" s="22">
        <v>63981.52</v>
      </c>
    </row>
    <row r="99" spans="1:22" x14ac:dyDescent="0.2">
      <c r="A99" t="s">
        <v>208</v>
      </c>
      <c r="B99" s="46">
        <v>1.9697</v>
      </c>
      <c r="C99">
        <v>433.34</v>
      </c>
      <c r="N99" t="s">
        <v>208</v>
      </c>
      <c r="O99" s="46">
        <v>1.9697</v>
      </c>
      <c r="P99">
        <v>433.34</v>
      </c>
      <c r="T99" s="55" t="s">
        <v>120</v>
      </c>
      <c r="U99" s="22">
        <v>6.8784000000000001</v>
      </c>
      <c r="V99" s="22">
        <v>14742.15</v>
      </c>
    </row>
    <row r="100" spans="1:22" x14ac:dyDescent="0.2">
      <c r="A100" t="s">
        <v>108</v>
      </c>
      <c r="B100" s="8">
        <v>3.1648999999999998</v>
      </c>
      <c r="C100">
        <v>19622.37</v>
      </c>
      <c r="N100" t="s">
        <v>108</v>
      </c>
      <c r="O100" s="8">
        <v>3.1648999999999998</v>
      </c>
      <c r="P100">
        <v>19622.37</v>
      </c>
      <c r="T100" s="55" t="s">
        <v>122</v>
      </c>
      <c r="U100" s="22">
        <v>56.105899999999998</v>
      </c>
      <c r="V100" s="22">
        <v>105850.97</v>
      </c>
    </row>
    <row r="101" spans="1:22" x14ac:dyDescent="0.2">
      <c r="A101" t="s">
        <v>108</v>
      </c>
      <c r="B101" s="46">
        <v>6.1683000000000003</v>
      </c>
      <c r="C101">
        <v>5366.38</v>
      </c>
      <c r="N101" t="s">
        <v>108</v>
      </c>
      <c r="O101" s="46">
        <v>6.1683000000000003</v>
      </c>
      <c r="P101">
        <v>5366.38</v>
      </c>
      <c r="T101" s="55" t="s">
        <v>216</v>
      </c>
      <c r="U101" s="22">
        <v>29.603000000000002</v>
      </c>
      <c r="V101" s="22">
        <v>7075.11</v>
      </c>
    </row>
    <row r="102" spans="1:22" x14ac:dyDescent="0.2">
      <c r="A102" t="s">
        <v>110</v>
      </c>
      <c r="B102" s="8">
        <v>53.838500000000003</v>
      </c>
      <c r="C102">
        <v>44685.97</v>
      </c>
      <c r="N102" t="s">
        <v>110</v>
      </c>
      <c r="O102" s="8">
        <v>53.838500000000003</v>
      </c>
      <c r="P102">
        <v>44685.97</v>
      </c>
      <c r="T102" s="55" t="s">
        <v>124</v>
      </c>
      <c r="U102" s="22">
        <v>2.6124000000000001</v>
      </c>
      <c r="V102" s="22">
        <v>14368.09</v>
      </c>
    </row>
    <row r="103" spans="1:22" x14ac:dyDescent="0.2">
      <c r="A103" t="s">
        <v>110</v>
      </c>
      <c r="B103" s="46">
        <v>53.878999999999998</v>
      </c>
      <c r="C103">
        <v>2478.4299999999998</v>
      </c>
      <c r="N103" t="s">
        <v>110</v>
      </c>
      <c r="O103" s="46">
        <v>53.878999999999998</v>
      </c>
      <c r="P103">
        <v>2478.4299999999998</v>
      </c>
      <c r="T103" s="55" t="s">
        <v>126</v>
      </c>
      <c r="U103" s="22">
        <v>12.5413</v>
      </c>
      <c r="V103" s="22">
        <v>12541.3</v>
      </c>
    </row>
    <row r="104" spans="1:22" x14ac:dyDescent="0.2">
      <c r="A104" t="s">
        <v>112</v>
      </c>
      <c r="B104" s="8">
        <v>7.8563999999999998</v>
      </c>
      <c r="C104">
        <v>15712.72</v>
      </c>
      <c r="N104" t="s">
        <v>112</v>
      </c>
      <c r="O104" s="8">
        <v>7.8563999999999998</v>
      </c>
      <c r="P104">
        <v>15712.72</v>
      </c>
      <c r="T104" s="55" t="s">
        <v>218</v>
      </c>
      <c r="U104" s="22">
        <v>24.5002</v>
      </c>
      <c r="V104" s="22">
        <v>2009.02</v>
      </c>
    </row>
    <row r="105" spans="1:22" x14ac:dyDescent="0.2">
      <c r="A105" t="s">
        <v>112</v>
      </c>
      <c r="B105" s="46">
        <v>11.4968</v>
      </c>
      <c r="C105">
        <v>5771.38</v>
      </c>
      <c r="N105" t="s">
        <v>112</v>
      </c>
      <c r="O105" s="46">
        <v>11.4968</v>
      </c>
      <c r="P105">
        <v>5771.38</v>
      </c>
      <c r="T105" s="55" t="s">
        <v>128</v>
      </c>
      <c r="U105" s="22">
        <v>61.535499999999999</v>
      </c>
      <c r="V105" s="22">
        <v>60687.72</v>
      </c>
    </row>
    <row r="106" spans="1:22" x14ac:dyDescent="0.2">
      <c r="A106" t="s">
        <v>114</v>
      </c>
      <c r="B106" s="8">
        <v>4.6360000000000001</v>
      </c>
      <c r="C106">
        <v>18544</v>
      </c>
      <c r="N106" t="s">
        <v>114</v>
      </c>
      <c r="O106" s="8">
        <v>4.6360000000000001</v>
      </c>
      <c r="P106">
        <v>18544</v>
      </c>
      <c r="T106" s="55" t="s">
        <v>468</v>
      </c>
      <c r="U106" s="22">
        <v>2627.6904000000013</v>
      </c>
      <c r="V106" s="22">
        <v>2091389.09</v>
      </c>
    </row>
    <row r="107" spans="1:22" x14ac:dyDescent="0.2">
      <c r="A107" t="s">
        <v>114</v>
      </c>
      <c r="B107" s="46">
        <v>4.4657</v>
      </c>
      <c r="C107">
        <v>6694.09</v>
      </c>
      <c r="N107" t="s">
        <v>114</v>
      </c>
      <c r="O107" s="46">
        <v>4.4657</v>
      </c>
      <c r="P107">
        <v>6694.09</v>
      </c>
    </row>
    <row r="108" spans="1:22" x14ac:dyDescent="0.2">
      <c r="A108" t="s">
        <v>210</v>
      </c>
      <c r="B108" s="46">
        <v>9.4838000000000005</v>
      </c>
      <c r="C108">
        <v>1650.18</v>
      </c>
      <c r="N108" t="s">
        <v>210</v>
      </c>
      <c r="O108" s="46">
        <v>9.4838000000000005</v>
      </c>
      <c r="P108">
        <v>1650.18</v>
      </c>
    </row>
    <row r="109" spans="1:22" x14ac:dyDescent="0.2">
      <c r="A109" t="s">
        <v>116</v>
      </c>
      <c r="B109" s="8">
        <v>4.1726999999999999</v>
      </c>
      <c r="C109">
        <v>12517.96</v>
      </c>
      <c r="N109" t="s">
        <v>116</v>
      </c>
      <c r="O109" s="8">
        <v>4.1726999999999999</v>
      </c>
      <c r="P109">
        <v>12517.96</v>
      </c>
    </row>
    <row r="110" spans="1:22" x14ac:dyDescent="0.2">
      <c r="A110" t="s">
        <v>116</v>
      </c>
      <c r="B110" s="46">
        <v>3.8820000000000001</v>
      </c>
      <c r="C110">
        <v>625</v>
      </c>
      <c r="N110" t="s">
        <v>116</v>
      </c>
      <c r="O110" s="46">
        <v>3.8820000000000001</v>
      </c>
      <c r="P110">
        <v>625</v>
      </c>
    </row>
    <row r="111" spans="1:22" x14ac:dyDescent="0.2">
      <c r="A111" t="s">
        <v>212</v>
      </c>
      <c r="B111" s="46">
        <v>4.3887</v>
      </c>
      <c r="C111">
        <v>12020.75</v>
      </c>
      <c r="N111" t="s">
        <v>212</v>
      </c>
      <c r="O111" s="46">
        <v>4.3887</v>
      </c>
      <c r="P111">
        <v>12020.75</v>
      </c>
    </row>
    <row r="112" spans="1:22" x14ac:dyDescent="0.2">
      <c r="A112" t="s">
        <v>214</v>
      </c>
      <c r="B112" s="46">
        <v>10.168799999999999</v>
      </c>
      <c r="C112">
        <v>1972.74</v>
      </c>
      <c r="N112" t="s">
        <v>214</v>
      </c>
      <c r="O112" s="46">
        <v>10.168799999999999</v>
      </c>
      <c r="P112">
        <v>1972.74</v>
      </c>
    </row>
    <row r="113" spans="1:16" x14ac:dyDescent="0.2">
      <c r="A113" t="s">
        <v>118</v>
      </c>
      <c r="B113" s="8">
        <v>14.665900000000001</v>
      </c>
      <c r="C113">
        <v>21412.2</v>
      </c>
      <c r="N113" t="s">
        <v>118</v>
      </c>
      <c r="O113" s="8">
        <v>14.665900000000001</v>
      </c>
      <c r="P113">
        <v>21412.2</v>
      </c>
    </row>
    <row r="114" spans="1:16" x14ac:dyDescent="0.2">
      <c r="A114" t="s">
        <v>142</v>
      </c>
      <c r="B114" s="8">
        <v>1.8182</v>
      </c>
      <c r="C114">
        <v>63981.52</v>
      </c>
      <c r="N114" t="s">
        <v>142</v>
      </c>
      <c r="O114" s="8">
        <v>1.8182</v>
      </c>
      <c r="P114">
        <v>63981.52</v>
      </c>
    </row>
    <row r="115" spans="1:16" x14ac:dyDescent="0.2">
      <c r="A115" t="s">
        <v>120</v>
      </c>
      <c r="B115" s="8">
        <v>3.3822000000000001</v>
      </c>
      <c r="C115">
        <v>13528.96</v>
      </c>
      <c r="N115" t="s">
        <v>120</v>
      </c>
      <c r="O115" s="8">
        <v>3.3822000000000001</v>
      </c>
      <c r="P115">
        <v>13528.96</v>
      </c>
    </row>
    <row r="116" spans="1:16" x14ac:dyDescent="0.2">
      <c r="A116" t="s">
        <v>120</v>
      </c>
      <c r="B116" s="46">
        <v>3.4962</v>
      </c>
      <c r="C116">
        <v>1213.19</v>
      </c>
      <c r="N116" t="s">
        <v>120</v>
      </c>
      <c r="O116" s="46">
        <v>3.4962</v>
      </c>
      <c r="P116">
        <v>1213.19</v>
      </c>
    </row>
    <row r="117" spans="1:16" x14ac:dyDescent="0.2">
      <c r="A117" t="s">
        <v>122</v>
      </c>
      <c r="B117" s="8">
        <v>26.6784</v>
      </c>
      <c r="C117">
        <v>81102.42</v>
      </c>
      <c r="N117" t="s">
        <v>122</v>
      </c>
      <c r="O117" s="8">
        <v>26.6784</v>
      </c>
      <c r="P117">
        <v>81102.42</v>
      </c>
    </row>
    <row r="118" spans="1:16" x14ac:dyDescent="0.2">
      <c r="A118" t="s">
        <v>122</v>
      </c>
      <c r="B118" s="46">
        <v>29.427499999999998</v>
      </c>
      <c r="C118">
        <v>24748.55</v>
      </c>
      <c r="N118" t="s">
        <v>122</v>
      </c>
      <c r="O118" s="46">
        <v>29.427499999999998</v>
      </c>
      <c r="P118">
        <v>24748.55</v>
      </c>
    </row>
    <row r="119" spans="1:16" x14ac:dyDescent="0.2">
      <c r="A119" t="s">
        <v>216</v>
      </c>
      <c r="B119" s="46">
        <v>29.603000000000002</v>
      </c>
      <c r="C119">
        <v>7075.11</v>
      </c>
      <c r="N119" t="s">
        <v>216</v>
      </c>
      <c r="O119" s="46">
        <v>29.603000000000002</v>
      </c>
      <c r="P119">
        <v>7075.11</v>
      </c>
    </row>
    <row r="120" spans="1:16" x14ac:dyDescent="0.2">
      <c r="A120" t="s">
        <v>124</v>
      </c>
      <c r="B120" s="8">
        <v>2.6124000000000001</v>
      </c>
      <c r="C120">
        <v>14368.09</v>
      </c>
      <c r="N120" t="s">
        <v>124</v>
      </c>
      <c r="O120" s="8">
        <v>2.6124000000000001</v>
      </c>
      <c r="P120">
        <v>14368.09</v>
      </c>
    </row>
    <row r="121" spans="1:16" x14ac:dyDescent="0.2">
      <c r="A121" t="s">
        <v>126</v>
      </c>
      <c r="B121" s="8">
        <v>12.5413</v>
      </c>
      <c r="C121">
        <v>12541.3</v>
      </c>
      <c r="N121" t="s">
        <v>126</v>
      </c>
      <c r="O121" s="8">
        <v>12.5413</v>
      </c>
      <c r="P121">
        <v>12541.3</v>
      </c>
    </row>
    <row r="122" spans="1:16" x14ac:dyDescent="0.2">
      <c r="A122" t="s">
        <v>218</v>
      </c>
      <c r="B122" s="46">
        <v>24.5002</v>
      </c>
      <c r="C122">
        <v>2009.02</v>
      </c>
      <c r="N122" t="s">
        <v>218</v>
      </c>
      <c r="O122" s="46">
        <v>24.5002</v>
      </c>
      <c r="P122">
        <v>2009.02</v>
      </c>
    </row>
    <row r="123" spans="1:16" x14ac:dyDescent="0.2">
      <c r="A123" t="s">
        <v>128</v>
      </c>
      <c r="B123" s="8">
        <v>30.3565</v>
      </c>
      <c r="C123">
        <v>45534.71</v>
      </c>
      <c r="N123" t="s">
        <v>128</v>
      </c>
      <c r="O123" s="8">
        <v>30.3565</v>
      </c>
      <c r="P123">
        <v>45534.71</v>
      </c>
    </row>
    <row r="124" spans="1:16" x14ac:dyDescent="0.2">
      <c r="A124" t="s">
        <v>128</v>
      </c>
      <c r="B124" s="46">
        <v>31.178999999999998</v>
      </c>
      <c r="C124">
        <v>15153.01</v>
      </c>
      <c r="N124" t="s">
        <v>128</v>
      </c>
      <c r="O124" s="46">
        <v>31.178999999999998</v>
      </c>
      <c r="P124">
        <v>15153.01</v>
      </c>
    </row>
  </sheetData>
  <autoFilter ref="A1:C1" xr:uid="{C59A0E72-45E8-40FA-859B-91C3AFD1311E}">
    <sortState xmlns:xlrd2="http://schemas.microsoft.com/office/spreadsheetml/2017/richdata2" ref="A2:C123">
      <sortCondition ref="A1"/>
    </sortState>
  </autoFilter>
  <conditionalFormatting sqref="A1:A1048576">
    <cfRule type="duplicateValues" dxfId="6" priority="3"/>
  </conditionalFormatting>
  <conditionalFormatting sqref="N2">
    <cfRule type="duplicateValues" dxfId="5" priority="1"/>
  </conditionalFormatting>
  <conditionalFormatting sqref="N3:N124">
    <cfRule type="duplicateValues" dxfId="4" priority="5"/>
  </conditionalFormatting>
  <pageMargins left="0.7" right="0.7" top="0.75" bottom="0.75" header="0.3" footer="0.3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1B363-78E0-4F13-9A4B-566849F18136}">
  <sheetPr filterMode="1"/>
  <dimension ref="A2:F123"/>
  <sheetViews>
    <sheetView workbookViewId="0"/>
  </sheetViews>
  <sheetFormatPr defaultRowHeight="12" x14ac:dyDescent="0.2"/>
  <cols>
    <col min="2" max="2" width="9.5" bestFit="1" customWidth="1"/>
    <col min="6" max="6" width="9.5" bestFit="1" customWidth="1"/>
  </cols>
  <sheetData>
    <row r="2" spans="1:6" hidden="1" x14ac:dyDescent="0.2">
      <c r="A2" t="s">
        <v>17</v>
      </c>
      <c r="B2" s="8">
        <v>2.36</v>
      </c>
    </row>
    <row r="3" spans="1:6" hidden="1" x14ac:dyDescent="0.2">
      <c r="A3" t="s">
        <v>162</v>
      </c>
      <c r="B3" s="8">
        <v>17.05</v>
      </c>
    </row>
    <row r="4" spans="1:6" hidden="1" x14ac:dyDescent="0.2">
      <c r="A4" t="s">
        <v>164</v>
      </c>
      <c r="B4" s="8">
        <v>6.16</v>
      </c>
    </row>
    <row r="5" spans="1:6" ht="21.75" hidden="1" thickBot="1" x14ac:dyDescent="0.4">
      <c r="A5" t="s">
        <v>19</v>
      </c>
      <c r="B5" s="8">
        <v>6.0999999999999999E-2</v>
      </c>
      <c r="E5" s="4"/>
      <c r="F5" s="4"/>
    </row>
    <row r="6" spans="1:6" ht="15" hidden="1" x14ac:dyDescent="0.25">
      <c r="A6" t="s">
        <v>21</v>
      </c>
      <c r="B6" s="8">
        <v>1.4E-2</v>
      </c>
      <c r="E6" s="5"/>
      <c r="F6" s="5" t="s">
        <v>9</v>
      </c>
    </row>
    <row r="7" spans="1:6" x14ac:dyDescent="0.2">
      <c r="A7" t="s">
        <v>24</v>
      </c>
      <c r="B7" s="8">
        <v>29.32</v>
      </c>
      <c r="E7" s="6"/>
      <c r="F7" s="6"/>
    </row>
    <row r="8" spans="1:6" x14ac:dyDescent="0.2">
      <c r="A8" t="s">
        <v>24</v>
      </c>
      <c r="B8" s="8">
        <v>29.32</v>
      </c>
      <c r="E8" t="s">
        <v>162</v>
      </c>
      <c r="F8" s="8">
        <v>17.05</v>
      </c>
    </row>
    <row r="9" spans="1:6" hidden="1" x14ac:dyDescent="0.2">
      <c r="A9" t="s">
        <v>166</v>
      </c>
      <c r="B9" s="8">
        <v>25.5</v>
      </c>
      <c r="E9" t="s">
        <v>164</v>
      </c>
      <c r="F9" s="8">
        <v>6.16</v>
      </c>
    </row>
    <row r="10" spans="1:6" x14ac:dyDescent="0.2">
      <c r="A10" t="s">
        <v>26</v>
      </c>
      <c r="B10" s="8">
        <v>14.48</v>
      </c>
      <c r="E10" t="s">
        <v>24</v>
      </c>
      <c r="F10" s="8">
        <v>29.32</v>
      </c>
    </row>
    <row r="11" spans="1:6" x14ac:dyDescent="0.2">
      <c r="A11" t="s">
        <v>26</v>
      </c>
      <c r="B11" s="8">
        <v>14.48</v>
      </c>
      <c r="E11" t="s">
        <v>166</v>
      </c>
      <c r="F11" s="8">
        <v>25.5</v>
      </c>
    </row>
    <row r="12" spans="1:6" x14ac:dyDescent="0.2">
      <c r="A12" t="s">
        <v>28</v>
      </c>
      <c r="B12" s="8">
        <v>18.64</v>
      </c>
      <c r="E12" t="s">
        <v>26</v>
      </c>
      <c r="F12" s="8">
        <v>14.48</v>
      </c>
    </row>
    <row r="13" spans="1:6" x14ac:dyDescent="0.2">
      <c r="A13" t="s">
        <v>28</v>
      </c>
      <c r="B13" s="8">
        <v>18.64</v>
      </c>
      <c r="E13" t="s">
        <v>28</v>
      </c>
      <c r="F13" s="8">
        <v>18.64</v>
      </c>
    </row>
    <row r="14" spans="1:6" hidden="1" x14ac:dyDescent="0.2">
      <c r="A14" t="s">
        <v>30</v>
      </c>
      <c r="B14" s="8">
        <v>100.99</v>
      </c>
      <c r="E14" t="s">
        <v>168</v>
      </c>
      <c r="F14" s="8">
        <v>11.13</v>
      </c>
    </row>
    <row r="15" spans="1:6" hidden="1" x14ac:dyDescent="0.2">
      <c r="A15" t="s">
        <v>168</v>
      </c>
      <c r="B15" s="8">
        <v>11.13</v>
      </c>
      <c r="E15" t="s">
        <v>170</v>
      </c>
      <c r="F15" s="8">
        <v>1.625</v>
      </c>
    </row>
    <row r="16" spans="1:6" hidden="1" x14ac:dyDescent="0.2">
      <c r="A16" t="s">
        <v>170</v>
      </c>
      <c r="B16" s="8">
        <v>1.625</v>
      </c>
      <c r="E16" t="s">
        <v>172</v>
      </c>
      <c r="F16" s="8">
        <v>4.92</v>
      </c>
    </row>
    <row r="17" spans="1:6" hidden="1" x14ac:dyDescent="0.2">
      <c r="A17" t="s">
        <v>172</v>
      </c>
      <c r="B17" s="8">
        <v>4.92</v>
      </c>
      <c r="E17" t="s">
        <v>32</v>
      </c>
      <c r="F17" s="8">
        <v>5.9</v>
      </c>
    </row>
    <row r="18" spans="1:6" x14ac:dyDescent="0.2">
      <c r="A18" t="s">
        <v>32</v>
      </c>
      <c r="B18" s="8">
        <v>5.9</v>
      </c>
      <c r="E18" t="s">
        <v>174</v>
      </c>
      <c r="F18" s="8">
        <v>7.01</v>
      </c>
    </row>
    <row r="19" spans="1:6" x14ac:dyDescent="0.2">
      <c r="A19" t="s">
        <v>32</v>
      </c>
      <c r="B19" s="8">
        <v>5.9</v>
      </c>
      <c r="E19" t="s">
        <v>36</v>
      </c>
      <c r="F19" s="8">
        <v>35.82</v>
      </c>
    </row>
    <row r="20" spans="1:6" hidden="1" x14ac:dyDescent="0.2">
      <c r="A20" t="s">
        <v>174</v>
      </c>
      <c r="B20" s="8">
        <v>7.01</v>
      </c>
      <c r="E20" t="s">
        <v>38</v>
      </c>
      <c r="F20" s="8">
        <v>3.79</v>
      </c>
    </row>
    <row r="21" spans="1:6" hidden="1" x14ac:dyDescent="0.2">
      <c r="A21" t="s">
        <v>34</v>
      </c>
      <c r="B21" s="8">
        <v>99.4</v>
      </c>
      <c r="E21" t="s">
        <v>40</v>
      </c>
      <c r="F21" s="8">
        <v>6.17</v>
      </c>
    </row>
    <row r="22" spans="1:6" x14ac:dyDescent="0.2">
      <c r="A22" t="s">
        <v>36</v>
      </c>
      <c r="B22" s="8">
        <v>35.82</v>
      </c>
      <c r="E22" t="s">
        <v>176</v>
      </c>
      <c r="F22" s="8">
        <v>10.87</v>
      </c>
    </row>
    <row r="23" spans="1:6" x14ac:dyDescent="0.2">
      <c r="A23" t="s">
        <v>36</v>
      </c>
      <c r="B23" s="8">
        <v>35.82</v>
      </c>
      <c r="E23" t="s">
        <v>44</v>
      </c>
      <c r="F23" s="8">
        <v>69.42</v>
      </c>
    </row>
    <row r="24" spans="1:6" x14ac:dyDescent="0.2">
      <c r="A24" t="s">
        <v>38</v>
      </c>
      <c r="B24" s="8">
        <v>3.79</v>
      </c>
      <c r="E24" t="s">
        <v>50</v>
      </c>
      <c r="F24" s="8">
        <v>4.41</v>
      </c>
    </row>
    <row r="25" spans="1:6" x14ac:dyDescent="0.2">
      <c r="A25" t="s">
        <v>38</v>
      </c>
      <c r="B25" s="8">
        <v>3.79</v>
      </c>
      <c r="E25" t="s">
        <v>54</v>
      </c>
      <c r="F25" s="8">
        <v>24.12</v>
      </c>
    </row>
    <row r="26" spans="1:6" x14ac:dyDescent="0.2">
      <c r="A26" t="s">
        <v>40</v>
      </c>
      <c r="B26" s="8">
        <v>6.17</v>
      </c>
      <c r="E26" t="s">
        <v>178</v>
      </c>
      <c r="F26" s="8">
        <v>13.25</v>
      </c>
    </row>
    <row r="27" spans="1:6" x14ac:dyDescent="0.2">
      <c r="A27" t="s">
        <v>40</v>
      </c>
      <c r="B27" s="8">
        <v>6.17</v>
      </c>
      <c r="E27" t="s">
        <v>180</v>
      </c>
      <c r="F27" s="8">
        <v>287</v>
      </c>
    </row>
    <row r="28" spans="1:6" hidden="1" x14ac:dyDescent="0.2">
      <c r="A28" t="s">
        <v>176</v>
      </c>
      <c r="B28" s="8">
        <v>10.87</v>
      </c>
      <c r="E28" t="s">
        <v>182</v>
      </c>
      <c r="F28" s="8">
        <v>13.85</v>
      </c>
    </row>
    <row r="29" spans="1:6" hidden="1" x14ac:dyDescent="0.2">
      <c r="A29" t="s">
        <v>42</v>
      </c>
      <c r="B29" s="8">
        <v>17.739999999999998</v>
      </c>
      <c r="E29" t="s">
        <v>184</v>
      </c>
      <c r="F29" s="8">
        <v>14.85</v>
      </c>
    </row>
    <row r="30" spans="1:6" x14ac:dyDescent="0.2">
      <c r="A30" t="s">
        <v>44</v>
      </c>
      <c r="B30" s="8">
        <v>69.42</v>
      </c>
      <c r="E30" t="s">
        <v>186</v>
      </c>
      <c r="F30" s="8">
        <v>3.54</v>
      </c>
    </row>
    <row r="31" spans="1:6" x14ac:dyDescent="0.2">
      <c r="A31" t="s">
        <v>44</v>
      </c>
      <c r="B31" s="8">
        <v>69.42</v>
      </c>
      <c r="E31" t="s">
        <v>188</v>
      </c>
      <c r="F31" s="8">
        <v>5.77</v>
      </c>
    </row>
    <row r="32" spans="1:6" hidden="1" x14ac:dyDescent="0.2">
      <c r="A32" t="s">
        <v>46</v>
      </c>
      <c r="B32" s="8">
        <v>99.311000000000007</v>
      </c>
      <c r="E32" t="s">
        <v>64</v>
      </c>
      <c r="F32" s="8">
        <v>8.5399999999999991</v>
      </c>
    </row>
    <row r="33" spans="1:6" hidden="1" x14ac:dyDescent="0.2">
      <c r="A33" t="s">
        <v>48</v>
      </c>
      <c r="B33" s="8">
        <v>99.52</v>
      </c>
      <c r="E33" t="s">
        <v>190</v>
      </c>
      <c r="F33" s="8">
        <v>3.2</v>
      </c>
    </row>
    <row r="34" spans="1:6" x14ac:dyDescent="0.2">
      <c r="A34" t="s">
        <v>50</v>
      </c>
      <c r="B34" s="8">
        <v>4.41</v>
      </c>
      <c r="E34" t="s">
        <v>192</v>
      </c>
      <c r="F34" s="8">
        <v>1.875</v>
      </c>
    </row>
    <row r="35" spans="1:6" x14ac:dyDescent="0.2">
      <c r="A35" t="s">
        <v>50</v>
      </c>
      <c r="B35" s="8">
        <v>4.41</v>
      </c>
      <c r="E35" t="s">
        <v>66</v>
      </c>
      <c r="F35" s="8">
        <v>10.48</v>
      </c>
    </row>
    <row r="36" spans="1:6" hidden="1" x14ac:dyDescent="0.2">
      <c r="A36" t="s">
        <v>52</v>
      </c>
      <c r="B36" s="8">
        <v>98.8</v>
      </c>
      <c r="E36" t="s">
        <v>194</v>
      </c>
      <c r="F36" s="8">
        <v>43.03</v>
      </c>
    </row>
    <row r="37" spans="1:6" x14ac:dyDescent="0.2">
      <c r="A37" t="s">
        <v>54</v>
      </c>
      <c r="B37" s="8">
        <v>24.12</v>
      </c>
      <c r="E37" t="s">
        <v>68</v>
      </c>
      <c r="F37" s="8">
        <v>12.37</v>
      </c>
    </row>
    <row r="38" spans="1:6" x14ac:dyDescent="0.2">
      <c r="A38" t="s">
        <v>54</v>
      </c>
      <c r="B38" s="8">
        <v>24.12</v>
      </c>
      <c r="E38" t="s">
        <v>196</v>
      </c>
      <c r="F38" s="8">
        <v>4.0999999999999996</v>
      </c>
    </row>
    <row r="39" spans="1:6" hidden="1" x14ac:dyDescent="0.2">
      <c r="A39" t="s">
        <v>178</v>
      </c>
      <c r="B39" s="8">
        <v>13.25</v>
      </c>
      <c r="E39" t="s">
        <v>70</v>
      </c>
      <c r="F39" s="8">
        <v>58.01</v>
      </c>
    </row>
    <row r="40" spans="1:6" hidden="1" x14ac:dyDescent="0.2">
      <c r="A40" t="s">
        <v>180</v>
      </c>
      <c r="B40" s="8">
        <v>287</v>
      </c>
      <c r="E40" t="s">
        <v>198</v>
      </c>
      <c r="F40" s="8">
        <v>0.65</v>
      </c>
    </row>
    <row r="41" spans="1:6" hidden="1" x14ac:dyDescent="0.2">
      <c r="A41" t="s">
        <v>56</v>
      </c>
      <c r="B41" s="8">
        <v>8.1000000000000003E-2</v>
      </c>
      <c r="E41" t="s">
        <v>200</v>
      </c>
      <c r="F41" s="8">
        <v>2.99</v>
      </c>
    </row>
    <row r="42" spans="1:6" hidden="1" x14ac:dyDescent="0.2">
      <c r="A42" t="s">
        <v>58</v>
      </c>
      <c r="B42" s="8">
        <v>96.2</v>
      </c>
      <c r="E42" t="s">
        <v>74</v>
      </c>
      <c r="F42" s="8">
        <v>118.6</v>
      </c>
    </row>
    <row r="43" spans="1:6" hidden="1" x14ac:dyDescent="0.2">
      <c r="A43" t="s">
        <v>132</v>
      </c>
      <c r="B43" s="8">
        <v>0.84660000000000002</v>
      </c>
      <c r="E43" t="s">
        <v>76</v>
      </c>
      <c r="F43" s="8">
        <v>18.22</v>
      </c>
    </row>
    <row r="44" spans="1:6" hidden="1" x14ac:dyDescent="0.2">
      <c r="A44" t="s">
        <v>60</v>
      </c>
      <c r="B44" s="8">
        <v>9.1999999999999993</v>
      </c>
      <c r="E44" t="s">
        <v>82</v>
      </c>
      <c r="F44" s="8">
        <v>31.53</v>
      </c>
    </row>
    <row r="45" spans="1:6" hidden="1" x14ac:dyDescent="0.2">
      <c r="A45" t="s">
        <v>134</v>
      </c>
      <c r="B45" s="8">
        <v>31.0396</v>
      </c>
      <c r="E45" t="s">
        <v>84</v>
      </c>
      <c r="F45" s="8">
        <v>1.38</v>
      </c>
    </row>
    <row r="46" spans="1:6" hidden="1" x14ac:dyDescent="0.2">
      <c r="A46" t="s">
        <v>182</v>
      </c>
      <c r="B46" s="8">
        <v>13.85</v>
      </c>
      <c r="E46" t="s">
        <v>88</v>
      </c>
      <c r="F46" s="8">
        <v>0.91</v>
      </c>
    </row>
    <row r="47" spans="1:6" hidden="1" x14ac:dyDescent="0.2">
      <c r="A47" t="s">
        <v>62</v>
      </c>
      <c r="B47" s="8">
        <v>1.7450000000000001</v>
      </c>
      <c r="E47" t="s">
        <v>202</v>
      </c>
      <c r="F47" s="8">
        <v>3.78</v>
      </c>
    </row>
    <row r="48" spans="1:6" hidden="1" x14ac:dyDescent="0.2">
      <c r="A48" t="s">
        <v>184</v>
      </c>
      <c r="B48" s="8">
        <v>14.85</v>
      </c>
      <c r="E48" t="s">
        <v>96</v>
      </c>
      <c r="F48" s="8">
        <v>8.86</v>
      </c>
    </row>
    <row r="49" spans="1:6" hidden="1" x14ac:dyDescent="0.2">
      <c r="A49" t="s">
        <v>186</v>
      </c>
      <c r="B49" s="8">
        <v>3.54</v>
      </c>
      <c r="E49" t="s">
        <v>204</v>
      </c>
      <c r="F49" s="8">
        <v>97.96</v>
      </c>
    </row>
    <row r="50" spans="1:6" hidden="1" x14ac:dyDescent="0.2">
      <c r="A50" t="s">
        <v>188</v>
      </c>
      <c r="B50" s="8">
        <v>5.77</v>
      </c>
      <c r="E50" t="s">
        <v>206</v>
      </c>
      <c r="F50" s="8">
        <v>2.04</v>
      </c>
    </row>
    <row r="51" spans="1:6" x14ac:dyDescent="0.2">
      <c r="A51" t="s">
        <v>64</v>
      </c>
      <c r="B51" s="8">
        <v>8.5399999999999991</v>
      </c>
      <c r="E51" t="s">
        <v>102</v>
      </c>
      <c r="F51" s="8">
        <v>2.17</v>
      </c>
    </row>
    <row r="52" spans="1:6" x14ac:dyDescent="0.2">
      <c r="A52" t="s">
        <v>64</v>
      </c>
      <c r="B52" s="8">
        <v>8.5399999999999991</v>
      </c>
      <c r="E52" t="s">
        <v>104</v>
      </c>
      <c r="F52" s="8">
        <v>53.33</v>
      </c>
    </row>
    <row r="53" spans="1:6" hidden="1" x14ac:dyDescent="0.2">
      <c r="A53" t="s">
        <v>136</v>
      </c>
      <c r="B53" s="8">
        <v>2.5669</v>
      </c>
      <c r="E53" t="s">
        <v>106</v>
      </c>
      <c r="F53" s="8">
        <v>30.43</v>
      </c>
    </row>
    <row r="54" spans="1:6" hidden="1" x14ac:dyDescent="0.2">
      <c r="A54" t="s">
        <v>190</v>
      </c>
      <c r="B54" s="8">
        <v>3.2</v>
      </c>
      <c r="E54" t="s">
        <v>208</v>
      </c>
      <c r="F54" s="8">
        <v>2.16</v>
      </c>
    </row>
    <row r="55" spans="1:6" hidden="1" x14ac:dyDescent="0.2">
      <c r="A55" t="s">
        <v>192</v>
      </c>
      <c r="B55" s="8">
        <v>1.875</v>
      </c>
      <c r="E55" t="s">
        <v>108</v>
      </c>
      <c r="F55" s="8">
        <v>5.3</v>
      </c>
    </row>
    <row r="56" spans="1:6" x14ac:dyDescent="0.2">
      <c r="A56" t="s">
        <v>66</v>
      </c>
      <c r="B56" s="8">
        <v>10.48</v>
      </c>
      <c r="E56" t="s">
        <v>110</v>
      </c>
      <c r="F56" s="8">
        <v>54.68</v>
      </c>
    </row>
    <row r="57" spans="1:6" x14ac:dyDescent="0.2">
      <c r="A57" t="s">
        <v>66</v>
      </c>
      <c r="B57" s="8">
        <v>10.48</v>
      </c>
      <c r="E57" t="s">
        <v>112</v>
      </c>
      <c r="F57" s="8">
        <v>9.23</v>
      </c>
    </row>
    <row r="58" spans="1:6" hidden="1" x14ac:dyDescent="0.2">
      <c r="A58" t="s">
        <v>194</v>
      </c>
      <c r="B58" s="8">
        <v>43.03</v>
      </c>
      <c r="E58" t="s">
        <v>114</v>
      </c>
      <c r="F58" s="8">
        <v>3.38</v>
      </c>
    </row>
    <row r="59" spans="1:6" x14ac:dyDescent="0.2">
      <c r="A59" t="s">
        <v>68</v>
      </c>
      <c r="B59" s="8">
        <v>12.37</v>
      </c>
      <c r="E59" t="s">
        <v>210</v>
      </c>
      <c r="F59" s="8">
        <v>14.13</v>
      </c>
    </row>
    <row r="60" spans="1:6" x14ac:dyDescent="0.2">
      <c r="A60" t="s">
        <v>68</v>
      </c>
      <c r="B60" s="8">
        <v>12.37</v>
      </c>
      <c r="E60" t="s">
        <v>116</v>
      </c>
      <c r="F60" s="8">
        <v>3.45</v>
      </c>
    </row>
    <row r="61" spans="1:6" hidden="1" x14ac:dyDescent="0.2">
      <c r="A61" t="s">
        <v>196</v>
      </c>
      <c r="B61" s="8">
        <v>4.0999999999999996</v>
      </c>
      <c r="E61" t="s">
        <v>212</v>
      </c>
      <c r="F61" s="8">
        <v>3.13</v>
      </c>
    </row>
    <row r="62" spans="1:6" hidden="1" x14ac:dyDescent="0.2">
      <c r="A62" t="s">
        <v>138</v>
      </c>
      <c r="B62" s="8">
        <v>1.3753</v>
      </c>
      <c r="E62" t="s">
        <v>214</v>
      </c>
      <c r="F62" s="8">
        <v>10.48</v>
      </c>
    </row>
    <row r="63" spans="1:6" x14ac:dyDescent="0.2">
      <c r="A63" t="s">
        <v>70</v>
      </c>
      <c r="B63" s="8">
        <v>58.01</v>
      </c>
      <c r="E63" t="s">
        <v>120</v>
      </c>
      <c r="F63" s="8">
        <v>1.655</v>
      </c>
    </row>
    <row r="64" spans="1:6" x14ac:dyDescent="0.2">
      <c r="A64" t="s">
        <v>70</v>
      </c>
      <c r="B64" s="8">
        <v>58.01</v>
      </c>
      <c r="E64" t="s">
        <v>122</v>
      </c>
      <c r="F64" s="8">
        <v>17.95</v>
      </c>
    </row>
    <row r="65" spans="1:6" hidden="1" x14ac:dyDescent="0.2">
      <c r="A65" t="s">
        <v>140</v>
      </c>
      <c r="B65" s="8">
        <v>2.5186000000000002</v>
      </c>
      <c r="E65" t="s">
        <v>216</v>
      </c>
      <c r="F65" s="8">
        <v>44.83</v>
      </c>
    </row>
    <row r="66" spans="1:6" hidden="1" x14ac:dyDescent="0.2">
      <c r="A66" t="s">
        <v>72</v>
      </c>
      <c r="B66" s="8">
        <v>1.7450000000000001</v>
      </c>
      <c r="E66" t="s">
        <v>218</v>
      </c>
      <c r="F66" s="8">
        <v>37.28</v>
      </c>
    </row>
    <row r="67" spans="1:6" hidden="1" x14ac:dyDescent="0.2">
      <c r="A67" t="s">
        <v>198</v>
      </c>
      <c r="B67" s="8">
        <v>0.65</v>
      </c>
      <c r="E67" t="s">
        <v>128</v>
      </c>
      <c r="F67" s="8">
        <v>21.65</v>
      </c>
    </row>
    <row r="68" spans="1:6" ht="12.75" hidden="1" thickBot="1" x14ac:dyDescent="0.25">
      <c r="A68" t="s">
        <v>200</v>
      </c>
      <c r="B68" s="8">
        <v>2.99</v>
      </c>
      <c r="E68" s="10"/>
      <c r="F68" s="10" t="s">
        <v>3</v>
      </c>
    </row>
    <row r="69" spans="1:6" x14ac:dyDescent="0.2">
      <c r="A69" t="s">
        <v>74</v>
      </c>
      <c r="B69" s="8">
        <v>118.6</v>
      </c>
      <c r="E69" s="6"/>
      <c r="F69" s="6"/>
    </row>
    <row r="70" spans="1:6" x14ac:dyDescent="0.2">
      <c r="A70" t="s">
        <v>74</v>
      </c>
      <c r="B70" s="8">
        <v>118.6</v>
      </c>
      <c r="E70" t="s">
        <v>220</v>
      </c>
      <c r="F70" s="8">
        <v>1</v>
      </c>
    </row>
    <row r="71" spans="1:6" ht="12.75" thickBot="1" x14ac:dyDescent="0.25">
      <c r="A71" t="s">
        <v>76</v>
      </c>
      <c r="B71" s="8">
        <v>18.22</v>
      </c>
      <c r="E71" s="10"/>
      <c r="F71" s="10" t="s">
        <v>3</v>
      </c>
    </row>
    <row r="72" spans="1:6" ht="12.75" thickBot="1" x14ac:dyDescent="0.25">
      <c r="A72" t="s">
        <v>76</v>
      </c>
      <c r="B72" s="8">
        <v>18.22</v>
      </c>
      <c r="E72" s="12"/>
      <c r="F72" s="12" t="s">
        <v>3</v>
      </c>
    </row>
    <row r="73" spans="1:6" hidden="1" x14ac:dyDescent="0.2">
      <c r="A73" t="s">
        <v>78</v>
      </c>
      <c r="B73" s="8">
        <v>89.65</v>
      </c>
      <c r="E73" s="14"/>
      <c r="F73" s="15" t="s">
        <v>3</v>
      </c>
    </row>
    <row r="74" spans="1:6" ht="12.75" hidden="1" thickBot="1" x14ac:dyDescent="0.25">
      <c r="A74" t="s">
        <v>80</v>
      </c>
      <c r="B74" s="8">
        <v>100.3</v>
      </c>
      <c r="E74" s="12"/>
      <c r="F74" s="12" t="s">
        <v>3</v>
      </c>
    </row>
    <row r="75" spans="1:6" x14ac:dyDescent="0.2">
      <c r="A75" t="s">
        <v>82</v>
      </c>
      <c r="B75" s="8">
        <v>31.53</v>
      </c>
      <c r="E75" s="16"/>
      <c r="F75" s="16"/>
    </row>
    <row r="76" spans="1:6" x14ac:dyDescent="0.2">
      <c r="A76" t="s">
        <v>82</v>
      </c>
      <c r="B76" s="8">
        <v>31.53</v>
      </c>
      <c r="E76" s="17" t="s">
        <v>155</v>
      </c>
      <c r="F76" s="17"/>
    </row>
    <row r="77" spans="1:6" x14ac:dyDescent="0.2">
      <c r="A77" t="s">
        <v>84</v>
      </c>
      <c r="B77" s="8">
        <v>1.38</v>
      </c>
      <c r="E77" s="16" t="s">
        <v>156</v>
      </c>
      <c r="F77" s="16"/>
    </row>
    <row r="78" spans="1:6" x14ac:dyDescent="0.2">
      <c r="A78" t="s">
        <v>84</v>
      </c>
      <c r="B78" s="8">
        <v>1.38</v>
      </c>
      <c r="E78" s="17" t="s">
        <v>158</v>
      </c>
      <c r="F78" s="17"/>
    </row>
    <row r="79" spans="1:6" hidden="1" x14ac:dyDescent="0.2">
      <c r="A79" t="s">
        <v>86</v>
      </c>
      <c r="B79" s="8">
        <v>1.845</v>
      </c>
      <c r="E79" s="16" t="s">
        <v>159</v>
      </c>
      <c r="F79" s="16"/>
    </row>
    <row r="80" spans="1:6" x14ac:dyDescent="0.2">
      <c r="A80" t="s">
        <v>88</v>
      </c>
      <c r="B80" s="8">
        <v>0.91</v>
      </c>
    </row>
    <row r="81" spans="1:6" x14ac:dyDescent="0.2">
      <c r="A81" t="s">
        <v>88</v>
      </c>
      <c r="B81" s="8">
        <v>0.91</v>
      </c>
    </row>
    <row r="82" spans="1:6" hidden="1" x14ac:dyDescent="0.2">
      <c r="A82" t="s">
        <v>90</v>
      </c>
      <c r="B82" s="8">
        <v>2.31</v>
      </c>
    </row>
    <row r="83" spans="1:6" hidden="1" x14ac:dyDescent="0.2">
      <c r="A83" t="s">
        <v>92</v>
      </c>
      <c r="B83" s="8">
        <v>5.84</v>
      </c>
      <c r="F83">
        <v>1378.3550000000005</v>
      </c>
    </row>
    <row r="84" spans="1:6" hidden="1" x14ac:dyDescent="0.2">
      <c r="A84" t="s">
        <v>94</v>
      </c>
      <c r="B84" s="8">
        <v>3.46</v>
      </c>
      <c r="F84">
        <v>1570.9342000000008</v>
      </c>
    </row>
    <row r="85" spans="1:6" hidden="1" x14ac:dyDescent="0.2">
      <c r="A85" t="s">
        <v>202</v>
      </c>
      <c r="B85" s="8">
        <v>3.78</v>
      </c>
      <c r="F85">
        <v>2949.2892000000011</v>
      </c>
    </row>
    <row r="86" spans="1:6" x14ac:dyDescent="0.2">
      <c r="A86" t="s">
        <v>96</v>
      </c>
      <c r="B86" s="8">
        <v>8.86</v>
      </c>
    </row>
    <row r="87" spans="1:6" x14ac:dyDescent="0.2">
      <c r="A87" t="s">
        <v>96</v>
      </c>
      <c r="B87" s="8">
        <v>8.86</v>
      </c>
    </row>
    <row r="88" spans="1:6" hidden="1" x14ac:dyDescent="0.2">
      <c r="A88" t="s">
        <v>98</v>
      </c>
      <c r="B88" s="8">
        <v>0.79500000000000004</v>
      </c>
    </row>
    <row r="89" spans="1:6" hidden="1" x14ac:dyDescent="0.2">
      <c r="A89" t="s">
        <v>100</v>
      </c>
      <c r="B89" s="8">
        <v>0.72499999999999998</v>
      </c>
    </row>
    <row r="90" spans="1:6" hidden="1" x14ac:dyDescent="0.2">
      <c r="A90" t="s">
        <v>204</v>
      </c>
      <c r="B90" s="8">
        <v>97.96</v>
      </c>
    </row>
    <row r="91" spans="1:6" hidden="1" x14ac:dyDescent="0.2">
      <c r="A91" t="s">
        <v>206</v>
      </c>
      <c r="B91" s="8">
        <v>2.04</v>
      </c>
    </row>
    <row r="92" spans="1:6" x14ac:dyDescent="0.2">
      <c r="A92" t="s">
        <v>102</v>
      </c>
      <c r="B92" s="8">
        <v>2.17</v>
      </c>
    </row>
    <row r="93" spans="1:6" x14ac:dyDescent="0.2">
      <c r="A93" t="s">
        <v>102</v>
      </c>
      <c r="B93" s="8">
        <v>2.17</v>
      </c>
    </row>
    <row r="94" spans="1:6" x14ac:dyDescent="0.2">
      <c r="A94" t="s">
        <v>104</v>
      </c>
      <c r="B94" s="8">
        <v>53.33</v>
      </c>
    </row>
    <row r="95" spans="1:6" x14ac:dyDescent="0.2">
      <c r="A95" t="s">
        <v>104</v>
      </c>
      <c r="B95" s="8">
        <v>53.33</v>
      </c>
    </row>
    <row r="96" spans="1:6" x14ac:dyDescent="0.2">
      <c r="A96" t="s">
        <v>106</v>
      </c>
      <c r="B96" s="8">
        <v>30.43</v>
      </c>
    </row>
    <row r="97" spans="1:2" x14ac:dyDescent="0.2">
      <c r="A97" t="s">
        <v>106</v>
      </c>
      <c r="B97" s="8">
        <v>30.43</v>
      </c>
    </row>
    <row r="98" spans="1:2" hidden="1" x14ac:dyDescent="0.2">
      <c r="A98" t="s">
        <v>208</v>
      </c>
      <c r="B98" s="8">
        <v>2.16</v>
      </c>
    </row>
    <row r="99" spans="1:2" x14ac:dyDescent="0.2">
      <c r="A99" t="s">
        <v>108</v>
      </c>
      <c r="B99" s="8">
        <v>5.3</v>
      </c>
    </row>
    <row r="100" spans="1:2" x14ac:dyDescent="0.2">
      <c r="A100" t="s">
        <v>108</v>
      </c>
      <c r="B100" s="8">
        <v>5.3</v>
      </c>
    </row>
    <row r="101" spans="1:2" x14ac:dyDescent="0.2">
      <c r="A101" t="s">
        <v>110</v>
      </c>
      <c r="B101" s="8">
        <v>54.68</v>
      </c>
    </row>
    <row r="102" spans="1:2" x14ac:dyDescent="0.2">
      <c r="A102" t="s">
        <v>110</v>
      </c>
      <c r="B102" s="8">
        <v>54.68</v>
      </c>
    </row>
    <row r="103" spans="1:2" x14ac:dyDescent="0.2">
      <c r="A103" t="s">
        <v>112</v>
      </c>
      <c r="B103" s="8">
        <v>9.23</v>
      </c>
    </row>
    <row r="104" spans="1:2" x14ac:dyDescent="0.2">
      <c r="A104" t="s">
        <v>112</v>
      </c>
      <c r="B104" s="8">
        <v>9.23</v>
      </c>
    </row>
    <row r="105" spans="1:2" x14ac:dyDescent="0.2">
      <c r="A105" t="s">
        <v>114</v>
      </c>
      <c r="B105" s="8">
        <v>3.38</v>
      </c>
    </row>
    <row r="106" spans="1:2" x14ac:dyDescent="0.2">
      <c r="A106" t="s">
        <v>114</v>
      </c>
      <c r="B106" s="8">
        <v>3.38</v>
      </c>
    </row>
    <row r="107" spans="1:2" hidden="1" x14ac:dyDescent="0.2">
      <c r="A107" t="s">
        <v>210</v>
      </c>
      <c r="B107" s="8">
        <v>14.13</v>
      </c>
    </row>
    <row r="108" spans="1:2" x14ac:dyDescent="0.2">
      <c r="A108" t="s">
        <v>116</v>
      </c>
      <c r="B108" s="8">
        <v>3.45</v>
      </c>
    </row>
    <row r="109" spans="1:2" x14ac:dyDescent="0.2">
      <c r="A109" t="s">
        <v>116</v>
      </c>
      <c r="B109" s="8">
        <v>3.45</v>
      </c>
    </row>
    <row r="110" spans="1:2" hidden="1" x14ac:dyDescent="0.2">
      <c r="A110" t="s">
        <v>212</v>
      </c>
      <c r="B110" s="8">
        <v>3.13</v>
      </c>
    </row>
    <row r="111" spans="1:2" hidden="1" x14ac:dyDescent="0.2">
      <c r="A111" t="s">
        <v>214</v>
      </c>
      <c r="B111" s="8">
        <v>10.48</v>
      </c>
    </row>
    <row r="112" spans="1:2" hidden="1" x14ac:dyDescent="0.2">
      <c r="A112" t="s">
        <v>118</v>
      </c>
      <c r="B112" s="8">
        <v>4.04</v>
      </c>
    </row>
    <row r="113" spans="1:2" hidden="1" x14ac:dyDescent="0.2">
      <c r="A113" t="s">
        <v>142</v>
      </c>
      <c r="B113" s="8">
        <v>2.1101999999999999</v>
      </c>
    </row>
    <row r="114" spans="1:2" x14ac:dyDescent="0.2">
      <c r="A114" t="s">
        <v>120</v>
      </c>
      <c r="B114" s="8">
        <v>1.655</v>
      </c>
    </row>
    <row r="115" spans="1:2" x14ac:dyDescent="0.2">
      <c r="A115" t="s">
        <v>120</v>
      </c>
      <c r="B115" s="8">
        <v>1.655</v>
      </c>
    </row>
    <row r="116" spans="1:2" x14ac:dyDescent="0.2">
      <c r="A116" t="s">
        <v>122</v>
      </c>
      <c r="B116" s="8">
        <v>17.95</v>
      </c>
    </row>
    <row r="117" spans="1:2" x14ac:dyDescent="0.2">
      <c r="A117" t="s">
        <v>122</v>
      </c>
      <c r="B117" s="8">
        <v>17.95</v>
      </c>
    </row>
    <row r="118" spans="1:2" hidden="1" x14ac:dyDescent="0.2">
      <c r="A118" t="s">
        <v>216</v>
      </c>
      <c r="B118" s="8">
        <v>44.83</v>
      </c>
    </row>
    <row r="119" spans="1:2" hidden="1" x14ac:dyDescent="0.2">
      <c r="A119" t="s">
        <v>124</v>
      </c>
      <c r="B119" s="8">
        <v>1.43</v>
      </c>
    </row>
    <row r="120" spans="1:2" hidden="1" x14ac:dyDescent="0.2">
      <c r="A120" t="s">
        <v>126</v>
      </c>
      <c r="B120" s="8">
        <v>8.7200000000000006</v>
      </c>
    </row>
    <row r="121" spans="1:2" hidden="1" x14ac:dyDescent="0.2">
      <c r="A121" t="s">
        <v>218</v>
      </c>
      <c r="B121" s="8">
        <v>37.28</v>
      </c>
    </row>
    <row r="122" spans="1:2" x14ac:dyDescent="0.2">
      <c r="A122" t="s">
        <v>128</v>
      </c>
      <c r="B122" s="8">
        <v>21.65</v>
      </c>
    </row>
    <row r="123" spans="1:2" x14ac:dyDescent="0.2">
      <c r="A123" t="s">
        <v>128</v>
      </c>
      <c r="B123" s="8">
        <v>21.65</v>
      </c>
    </row>
  </sheetData>
  <autoFilter ref="A1:C123" xr:uid="{4B941A95-8E31-4EDD-AD48-2E25AAD673FA}">
    <filterColumn colId="0">
      <colorFilter dxfId="2"/>
    </filterColumn>
    <sortState xmlns:xlrd2="http://schemas.microsoft.com/office/spreadsheetml/2017/richdata2" ref="A2:C123">
      <sortCondition ref="A1"/>
    </sortState>
  </autoFilter>
  <conditionalFormatting sqref="A1:A1048576">
    <cfRule type="duplicateValues" dxfId="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15E4E-BE8A-4A34-A0B0-6F24CCC51ED9}">
  <dimension ref="A2:C95"/>
  <sheetViews>
    <sheetView workbookViewId="0"/>
  </sheetViews>
  <sheetFormatPr defaultRowHeight="12" x14ac:dyDescent="0.2"/>
  <cols>
    <col min="2" max="2" width="9.5" bestFit="1" customWidth="1"/>
  </cols>
  <sheetData>
    <row r="2" spans="1:3" x14ac:dyDescent="0.2">
      <c r="A2" t="s">
        <v>17</v>
      </c>
      <c r="B2" s="8">
        <v>2.36</v>
      </c>
      <c r="C2" s="47" t="s">
        <v>17</v>
      </c>
    </row>
    <row r="3" spans="1:3" x14ac:dyDescent="0.2">
      <c r="A3" t="s">
        <v>162</v>
      </c>
      <c r="B3" s="8">
        <v>17.05</v>
      </c>
      <c r="C3" s="48" t="s">
        <v>162</v>
      </c>
    </row>
    <row r="4" spans="1:3" x14ac:dyDescent="0.2">
      <c r="A4" t="s">
        <v>164</v>
      </c>
      <c r="B4" s="8">
        <v>6.16</v>
      </c>
      <c r="C4" s="47" t="s">
        <v>164</v>
      </c>
    </row>
    <row r="5" spans="1:3" x14ac:dyDescent="0.2">
      <c r="A5" t="s">
        <v>19</v>
      </c>
      <c r="B5" s="8">
        <v>6.0999999999999999E-2</v>
      </c>
      <c r="C5" s="48" t="s">
        <v>19</v>
      </c>
    </row>
    <row r="6" spans="1:3" x14ac:dyDescent="0.2">
      <c r="A6" t="s">
        <v>21</v>
      </c>
      <c r="B6" s="8">
        <v>1.4E-2</v>
      </c>
      <c r="C6" s="47" t="s">
        <v>21</v>
      </c>
    </row>
    <row r="7" spans="1:3" x14ac:dyDescent="0.2">
      <c r="A7" t="s">
        <v>24</v>
      </c>
      <c r="B7" s="8">
        <v>29.32</v>
      </c>
      <c r="C7" s="48" t="s">
        <v>24</v>
      </c>
    </row>
    <row r="8" spans="1:3" x14ac:dyDescent="0.2">
      <c r="A8" t="s">
        <v>166</v>
      </c>
      <c r="B8" s="8">
        <v>25.5</v>
      </c>
      <c r="C8" s="47" t="s">
        <v>166</v>
      </c>
    </row>
    <row r="9" spans="1:3" x14ac:dyDescent="0.2">
      <c r="A9" t="s">
        <v>26</v>
      </c>
      <c r="B9" s="8">
        <v>14.48</v>
      </c>
      <c r="C9" s="48" t="s">
        <v>26</v>
      </c>
    </row>
    <row r="10" spans="1:3" x14ac:dyDescent="0.2">
      <c r="A10" t="s">
        <v>28</v>
      </c>
      <c r="B10" s="8">
        <v>18.64</v>
      </c>
      <c r="C10" s="47" t="s">
        <v>28</v>
      </c>
    </row>
    <row r="11" spans="1:3" x14ac:dyDescent="0.2">
      <c r="A11" t="s">
        <v>30</v>
      </c>
      <c r="B11" s="8">
        <v>100.99</v>
      </c>
      <c r="C11" s="48" t="s">
        <v>30</v>
      </c>
    </row>
    <row r="12" spans="1:3" x14ac:dyDescent="0.2">
      <c r="A12" t="s">
        <v>168</v>
      </c>
      <c r="B12" s="8">
        <v>11.13</v>
      </c>
      <c r="C12" s="47" t="s">
        <v>168</v>
      </c>
    </row>
    <row r="13" spans="1:3" x14ac:dyDescent="0.2">
      <c r="A13" t="s">
        <v>170</v>
      </c>
      <c r="B13" s="8">
        <v>1.625</v>
      </c>
      <c r="C13" s="48" t="s">
        <v>170</v>
      </c>
    </row>
    <row r="14" spans="1:3" x14ac:dyDescent="0.2">
      <c r="A14" t="s">
        <v>172</v>
      </c>
      <c r="B14" s="8">
        <v>4.92</v>
      </c>
      <c r="C14" s="47" t="s">
        <v>172</v>
      </c>
    </row>
    <row r="15" spans="1:3" x14ac:dyDescent="0.2">
      <c r="A15" t="s">
        <v>32</v>
      </c>
      <c r="B15" s="8">
        <v>5.9</v>
      </c>
      <c r="C15" s="48" t="s">
        <v>32</v>
      </c>
    </row>
    <row r="16" spans="1:3" x14ac:dyDescent="0.2">
      <c r="A16" t="s">
        <v>174</v>
      </c>
      <c r="B16" s="8">
        <v>7.01</v>
      </c>
      <c r="C16" s="47" t="s">
        <v>174</v>
      </c>
    </row>
    <row r="17" spans="1:3" x14ac:dyDescent="0.2">
      <c r="A17" t="s">
        <v>34</v>
      </c>
      <c r="B17" s="8">
        <v>99.4</v>
      </c>
      <c r="C17" s="48" t="s">
        <v>34</v>
      </c>
    </row>
    <row r="18" spans="1:3" x14ac:dyDescent="0.2">
      <c r="A18" t="s">
        <v>36</v>
      </c>
      <c r="B18" s="8">
        <v>35.82</v>
      </c>
      <c r="C18" s="47" t="s">
        <v>36</v>
      </c>
    </row>
    <row r="19" spans="1:3" x14ac:dyDescent="0.2">
      <c r="A19" t="s">
        <v>38</v>
      </c>
      <c r="B19" s="8">
        <v>3.79</v>
      </c>
      <c r="C19" s="48" t="s">
        <v>38</v>
      </c>
    </row>
    <row r="20" spans="1:3" x14ac:dyDescent="0.2">
      <c r="A20" t="s">
        <v>40</v>
      </c>
      <c r="B20" s="8">
        <v>6.17</v>
      </c>
      <c r="C20" s="47" t="s">
        <v>40</v>
      </c>
    </row>
    <row r="21" spans="1:3" x14ac:dyDescent="0.2">
      <c r="A21" t="s">
        <v>176</v>
      </c>
      <c r="B21" s="8">
        <v>10.87</v>
      </c>
      <c r="C21" s="48" t="s">
        <v>176</v>
      </c>
    </row>
    <row r="22" spans="1:3" x14ac:dyDescent="0.2">
      <c r="A22" t="s">
        <v>42</v>
      </c>
      <c r="B22" s="8">
        <v>17.739999999999998</v>
      </c>
      <c r="C22" s="47" t="s">
        <v>42</v>
      </c>
    </row>
    <row r="23" spans="1:3" x14ac:dyDescent="0.2">
      <c r="A23" t="s">
        <v>44</v>
      </c>
      <c r="B23" s="8">
        <v>69.42</v>
      </c>
      <c r="C23" s="48" t="s">
        <v>44</v>
      </c>
    </row>
    <row r="24" spans="1:3" x14ac:dyDescent="0.2">
      <c r="A24" t="s">
        <v>46</v>
      </c>
      <c r="B24" s="8">
        <v>99.311000000000007</v>
      </c>
      <c r="C24" s="47" t="s">
        <v>46</v>
      </c>
    </row>
    <row r="25" spans="1:3" x14ac:dyDescent="0.2">
      <c r="A25" t="s">
        <v>48</v>
      </c>
      <c r="B25" s="8">
        <v>99.52</v>
      </c>
      <c r="C25" s="48" t="s">
        <v>48</v>
      </c>
    </row>
    <row r="26" spans="1:3" x14ac:dyDescent="0.2">
      <c r="A26" t="s">
        <v>50</v>
      </c>
      <c r="B26" s="8">
        <v>4.41</v>
      </c>
      <c r="C26" s="47" t="s">
        <v>50</v>
      </c>
    </row>
    <row r="27" spans="1:3" x14ac:dyDescent="0.2">
      <c r="A27" t="s">
        <v>52</v>
      </c>
      <c r="B27" s="8">
        <v>98.8</v>
      </c>
      <c r="C27" s="48" t="s">
        <v>52</v>
      </c>
    </row>
    <row r="28" spans="1:3" x14ac:dyDescent="0.2">
      <c r="A28" t="s">
        <v>54</v>
      </c>
      <c r="B28" s="8">
        <v>24.12</v>
      </c>
      <c r="C28" s="47" t="s">
        <v>54</v>
      </c>
    </row>
    <row r="29" spans="1:3" x14ac:dyDescent="0.2">
      <c r="A29" t="s">
        <v>178</v>
      </c>
      <c r="B29" s="8">
        <v>13.25</v>
      </c>
      <c r="C29" s="48" t="s">
        <v>178</v>
      </c>
    </row>
    <row r="30" spans="1:3" x14ac:dyDescent="0.2">
      <c r="A30" t="s">
        <v>180</v>
      </c>
      <c r="B30" s="8">
        <v>287</v>
      </c>
      <c r="C30" s="47" t="s">
        <v>180</v>
      </c>
    </row>
    <row r="31" spans="1:3" x14ac:dyDescent="0.2">
      <c r="A31" t="s">
        <v>56</v>
      </c>
      <c r="B31" s="8">
        <v>8.1000000000000003E-2</v>
      </c>
      <c r="C31" s="48" t="s">
        <v>56</v>
      </c>
    </row>
    <row r="32" spans="1:3" x14ac:dyDescent="0.2">
      <c r="A32" t="s">
        <v>58</v>
      </c>
      <c r="B32" s="8">
        <v>96.2</v>
      </c>
      <c r="C32" s="47" t="s">
        <v>58</v>
      </c>
    </row>
    <row r="33" spans="1:3" x14ac:dyDescent="0.2">
      <c r="A33" t="s">
        <v>132</v>
      </c>
      <c r="B33" s="8">
        <v>0.84660000000000002</v>
      </c>
      <c r="C33" s="48" t="s">
        <v>132</v>
      </c>
    </row>
    <row r="34" spans="1:3" x14ac:dyDescent="0.2">
      <c r="A34" t="s">
        <v>60</v>
      </c>
      <c r="B34" s="8">
        <v>9.1999999999999993</v>
      </c>
      <c r="C34" s="47" t="s">
        <v>60</v>
      </c>
    </row>
    <row r="35" spans="1:3" x14ac:dyDescent="0.2">
      <c r="A35" t="s">
        <v>134</v>
      </c>
      <c r="B35" s="8">
        <v>31.0396</v>
      </c>
      <c r="C35" s="48" t="s">
        <v>134</v>
      </c>
    </row>
    <row r="36" spans="1:3" x14ac:dyDescent="0.2">
      <c r="A36" t="s">
        <v>182</v>
      </c>
      <c r="B36" s="8">
        <v>13.85</v>
      </c>
      <c r="C36" s="47" t="s">
        <v>182</v>
      </c>
    </row>
    <row r="37" spans="1:3" x14ac:dyDescent="0.2">
      <c r="A37" t="s">
        <v>62</v>
      </c>
      <c r="B37" s="8">
        <v>1.7450000000000001</v>
      </c>
      <c r="C37" s="48" t="s">
        <v>62</v>
      </c>
    </row>
    <row r="38" spans="1:3" x14ac:dyDescent="0.2">
      <c r="A38" t="s">
        <v>184</v>
      </c>
      <c r="B38" s="8">
        <v>14.85</v>
      </c>
      <c r="C38" s="47" t="s">
        <v>184</v>
      </c>
    </row>
    <row r="39" spans="1:3" x14ac:dyDescent="0.2">
      <c r="A39" t="s">
        <v>186</v>
      </c>
      <c r="B39" s="8">
        <v>3.54</v>
      </c>
      <c r="C39" s="48" t="s">
        <v>186</v>
      </c>
    </row>
    <row r="40" spans="1:3" x14ac:dyDescent="0.2">
      <c r="A40" t="s">
        <v>188</v>
      </c>
      <c r="B40" s="8">
        <v>5.77</v>
      </c>
      <c r="C40" s="47" t="s">
        <v>188</v>
      </c>
    </row>
    <row r="41" spans="1:3" x14ac:dyDescent="0.2">
      <c r="A41" t="s">
        <v>64</v>
      </c>
      <c r="B41" s="8">
        <v>8.5399999999999991</v>
      </c>
      <c r="C41" s="48" t="s">
        <v>64</v>
      </c>
    </row>
    <row r="42" spans="1:3" x14ac:dyDescent="0.2">
      <c r="A42" t="s">
        <v>136</v>
      </c>
      <c r="B42" s="8">
        <v>2.5669</v>
      </c>
      <c r="C42" s="47" t="s">
        <v>136</v>
      </c>
    </row>
    <row r="43" spans="1:3" x14ac:dyDescent="0.2">
      <c r="A43" t="s">
        <v>190</v>
      </c>
      <c r="B43" s="8">
        <v>3.2</v>
      </c>
      <c r="C43" s="48" t="s">
        <v>190</v>
      </c>
    </row>
    <row r="44" spans="1:3" x14ac:dyDescent="0.2">
      <c r="A44" t="s">
        <v>192</v>
      </c>
      <c r="B44" s="8">
        <v>1.875</v>
      </c>
      <c r="C44" s="47" t="s">
        <v>192</v>
      </c>
    </row>
    <row r="45" spans="1:3" x14ac:dyDescent="0.2">
      <c r="A45" t="s">
        <v>66</v>
      </c>
      <c r="B45" s="8">
        <v>10.48</v>
      </c>
      <c r="C45" s="48" t="s">
        <v>66</v>
      </c>
    </row>
    <row r="46" spans="1:3" x14ac:dyDescent="0.2">
      <c r="A46" t="s">
        <v>194</v>
      </c>
      <c r="B46" s="8">
        <v>43.03</v>
      </c>
      <c r="C46" s="47" t="s">
        <v>194</v>
      </c>
    </row>
    <row r="47" spans="1:3" x14ac:dyDescent="0.2">
      <c r="A47" t="s">
        <v>68</v>
      </c>
      <c r="B47" s="8">
        <v>12.37</v>
      </c>
      <c r="C47" s="48" t="s">
        <v>68</v>
      </c>
    </row>
    <row r="48" spans="1:3" x14ac:dyDescent="0.2">
      <c r="A48" t="s">
        <v>196</v>
      </c>
      <c r="B48" s="8">
        <v>4.0999999999999996</v>
      </c>
      <c r="C48" s="47" t="s">
        <v>196</v>
      </c>
    </row>
    <row r="49" spans="1:3" x14ac:dyDescent="0.2">
      <c r="A49" t="s">
        <v>138</v>
      </c>
      <c r="B49" s="8">
        <v>1.3753</v>
      </c>
      <c r="C49" s="48" t="s">
        <v>138</v>
      </c>
    </row>
    <row r="50" spans="1:3" x14ac:dyDescent="0.2">
      <c r="A50" t="s">
        <v>70</v>
      </c>
      <c r="B50" s="8">
        <v>58.01</v>
      </c>
      <c r="C50" s="47" t="s">
        <v>70</v>
      </c>
    </row>
    <row r="51" spans="1:3" x14ac:dyDescent="0.2">
      <c r="A51" t="s">
        <v>140</v>
      </c>
      <c r="B51" s="8">
        <v>2.5186000000000002</v>
      </c>
      <c r="C51" s="48" t="s">
        <v>140</v>
      </c>
    </row>
    <row r="52" spans="1:3" x14ac:dyDescent="0.2">
      <c r="A52" t="s">
        <v>72</v>
      </c>
      <c r="B52" s="8">
        <v>1.7450000000000001</v>
      </c>
      <c r="C52" s="47" t="s">
        <v>72</v>
      </c>
    </row>
    <row r="53" spans="1:3" x14ac:dyDescent="0.2">
      <c r="A53" t="s">
        <v>198</v>
      </c>
      <c r="B53" s="8">
        <v>0.65</v>
      </c>
      <c r="C53" s="48" t="s">
        <v>198</v>
      </c>
    </row>
    <row r="54" spans="1:3" x14ac:dyDescent="0.2">
      <c r="A54" t="s">
        <v>200</v>
      </c>
      <c r="B54" s="8">
        <v>2.99</v>
      </c>
      <c r="C54" s="47" t="s">
        <v>200</v>
      </c>
    </row>
    <row r="55" spans="1:3" x14ac:dyDescent="0.2">
      <c r="A55" t="s">
        <v>74</v>
      </c>
      <c r="B55" s="8">
        <v>118.6</v>
      </c>
      <c r="C55" s="48" t="s">
        <v>74</v>
      </c>
    </row>
    <row r="56" spans="1:3" x14ac:dyDescent="0.2">
      <c r="A56" t="s">
        <v>76</v>
      </c>
      <c r="B56" s="8">
        <v>18.22</v>
      </c>
      <c r="C56" s="47" t="s">
        <v>76</v>
      </c>
    </row>
    <row r="57" spans="1:3" x14ac:dyDescent="0.2">
      <c r="A57" t="s">
        <v>78</v>
      </c>
      <c r="B57" s="8">
        <v>89.65</v>
      </c>
      <c r="C57" s="48" t="s">
        <v>78</v>
      </c>
    </row>
    <row r="58" spans="1:3" x14ac:dyDescent="0.2">
      <c r="A58" t="s">
        <v>80</v>
      </c>
      <c r="B58" s="8">
        <v>100.3</v>
      </c>
      <c r="C58" s="47" t="s">
        <v>80</v>
      </c>
    </row>
    <row r="59" spans="1:3" x14ac:dyDescent="0.2">
      <c r="A59" t="s">
        <v>82</v>
      </c>
      <c r="B59" s="8">
        <v>31.53</v>
      </c>
      <c r="C59" s="48" t="s">
        <v>82</v>
      </c>
    </row>
    <row r="60" spans="1:3" x14ac:dyDescent="0.2">
      <c r="A60" t="s">
        <v>84</v>
      </c>
      <c r="B60" s="8">
        <v>1.38</v>
      </c>
      <c r="C60" s="47" t="s">
        <v>84</v>
      </c>
    </row>
    <row r="61" spans="1:3" x14ac:dyDescent="0.2">
      <c r="A61" t="s">
        <v>86</v>
      </c>
      <c r="B61" s="8">
        <v>1.845</v>
      </c>
      <c r="C61" s="48" t="s">
        <v>86</v>
      </c>
    </row>
    <row r="62" spans="1:3" x14ac:dyDescent="0.2">
      <c r="A62" t="s">
        <v>88</v>
      </c>
      <c r="B62" s="8">
        <v>0.91</v>
      </c>
      <c r="C62" s="47" t="s">
        <v>88</v>
      </c>
    </row>
    <row r="63" spans="1:3" x14ac:dyDescent="0.2">
      <c r="A63" t="s">
        <v>90</v>
      </c>
      <c r="B63" s="8">
        <v>2.31</v>
      </c>
      <c r="C63" s="48" t="s">
        <v>90</v>
      </c>
    </row>
    <row r="64" spans="1:3" x14ac:dyDescent="0.2">
      <c r="A64" t="s">
        <v>92</v>
      </c>
      <c r="B64" s="8">
        <v>5.84</v>
      </c>
      <c r="C64" s="47" t="s">
        <v>92</v>
      </c>
    </row>
    <row r="65" spans="1:3" x14ac:dyDescent="0.2">
      <c r="A65" t="s">
        <v>94</v>
      </c>
      <c r="B65" s="8">
        <v>3.46</v>
      </c>
      <c r="C65" s="48" t="s">
        <v>94</v>
      </c>
    </row>
    <row r="66" spans="1:3" x14ac:dyDescent="0.2">
      <c r="A66" t="s">
        <v>202</v>
      </c>
      <c r="B66" s="8">
        <v>3.78</v>
      </c>
      <c r="C66" s="47" t="s">
        <v>202</v>
      </c>
    </row>
    <row r="67" spans="1:3" x14ac:dyDescent="0.2">
      <c r="A67" t="s">
        <v>96</v>
      </c>
      <c r="B67" s="8">
        <v>8.86</v>
      </c>
      <c r="C67" s="48" t="s">
        <v>96</v>
      </c>
    </row>
    <row r="68" spans="1:3" x14ac:dyDescent="0.2">
      <c r="A68" t="s">
        <v>98</v>
      </c>
      <c r="B68" s="8">
        <v>0.79500000000000004</v>
      </c>
      <c r="C68" s="47" t="s">
        <v>98</v>
      </c>
    </row>
    <row r="69" spans="1:3" x14ac:dyDescent="0.2">
      <c r="A69" t="s">
        <v>100</v>
      </c>
      <c r="B69" s="8">
        <v>0.72499999999999998</v>
      </c>
      <c r="C69" s="48" t="s">
        <v>100</v>
      </c>
    </row>
    <row r="70" spans="1:3" x14ac:dyDescent="0.2">
      <c r="A70" t="s">
        <v>204</v>
      </c>
      <c r="B70" s="8">
        <v>97.96</v>
      </c>
      <c r="C70" s="47" t="s">
        <v>204</v>
      </c>
    </row>
    <row r="71" spans="1:3" x14ac:dyDescent="0.2">
      <c r="A71" t="s">
        <v>206</v>
      </c>
      <c r="B71" s="8">
        <v>2.04</v>
      </c>
      <c r="C71" s="48" t="s">
        <v>206</v>
      </c>
    </row>
    <row r="72" spans="1:3" x14ac:dyDescent="0.2">
      <c r="A72" s="47" t="s">
        <v>102</v>
      </c>
      <c r="B72" s="8">
        <v>2.17</v>
      </c>
      <c r="C72" s="47" t="s">
        <v>102</v>
      </c>
    </row>
    <row r="73" spans="1:3" x14ac:dyDescent="0.2">
      <c r="A73" t="s">
        <v>104</v>
      </c>
      <c r="B73" s="8">
        <v>53.33</v>
      </c>
      <c r="C73" s="48" t="s">
        <v>104</v>
      </c>
    </row>
    <row r="74" spans="1:3" x14ac:dyDescent="0.2">
      <c r="A74" t="s">
        <v>106</v>
      </c>
      <c r="B74" s="8">
        <v>30.43</v>
      </c>
      <c r="C74" s="47" t="s">
        <v>106</v>
      </c>
    </row>
    <row r="75" spans="1:3" x14ac:dyDescent="0.2">
      <c r="A75" t="s">
        <v>208</v>
      </c>
      <c r="B75" s="8">
        <v>2.16</v>
      </c>
      <c r="C75" s="48" t="s">
        <v>208</v>
      </c>
    </row>
    <row r="76" spans="1:3" x14ac:dyDescent="0.2">
      <c r="A76" t="s">
        <v>108</v>
      </c>
      <c r="B76" s="8">
        <v>5.3</v>
      </c>
      <c r="C76" s="47" t="s">
        <v>108</v>
      </c>
    </row>
    <row r="77" spans="1:3" x14ac:dyDescent="0.2">
      <c r="A77" t="s">
        <v>110</v>
      </c>
      <c r="B77" s="8">
        <v>54.68</v>
      </c>
      <c r="C77" s="48" t="s">
        <v>110</v>
      </c>
    </row>
    <row r="78" spans="1:3" x14ac:dyDescent="0.2">
      <c r="A78" t="s">
        <v>112</v>
      </c>
      <c r="B78" s="8">
        <v>9.23</v>
      </c>
      <c r="C78" s="47" t="s">
        <v>112</v>
      </c>
    </row>
    <row r="79" spans="1:3" x14ac:dyDescent="0.2">
      <c r="A79" t="s">
        <v>114</v>
      </c>
      <c r="B79" s="8">
        <v>3.38</v>
      </c>
      <c r="C79" s="48" t="s">
        <v>114</v>
      </c>
    </row>
    <row r="80" spans="1:3" x14ac:dyDescent="0.2">
      <c r="A80" t="s">
        <v>210</v>
      </c>
      <c r="B80" s="8">
        <v>14.13</v>
      </c>
      <c r="C80" s="47" t="s">
        <v>210</v>
      </c>
    </row>
    <row r="81" spans="1:3" x14ac:dyDescent="0.2">
      <c r="A81" t="s">
        <v>116</v>
      </c>
      <c r="B81" s="8">
        <v>3.45</v>
      </c>
      <c r="C81" s="48" t="s">
        <v>116</v>
      </c>
    </row>
    <row r="82" spans="1:3" x14ac:dyDescent="0.2">
      <c r="A82" t="s">
        <v>212</v>
      </c>
      <c r="B82" s="8">
        <v>3.13</v>
      </c>
      <c r="C82" s="47" t="s">
        <v>212</v>
      </c>
    </row>
    <row r="83" spans="1:3" x14ac:dyDescent="0.2">
      <c r="A83" t="s">
        <v>214</v>
      </c>
      <c r="B83" s="8">
        <v>10.48</v>
      </c>
      <c r="C83" s="48" t="s">
        <v>214</v>
      </c>
    </row>
    <row r="84" spans="1:3" x14ac:dyDescent="0.2">
      <c r="A84" t="s">
        <v>118</v>
      </c>
      <c r="B84" s="8">
        <v>4.04</v>
      </c>
      <c r="C84" s="47" t="s">
        <v>118</v>
      </c>
    </row>
    <row r="85" spans="1:3" x14ac:dyDescent="0.2">
      <c r="A85" t="s">
        <v>142</v>
      </c>
      <c r="B85" s="8">
        <v>2.1101999999999999</v>
      </c>
      <c r="C85" s="48" t="s">
        <v>142</v>
      </c>
    </row>
    <row r="86" spans="1:3" x14ac:dyDescent="0.2">
      <c r="A86" t="s">
        <v>120</v>
      </c>
      <c r="B86" s="8">
        <v>1.655</v>
      </c>
      <c r="C86" s="47" t="s">
        <v>120</v>
      </c>
    </row>
    <row r="87" spans="1:3" x14ac:dyDescent="0.2">
      <c r="A87" t="s">
        <v>122</v>
      </c>
      <c r="B87" s="8">
        <v>17.95</v>
      </c>
      <c r="C87" s="48" t="s">
        <v>122</v>
      </c>
    </row>
    <row r="88" spans="1:3" x14ac:dyDescent="0.2">
      <c r="A88" t="s">
        <v>216</v>
      </c>
      <c r="B88" s="8">
        <v>44.83</v>
      </c>
      <c r="C88" s="47" t="s">
        <v>216</v>
      </c>
    </row>
    <row r="89" spans="1:3" x14ac:dyDescent="0.2">
      <c r="A89" t="s">
        <v>124</v>
      </c>
      <c r="B89" s="8">
        <v>1.43</v>
      </c>
      <c r="C89" s="48" t="s">
        <v>124</v>
      </c>
    </row>
    <row r="90" spans="1:3" x14ac:dyDescent="0.2">
      <c r="A90" t="s">
        <v>126</v>
      </c>
      <c r="B90" s="8">
        <v>8.7200000000000006</v>
      </c>
      <c r="C90" s="47" t="s">
        <v>126</v>
      </c>
    </row>
    <row r="91" spans="1:3" x14ac:dyDescent="0.2">
      <c r="A91" t="s">
        <v>218</v>
      </c>
      <c r="B91" s="8">
        <v>37.28</v>
      </c>
      <c r="C91" s="48" t="s">
        <v>218</v>
      </c>
    </row>
    <row r="92" spans="1:3" x14ac:dyDescent="0.2">
      <c r="A92" t="s">
        <v>128</v>
      </c>
      <c r="B92" s="8">
        <v>21.65</v>
      </c>
      <c r="C92" s="47" t="s">
        <v>128</v>
      </c>
    </row>
    <row r="93" spans="1:3" x14ac:dyDescent="0.2">
      <c r="B93">
        <f>SUM(B2:B92)</f>
        <v>2265.0941999999995</v>
      </c>
    </row>
    <row r="94" spans="1:3" x14ac:dyDescent="0.2">
      <c r="B94">
        <f>+SMA!H85</f>
        <v>0</v>
      </c>
    </row>
    <row r="95" spans="1:3" x14ac:dyDescent="0.2">
      <c r="B95">
        <f>+B94-B93</f>
        <v>-2265.0941999999995</v>
      </c>
    </row>
  </sheetData>
  <autoFilter ref="A1:F91" xr:uid="{4A481526-1C3B-4510-B8E6-69C7122256CC}">
    <sortState xmlns:xlrd2="http://schemas.microsoft.com/office/spreadsheetml/2017/richdata2" ref="A2:F74">
      <sortCondition ref="A1"/>
    </sortState>
  </autoFilter>
  <conditionalFormatting sqref="A1:A71 A73:A1048576">
    <cfRule type="duplicateValues" dxfId="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C4DDD-18CF-4F25-8D1D-74BEFDB88179}">
  <dimension ref="A1:R79"/>
  <sheetViews>
    <sheetView topLeftCell="A55" workbookViewId="0">
      <selection activeCell="H58" sqref="H58"/>
    </sheetView>
  </sheetViews>
  <sheetFormatPr defaultRowHeight="12" x14ac:dyDescent="0.2"/>
  <cols>
    <col min="3" max="3" width="9.5" customWidth="1"/>
    <col min="4" max="5" width="9.5" bestFit="1" customWidth="1"/>
    <col min="6" max="6" width="10.1640625" bestFit="1" customWidth="1"/>
    <col min="8" max="8" width="9.5" bestFit="1" customWidth="1"/>
    <col min="9" max="9" width="10.1640625" bestFit="1" customWidth="1"/>
    <col min="10" max="10" width="9.5" bestFit="1" customWidth="1"/>
    <col min="13" max="13" width="9.83203125" bestFit="1" customWidth="1"/>
    <col min="14" max="16" width="9.5" bestFit="1" customWidth="1"/>
  </cols>
  <sheetData>
    <row r="1" spans="1:18" ht="23.25" x14ac:dyDescent="0.35">
      <c r="A1" s="1" t="s">
        <v>160</v>
      </c>
    </row>
    <row r="2" spans="1:18" ht="23.25" x14ac:dyDescent="0.35">
      <c r="A2" s="1" t="s">
        <v>1</v>
      </c>
    </row>
    <row r="3" spans="1:18" ht="15.75" x14ac:dyDescent="0.25">
      <c r="A3" s="2" t="s">
        <v>2</v>
      </c>
    </row>
    <row r="4" spans="1:18" ht="15.75" x14ac:dyDescent="0.25">
      <c r="A4" s="3" t="s">
        <v>3</v>
      </c>
    </row>
    <row r="5" spans="1:18" s="4" customFormat="1" ht="21.75" thickBot="1" x14ac:dyDescent="0.4">
      <c r="A5" s="4" t="s">
        <v>161</v>
      </c>
    </row>
    <row r="6" spans="1:18" s="5" customFormat="1" ht="15" x14ac:dyDescent="0.25">
      <c r="A6" s="5" t="s">
        <v>5</v>
      </c>
      <c r="D6" s="5" t="s">
        <v>6</v>
      </c>
      <c r="E6" s="5" t="s">
        <v>7</v>
      </c>
      <c r="F6" s="5" t="s">
        <v>8</v>
      </c>
      <c r="G6" s="5" t="s">
        <v>3</v>
      </c>
      <c r="H6" s="5" t="s">
        <v>9</v>
      </c>
      <c r="I6" s="5" t="s">
        <v>10</v>
      </c>
      <c r="J6" s="5" t="s">
        <v>11</v>
      </c>
      <c r="K6" s="5" t="s">
        <v>3</v>
      </c>
      <c r="L6" s="5" t="s">
        <v>3</v>
      </c>
      <c r="M6" s="5" t="s">
        <v>12</v>
      </c>
      <c r="N6" s="5" t="s">
        <v>13</v>
      </c>
      <c r="O6" s="5" t="s">
        <v>14</v>
      </c>
      <c r="P6" s="5" t="s">
        <v>15</v>
      </c>
      <c r="Q6" s="5" t="s">
        <v>3</v>
      </c>
      <c r="R6" s="5" t="s">
        <v>3</v>
      </c>
    </row>
    <row r="7" spans="1:18" s="6" customFormat="1" x14ac:dyDescent="0.2">
      <c r="A7" s="6" t="s">
        <v>16</v>
      </c>
    </row>
    <row r="8" spans="1:18" x14ac:dyDescent="0.2">
      <c r="A8" t="s">
        <v>3</v>
      </c>
      <c r="B8" t="s">
        <v>162</v>
      </c>
      <c r="C8" t="s">
        <v>163</v>
      </c>
      <c r="D8" s="7">
        <v>160</v>
      </c>
      <c r="E8" s="8">
        <v>19.1357</v>
      </c>
      <c r="F8">
        <v>3061.71</v>
      </c>
      <c r="G8" t="s">
        <v>3</v>
      </c>
      <c r="H8" s="8">
        <v>17.05</v>
      </c>
      <c r="I8">
        <v>2728</v>
      </c>
      <c r="J8" s="9">
        <v>1.1299999999999999E-2</v>
      </c>
      <c r="K8" t="s">
        <v>3</v>
      </c>
      <c r="L8" t="s">
        <v>3</v>
      </c>
      <c r="M8">
        <v>-333.71</v>
      </c>
      <c r="N8" s="9">
        <v>-0.10899464678235364</v>
      </c>
      <c r="O8">
        <v>177.6</v>
      </c>
      <c r="P8" s="9">
        <v>6.5100000000000005E-2</v>
      </c>
      <c r="Q8" t="s">
        <v>3</v>
      </c>
      <c r="R8" t="s">
        <v>3</v>
      </c>
    </row>
    <row r="9" spans="1:18" x14ac:dyDescent="0.2">
      <c r="A9" t="s">
        <v>3</v>
      </c>
      <c r="B9" t="s">
        <v>164</v>
      </c>
      <c r="C9" t="s">
        <v>165</v>
      </c>
      <c r="D9" s="7">
        <v>122</v>
      </c>
      <c r="E9" s="8">
        <v>5.8365999999999998</v>
      </c>
      <c r="F9">
        <v>712.06</v>
      </c>
      <c r="G9" t="s">
        <v>3</v>
      </c>
      <c r="H9" s="8">
        <v>6.16</v>
      </c>
      <c r="I9">
        <v>751.52</v>
      </c>
      <c r="J9" s="9">
        <v>3.0999999999999999E-3</v>
      </c>
      <c r="K9" t="s">
        <v>3</v>
      </c>
      <c r="L9" t="s">
        <v>3</v>
      </c>
      <c r="M9">
        <v>39.46</v>
      </c>
      <c r="N9" s="9">
        <v>5.5416678369800305E-2</v>
      </c>
      <c r="O9">
        <v>12.85</v>
      </c>
      <c r="P9" s="9">
        <v>1.7100000000000001E-2</v>
      </c>
      <c r="Q9" t="s">
        <v>3</v>
      </c>
      <c r="R9" t="s">
        <v>3</v>
      </c>
    </row>
    <row r="10" spans="1:18" x14ac:dyDescent="0.2">
      <c r="A10" t="s">
        <v>3</v>
      </c>
      <c r="B10" t="s">
        <v>24</v>
      </c>
      <c r="C10" t="s">
        <v>25</v>
      </c>
      <c r="D10" s="7">
        <v>112</v>
      </c>
      <c r="E10" s="8">
        <v>26.069500000000001</v>
      </c>
      <c r="F10">
        <v>2919.78</v>
      </c>
      <c r="G10" t="s">
        <v>3</v>
      </c>
      <c r="H10" s="8">
        <v>29.32</v>
      </c>
      <c r="I10">
        <v>3283.84</v>
      </c>
      <c r="J10" s="9">
        <v>1.37E-2</v>
      </c>
      <c r="K10" t="s">
        <v>3</v>
      </c>
      <c r="L10" t="s">
        <v>3</v>
      </c>
      <c r="M10">
        <v>364.06</v>
      </c>
      <c r="N10" s="9">
        <v>0.12468747645370541</v>
      </c>
      <c r="O10">
        <v>0</v>
      </c>
      <c r="P10" s="9">
        <v>0</v>
      </c>
      <c r="Q10" t="s">
        <v>3</v>
      </c>
      <c r="R10" t="s">
        <v>3</v>
      </c>
    </row>
    <row r="11" spans="1:18" x14ac:dyDescent="0.2">
      <c r="A11" t="s">
        <v>3</v>
      </c>
      <c r="B11" t="s">
        <v>166</v>
      </c>
      <c r="C11" t="s">
        <v>167</v>
      </c>
      <c r="D11" s="7">
        <v>42</v>
      </c>
      <c r="E11" s="8">
        <v>26.2895</v>
      </c>
      <c r="F11">
        <v>1104.1600000000001</v>
      </c>
      <c r="G11" t="s">
        <v>3</v>
      </c>
      <c r="H11" s="8">
        <v>25.5</v>
      </c>
      <c r="I11">
        <v>1071</v>
      </c>
      <c r="J11" s="9">
        <v>4.4999999999999997E-3</v>
      </c>
      <c r="K11" t="s">
        <v>3</v>
      </c>
      <c r="L11" t="s">
        <v>3</v>
      </c>
      <c r="M11">
        <v>-33.159999999999997</v>
      </c>
      <c r="N11" s="9">
        <v>-3.0031879437762636E-2</v>
      </c>
      <c r="O11">
        <v>23.52</v>
      </c>
      <c r="P11" s="9">
        <v>2.1999999999999999E-2</v>
      </c>
      <c r="Q11" t="s">
        <v>3</v>
      </c>
      <c r="R11" t="s">
        <v>3</v>
      </c>
    </row>
    <row r="12" spans="1:18" x14ac:dyDescent="0.2">
      <c r="A12" t="s">
        <v>3</v>
      </c>
      <c r="B12" t="s">
        <v>26</v>
      </c>
      <c r="C12" t="s">
        <v>27</v>
      </c>
      <c r="D12" s="7">
        <v>140</v>
      </c>
      <c r="E12" s="8">
        <v>11.6121</v>
      </c>
      <c r="F12">
        <v>1625.7</v>
      </c>
      <c r="G12" t="s">
        <v>3</v>
      </c>
      <c r="H12" s="8">
        <v>14.48</v>
      </c>
      <c r="I12">
        <v>2027.2</v>
      </c>
      <c r="J12" s="9">
        <v>8.3999999999999995E-3</v>
      </c>
      <c r="K12" t="s">
        <v>3</v>
      </c>
      <c r="L12" t="s">
        <v>3</v>
      </c>
      <c r="M12">
        <v>401.5</v>
      </c>
      <c r="N12" s="9">
        <v>0.24697053576920711</v>
      </c>
      <c r="O12">
        <v>96.92</v>
      </c>
      <c r="P12" s="9">
        <v>4.7800000000000002E-2</v>
      </c>
      <c r="Q12" t="s">
        <v>3</v>
      </c>
      <c r="R12" t="s">
        <v>3</v>
      </c>
    </row>
    <row r="13" spans="1:18" x14ac:dyDescent="0.2">
      <c r="A13" t="s">
        <v>3</v>
      </c>
      <c r="B13" t="s">
        <v>28</v>
      </c>
      <c r="C13" t="s">
        <v>29</v>
      </c>
      <c r="D13" s="7">
        <v>454</v>
      </c>
      <c r="E13" s="8">
        <v>27.494900000000001</v>
      </c>
      <c r="F13">
        <v>12482.69</v>
      </c>
      <c r="G13" t="s">
        <v>3</v>
      </c>
      <c r="H13" s="8">
        <v>18.64</v>
      </c>
      <c r="I13">
        <v>8462.56</v>
      </c>
      <c r="J13" s="9">
        <v>3.5200000000000002E-2</v>
      </c>
      <c r="K13" t="s">
        <v>3</v>
      </c>
      <c r="L13" t="s">
        <v>3</v>
      </c>
      <c r="M13">
        <v>-4020.13</v>
      </c>
      <c r="N13" s="9">
        <v>-0.32205638368012024</v>
      </c>
      <c r="O13">
        <v>726.4</v>
      </c>
      <c r="P13" s="9">
        <v>8.5800000000000001E-2</v>
      </c>
      <c r="Q13" t="s">
        <v>3</v>
      </c>
      <c r="R13" t="s">
        <v>3</v>
      </c>
    </row>
    <row r="14" spans="1:18" x14ac:dyDescent="0.2">
      <c r="A14" t="s">
        <v>3</v>
      </c>
      <c r="B14" t="s">
        <v>168</v>
      </c>
      <c r="C14" t="s">
        <v>169</v>
      </c>
      <c r="D14" s="7">
        <v>107</v>
      </c>
      <c r="E14" s="8">
        <v>9.1327999999999996</v>
      </c>
      <c r="F14">
        <v>977.21</v>
      </c>
      <c r="G14" t="s">
        <v>3</v>
      </c>
      <c r="H14" s="8">
        <v>11.13</v>
      </c>
      <c r="I14">
        <v>1190.9100000000001</v>
      </c>
      <c r="J14" s="9">
        <v>5.0000000000000001E-3</v>
      </c>
      <c r="K14" t="s">
        <v>3</v>
      </c>
      <c r="L14" t="s">
        <v>3</v>
      </c>
      <c r="M14">
        <v>213.7</v>
      </c>
      <c r="N14" s="9">
        <v>0.2186838038906683</v>
      </c>
      <c r="O14">
        <v>51.89</v>
      </c>
      <c r="P14" s="9">
        <v>4.36E-2</v>
      </c>
      <c r="Q14" t="s">
        <v>3</v>
      </c>
      <c r="R14" t="s">
        <v>3</v>
      </c>
    </row>
    <row r="15" spans="1:18" x14ac:dyDescent="0.2">
      <c r="A15" t="s">
        <v>3</v>
      </c>
      <c r="B15" t="s">
        <v>170</v>
      </c>
      <c r="C15" t="s">
        <v>171</v>
      </c>
      <c r="D15" s="7">
        <v>830</v>
      </c>
      <c r="E15" s="8">
        <v>2.4115000000000002</v>
      </c>
      <c r="F15">
        <v>2001.51</v>
      </c>
      <c r="G15" t="s">
        <v>3</v>
      </c>
      <c r="H15" s="8">
        <v>1.625</v>
      </c>
      <c r="I15">
        <v>1348.75</v>
      </c>
      <c r="J15" s="9">
        <v>5.5999999999999999E-3</v>
      </c>
      <c r="K15" t="s">
        <v>3</v>
      </c>
      <c r="L15" t="s">
        <v>3</v>
      </c>
      <c r="M15">
        <v>-652.76</v>
      </c>
      <c r="N15" s="9">
        <v>-0.32613376900440166</v>
      </c>
      <c r="O15">
        <v>100.31</v>
      </c>
      <c r="P15" s="9">
        <v>7.4399999999999994E-2</v>
      </c>
      <c r="Q15" t="s">
        <v>3</v>
      </c>
      <c r="R15" t="s">
        <v>3</v>
      </c>
    </row>
    <row r="16" spans="1:18" x14ac:dyDescent="0.2">
      <c r="A16" t="s">
        <v>3</v>
      </c>
      <c r="B16" t="s">
        <v>172</v>
      </c>
      <c r="C16" t="s">
        <v>173</v>
      </c>
      <c r="D16" s="7">
        <v>243</v>
      </c>
      <c r="E16" s="8">
        <v>5.9908999999999999</v>
      </c>
      <c r="F16">
        <v>1455.78</v>
      </c>
      <c r="G16" t="s">
        <v>3</v>
      </c>
      <c r="H16" s="8">
        <v>4.92</v>
      </c>
      <c r="I16">
        <v>1195.56</v>
      </c>
      <c r="J16" s="9">
        <v>5.0000000000000001E-3</v>
      </c>
      <c r="K16" t="s">
        <v>3</v>
      </c>
      <c r="L16" t="s">
        <v>3</v>
      </c>
      <c r="M16">
        <v>-260.22000000000003</v>
      </c>
      <c r="N16" s="9">
        <v>-0.17874953633103904</v>
      </c>
      <c r="O16">
        <v>63.42</v>
      </c>
      <c r="P16" s="9">
        <v>5.2999999999999999E-2</v>
      </c>
      <c r="Q16" t="s">
        <v>3</v>
      </c>
      <c r="R16" t="s">
        <v>3</v>
      </c>
    </row>
    <row r="17" spans="1:18" x14ac:dyDescent="0.2">
      <c r="A17" t="s">
        <v>3</v>
      </c>
      <c r="B17" t="s">
        <v>32</v>
      </c>
      <c r="C17" t="s">
        <v>33</v>
      </c>
      <c r="D17" s="7">
        <v>179</v>
      </c>
      <c r="E17" s="8">
        <v>4.6542000000000003</v>
      </c>
      <c r="F17">
        <v>833.1</v>
      </c>
      <c r="G17" t="s">
        <v>3</v>
      </c>
      <c r="H17" s="8">
        <v>5.9</v>
      </c>
      <c r="I17">
        <v>1056.0999999999999</v>
      </c>
      <c r="J17" s="9">
        <v>4.4000000000000003E-3</v>
      </c>
      <c r="K17" t="s">
        <v>3</v>
      </c>
      <c r="L17" t="s">
        <v>3</v>
      </c>
      <c r="M17">
        <v>223</v>
      </c>
      <c r="N17" s="9">
        <v>0.26767494898571598</v>
      </c>
      <c r="O17">
        <v>31.32</v>
      </c>
      <c r="P17" s="9">
        <v>2.9700000000000001E-2</v>
      </c>
      <c r="Q17" t="s">
        <v>3</v>
      </c>
      <c r="R17" t="s">
        <v>3</v>
      </c>
    </row>
    <row r="18" spans="1:18" x14ac:dyDescent="0.2">
      <c r="A18" t="s">
        <v>3</v>
      </c>
      <c r="B18" t="s">
        <v>174</v>
      </c>
      <c r="C18" t="s">
        <v>175</v>
      </c>
      <c r="D18" s="7">
        <v>55</v>
      </c>
      <c r="E18" s="8">
        <v>9.6349</v>
      </c>
      <c r="F18">
        <v>529.91999999999996</v>
      </c>
      <c r="G18" t="s">
        <v>3</v>
      </c>
      <c r="H18" s="8">
        <v>7.01</v>
      </c>
      <c r="I18">
        <v>385.55</v>
      </c>
      <c r="J18" s="9">
        <v>1.6000000000000001E-3</v>
      </c>
      <c r="K18" t="s">
        <v>3</v>
      </c>
      <c r="L18" t="s">
        <v>3</v>
      </c>
      <c r="M18">
        <v>-144.37</v>
      </c>
      <c r="N18" s="9">
        <v>-0.27243734903381644</v>
      </c>
      <c r="O18">
        <v>36.299999999999997</v>
      </c>
      <c r="P18" s="9">
        <v>9.4200000000000006E-2</v>
      </c>
      <c r="Q18" t="s">
        <v>3</v>
      </c>
      <c r="R18" t="s">
        <v>3</v>
      </c>
    </row>
    <row r="19" spans="1:18" x14ac:dyDescent="0.2">
      <c r="A19" t="s">
        <v>3</v>
      </c>
      <c r="B19" t="s">
        <v>36</v>
      </c>
      <c r="C19" t="s">
        <v>37</v>
      </c>
      <c r="D19" s="7">
        <v>608</v>
      </c>
      <c r="E19" s="8">
        <v>26.3385</v>
      </c>
      <c r="F19">
        <v>16013.83</v>
      </c>
      <c r="G19" t="s">
        <v>3</v>
      </c>
      <c r="H19" s="8">
        <v>35.82</v>
      </c>
      <c r="I19">
        <v>21778.560000000001</v>
      </c>
      <c r="J19" s="9">
        <v>9.0499999999999997E-2</v>
      </c>
      <c r="K19" t="s">
        <v>3</v>
      </c>
      <c r="L19" t="s">
        <v>3</v>
      </c>
      <c r="M19">
        <v>5764.73</v>
      </c>
      <c r="N19" s="9">
        <v>0.35998446342942314</v>
      </c>
      <c r="O19">
        <v>1295.69</v>
      </c>
      <c r="P19" s="9">
        <v>5.9499999999999997E-2</v>
      </c>
      <c r="Q19" t="s">
        <v>3</v>
      </c>
      <c r="R19" t="s">
        <v>3</v>
      </c>
    </row>
    <row r="20" spans="1:18" x14ac:dyDescent="0.2">
      <c r="A20" t="s">
        <v>3</v>
      </c>
      <c r="B20" t="s">
        <v>38</v>
      </c>
      <c r="C20" t="s">
        <v>39</v>
      </c>
      <c r="D20" s="7">
        <v>874</v>
      </c>
      <c r="E20" s="8">
        <v>5.4256000000000002</v>
      </c>
      <c r="F20">
        <v>4742</v>
      </c>
      <c r="G20" t="s">
        <v>3</v>
      </c>
      <c r="H20" s="8">
        <v>3.79</v>
      </c>
      <c r="I20">
        <v>3312.46</v>
      </c>
      <c r="J20" s="9">
        <v>1.38E-2</v>
      </c>
      <c r="K20" t="s">
        <v>3</v>
      </c>
      <c r="L20" t="s">
        <v>3</v>
      </c>
      <c r="M20">
        <v>-1429.54</v>
      </c>
      <c r="N20" s="9">
        <v>-0.30146351750316319</v>
      </c>
      <c r="O20">
        <v>201.02</v>
      </c>
      <c r="P20" s="9">
        <v>6.0699999999999997E-2</v>
      </c>
      <c r="Q20" t="s">
        <v>3</v>
      </c>
      <c r="R20" t="s">
        <v>3</v>
      </c>
    </row>
    <row r="21" spans="1:18" x14ac:dyDescent="0.2">
      <c r="A21" t="s">
        <v>3</v>
      </c>
      <c r="B21" t="s">
        <v>40</v>
      </c>
      <c r="C21" t="s">
        <v>41</v>
      </c>
      <c r="D21" s="7">
        <v>434</v>
      </c>
      <c r="E21" s="8">
        <v>10.207000000000001</v>
      </c>
      <c r="F21">
        <v>4429.82</v>
      </c>
      <c r="G21" t="s">
        <v>3</v>
      </c>
      <c r="H21" s="8">
        <v>6.17</v>
      </c>
      <c r="I21">
        <v>2677.78</v>
      </c>
      <c r="J21" s="9">
        <v>1.11E-2</v>
      </c>
      <c r="K21" t="s">
        <v>3</v>
      </c>
      <c r="L21" t="s">
        <v>3</v>
      </c>
      <c r="M21">
        <v>-1752.04</v>
      </c>
      <c r="N21" s="9">
        <v>-0.39551042706024175</v>
      </c>
      <c r="O21">
        <v>134.54</v>
      </c>
      <c r="P21" s="9">
        <v>5.0200000000000002E-2</v>
      </c>
      <c r="Q21" t="s">
        <v>3</v>
      </c>
      <c r="R21" t="s">
        <v>3</v>
      </c>
    </row>
    <row r="22" spans="1:18" x14ac:dyDescent="0.2">
      <c r="A22" t="s">
        <v>3</v>
      </c>
      <c r="B22" t="s">
        <v>176</v>
      </c>
      <c r="C22" t="s">
        <v>177</v>
      </c>
      <c r="D22" s="7">
        <v>99</v>
      </c>
      <c r="E22" s="8">
        <v>8.8475000000000001</v>
      </c>
      <c r="F22">
        <v>875.9</v>
      </c>
      <c r="G22" t="s">
        <v>3</v>
      </c>
      <c r="H22" s="8">
        <v>10.87</v>
      </c>
      <c r="I22">
        <v>1076.1300000000001</v>
      </c>
      <c r="J22" s="9">
        <v>4.4999999999999997E-3</v>
      </c>
      <c r="K22" t="s">
        <v>3</v>
      </c>
      <c r="L22" t="s">
        <v>3</v>
      </c>
      <c r="M22">
        <v>200.23</v>
      </c>
      <c r="N22" s="9">
        <v>0.22859915515469803</v>
      </c>
      <c r="O22">
        <v>44.43</v>
      </c>
      <c r="P22" s="9">
        <v>4.1300000000000003E-2</v>
      </c>
      <c r="Q22" t="s">
        <v>3</v>
      </c>
      <c r="R22" t="s">
        <v>3</v>
      </c>
    </row>
    <row r="23" spans="1:18" x14ac:dyDescent="0.2">
      <c r="A23" t="s">
        <v>3</v>
      </c>
      <c r="B23" t="s">
        <v>44</v>
      </c>
      <c r="C23" t="s">
        <v>45</v>
      </c>
      <c r="D23" s="7">
        <v>266</v>
      </c>
      <c r="E23" s="8">
        <v>77.239099999999993</v>
      </c>
      <c r="F23">
        <v>20545.61</v>
      </c>
      <c r="G23" t="s">
        <v>3</v>
      </c>
      <c r="H23" s="8">
        <v>69.42</v>
      </c>
      <c r="I23">
        <v>18465.72</v>
      </c>
      <c r="J23" s="9">
        <v>7.6799999999999993E-2</v>
      </c>
      <c r="K23" t="s">
        <v>3</v>
      </c>
      <c r="L23" t="s">
        <v>3</v>
      </c>
      <c r="M23">
        <v>-2079.89</v>
      </c>
      <c r="N23" s="9">
        <v>-0.10123281810566831</v>
      </c>
      <c r="O23">
        <v>1146.46</v>
      </c>
      <c r="P23" s="9">
        <v>6.2100000000000002E-2</v>
      </c>
      <c r="Q23" t="s">
        <v>3</v>
      </c>
      <c r="R23" t="s">
        <v>3</v>
      </c>
    </row>
    <row r="24" spans="1:18" x14ac:dyDescent="0.2">
      <c r="A24" t="s">
        <v>3</v>
      </c>
      <c r="B24" t="s">
        <v>50</v>
      </c>
      <c r="C24" t="s">
        <v>51</v>
      </c>
      <c r="D24" s="7">
        <v>607</v>
      </c>
      <c r="E24" s="8">
        <v>6.8901000000000003</v>
      </c>
      <c r="F24">
        <v>4182.32</v>
      </c>
      <c r="G24" t="s">
        <v>3</v>
      </c>
      <c r="H24" s="8">
        <v>4.41</v>
      </c>
      <c r="I24">
        <v>2676.87</v>
      </c>
      <c r="J24" s="9">
        <v>1.11E-2</v>
      </c>
      <c r="K24" t="s">
        <v>3</v>
      </c>
      <c r="L24" t="s">
        <v>3</v>
      </c>
      <c r="M24">
        <v>-1505.45</v>
      </c>
      <c r="N24" s="9">
        <v>-0.35995571835727541</v>
      </c>
      <c r="O24">
        <v>215.48</v>
      </c>
      <c r="P24" s="9">
        <v>8.0500000000000002E-2</v>
      </c>
      <c r="Q24" t="s">
        <v>3</v>
      </c>
      <c r="R24" t="s">
        <v>3</v>
      </c>
    </row>
    <row r="25" spans="1:18" x14ac:dyDescent="0.2">
      <c r="A25" t="s">
        <v>3</v>
      </c>
      <c r="B25" t="s">
        <v>54</v>
      </c>
      <c r="C25" t="s">
        <v>55</v>
      </c>
      <c r="D25" s="7">
        <v>146</v>
      </c>
      <c r="E25" s="8">
        <v>24.087</v>
      </c>
      <c r="F25">
        <v>3516.7</v>
      </c>
      <c r="G25" t="s">
        <v>3</v>
      </c>
      <c r="H25" s="8">
        <v>24.12</v>
      </c>
      <c r="I25">
        <v>3521.52</v>
      </c>
      <c r="J25" s="9">
        <v>1.46E-2</v>
      </c>
      <c r="K25" t="s">
        <v>3</v>
      </c>
      <c r="L25" t="s">
        <v>3</v>
      </c>
      <c r="M25">
        <v>4.82</v>
      </c>
      <c r="N25" s="9">
        <v>1.370603122245287E-3</v>
      </c>
      <c r="O25">
        <v>229.22</v>
      </c>
      <c r="P25" s="9">
        <v>6.5100000000000005E-2</v>
      </c>
      <c r="Q25" t="s">
        <v>3</v>
      </c>
      <c r="R25" t="s">
        <v>3</v>
      </c>
    </row>
    <row r="26" spans="1:18" x14ac:dyDescent="0.2">
      <c r="A26" t="s">
        <v>3</v>
      </c>
      <c r="B26" t="s">
        <v>178</v>
      </c>
      <c r="C26" t="s">
        <v>179</v>
      </c>
      <c r="D26" s="7">
        <v>76</v>
      </c>
      <c r="E26" s="8">
        <v>8.9929000000000006</v>
      </c>
      <c r="F26">
        <v>683.46</v>
      </c>
      <c r="G26" t="s">
        <v>3</v>
      </c>
      <c r="H26" s="8">
        <v>13.25</v>
      </c>
      <c r="I26">
        <v>1007</v>
      </c>
      <c r="J26" s="9">
        <v>4.1999999999999997E-3</v>
      </c>
      <c r="K26" t="s">
        <v>3</v>
      </c>
      <c r="L26" t="s">
        <v>3</v>
      </c>
      <c r="M26">
        <v>323.54000000000002</v>
      </c>
      <c r="N26" s="9">
        <v>0.47338542123898986</v>
      </c>
      <c r="O26">
        <v>34.96</v>
      </c>
      <c r="P26" s="9">
        <v>3.4700000000000002E-2</v>
      </c>
      <c r="Q26" t="s">
        <v>3</v>
      </c>
      <c r="R26" t="s">
        <v>3</v>
      </c>
    </row>
    <row r="27" spans="1:18" x14ac:dyDescent="0.2">
      <c r="A27" t="s">
        <v>3</v>
      </c>
      <c r="B27" t="s">
        <v>180</v>
      </c>
      <c r="C27" t="s">
        <v>181</v>
      </c>
      <c r="D27" s="7">
        <v>43</v>
      </c>
      <c r="E27" s="8">
        <v>113.64</v>
      </c>
      <c r="F27">
        <v>4886.5200000000004</v>
      </c>
      <c r="G27" t="s">
        <v>3</v>
      </c>
      <c r="H27" s="8">
        <v>287</v>
      </c>
      <c r="I27">
        <v>12341</v>
      </c>
      <c r="J27" s="9">
        <v>5.1299999999999998E-2</v>
      </c>
      <c r="K27" t="s">
        <v>3</v>
      </c>
      <c r="L27" t="s">
        <v>3</v>
      </c>
      <c r="M27">
        <v>7454.48</v>
      </c>
      <c r="N27" s="9">
        <v>1.5255191833861315</v>
      </c>
      <c r="O27">
        <v>125.81</v>
      </c>
      <c r="P27" s="9">
        <v>1.0200000000000001E-2</v>
      </c>
      <c r="Q27" t="s">
        <v>3</v>
      </c>
      <c r="R27" t="s">
        <v>3</v>
      </c>
    </row>
    <row r="28" spans="1:18" x14ac:dyDescent="0.2">
      <c r="A28" t="s">
        <v>3</v>
      </c>
      <c r="B28" t="s">
        <v>182</v>
      </c>
      <c r="C28" t="s">
        <v>183</v>
      </c>
      <c r="D28" s="7">
        <v>187</v>
      </c>
      <c r="E28" s="8">
        <v>4.8003999999999998</v>
      </c>
      <c r="F28">
        <v>897.67</v>
      </c>
      <c r="G28" t="s">
        <v>3</v>
      </c>
      <c r="H28" s="8">
        <v>13.85</v>
      </c>
      <c r="I28">
        <v>2589.9499999999998</v>
      </c>
      <c r="J28" s="9">
        <v>1.0800000000000001E-2</v>
      </c>
      <c r="K28" t="s">
        <v>3</v>
      </c>
      <c r="L28" t="s">
        <v>3</v>
      </c>
      <c r="M28">
        <v>1692.28</v>
      </c>
      <c r="N28" s="9">
        <v>1.8851916628605168</v>
      </c>
      <c r="O28">
        <v>187</v>
      </c>
      <c r="P28" s="9">
        <v>7.22E-2</v>
      </c>
      <c r="Q28" t="s">
        <v>3</v>
      </c>
      <c r="R28" t="s">
        <v>3</v>
      </c>
    </row>
    <row r="29" spans="1:18" x14ac:dyDescent="0.2">
      <c r="A29" t="s">
        <v>3</v>
      </c>
      <c r="B29" t="s">
        <v>184</v>
      </c>
      <c r="C29" t="s">
        <v>185</v>
      </c>
      <c r="D29" s="7">
        <v>118</v>
      </c>
      <c r="E29" s="8">
        <v>15.467599999999999</v>
      </c>
      <c r="F29">
        <v>1825.18</v>
      </c>
      <c r="G29" t="s">
        <v>3</v>
      </c>
      <c r="H29" s="8">
        <v>14.85</v>
      </c>
      <c r="I29">
        <v>1752.3</v>
      </c>
      <c r="J29" s="9">
        <v>7.3000000000000001E-3</v>
      </c>
      <c r="K29" t="s">
        <v>3</v>
      </c>
      <c r="L29" t="s">
        <v>3</v>
      </c>
      <c r="M29">
        <v>-72.88</v>
      </c>
      <c r="N29" s="9">
        <v>-3.9930308243570495E-2</v>
      </c>
      <c r="O29">
        <v>35.4</v>
      </c>
      <c r="P29" s="9">
        <v>2.0199999999999999E-2</v>
      </c>
      <c r="Q29" t="s">
        <v>3</v>
      </c>
      <c r="R29" t="s">
        <v>3</v>
      </c>
    </row>
    <row r="30" spans="1:18" x14ac:dyDescent="0.2">
      <c r="A30" t="s">
        <v>3</v>
      </c>
      <c r="B30" t="s">
        <v>186</v>
      </c>
      <c r="C30" t="s">
        <v>187</v>
      </c>
      <c r="D30" s="7">
        <v>103</v>
      </c>
      <c r="E30" s="8">
        <v>3.7343999999999999</v>
      </c>
      <c r="F30">
        <v>384.64</v>
      </c>
      <c r="G30" t="s">
        <v>3</v>
      </c>
      <c r="H30" s="8">
        <v>3.54</v>
      </c>
      <c r="I30">
        <v>364.62</v>
      </c>
      <c r="J30" s="9">
        <v>1.5E-3</v>
      </c>
      <c r="K30" t="s">
        <v>3</v>
      </c>
      <c r="L30" t="s">
        <v>3</v>
      </c>
      <c r="M30">
        <v>-20.02</v>
      </c>
      <c r="N30" s="9">
        <v>-5.204866888519135E-2</v>
      </c>
      <c r="O30">
        <v>27.81</v>
      </c>
      <c r="P30" s="9">
        <v>7.6300000000000007E-2</v>
      </c>
      <c r="Q30" t="s">
        <v>3</v>
      </c>
      <c r="R30" t="s">
        <v>3</v>
      </c>
    </row>
    <row r="31" spans="1:18" x14ac:dyDescent="0.2">
      <c r="A31" t="s">
        <v>3</v>
      </c>
      <c r="B31" t="s">
        <v>188</v>
      </c>
      <c r="C31" t="s">
        <v>189</v>
      </c>
      <c r="D31" s="7">
        <v>795</v>
      </c>
      <c r="E31" s="8">
        <v>6.1738</v>
      </c>
      <c r="F31">
        <v>4908.18</v>
      </c>
      <c r="G31" t="s">
        <v>3</v>
      </c>
      <c r="H31" s="8">
        <v>5.77</v>
      </c>
      <c r="I31">
        <v>4587.1499999999996</v>
      </c>
      <c r="J31" s="9">
        <v>1.9099999999999999E-2</v>
      </c>
      <c r="K31" t="s">
        <v>3</v>
      </c>
      <c r="L31" t="s">
        <v>3</v>
      </c>
      <c r="M31">
        <v>-321.02999999999997</v>
      </c>
      <c r="N31" s="9">
        <v>-6.5407136657579787E-2</v>
      </c>
      <c r="O31">
        <v>238.5</v>
      </c>
      <c r="P31" s="9">
        <v>5.1999999999999998E-2</v>
      </c>
      <c r="Q31" t="s">
        <v>3</v>
      </c>
      <c r="R31" t="s">
        <v>3</v>
      </c>
    </row>
    <row r="32" spans="1:18" x14ac:dyDescent="0.2">
      <c r="A32" t="s">
        <v>3</v>
      </c>
      <c r="B32" t="s">
        <v>64</v>
      </c>
      <c r="C32" t="s">
        <v>65</v>
      </c>
      <c r="D32" s="7">
        <v>418</v>
      </c>
      <c r="E32" s="8">
        <v>8.8619000000000003</v>
      </c>
      <c r="F32">
        <v>3704.28</v>
      </c>
      <c r="G32" t="s">
        <v>3</v>
      </c>
      <c r="H32" s="8">
        <v>8.5399999999999991</v>
      </c>
      <c r="I32">
        <v>3569.72</v>
      </c>
      <c r="J32" s="9">
        <v>1.4800000000000001E-2</v>
      </c>
      <c r="K32" t="s">
        <v>3</v>
      </c>
      <c r="L32" t="s">
        <v>3</v>
      </c>
      <c r="M32">
        <v>-134.56</v>
      </c>
      <c r="N32" s="9">
        <v>-3.6325547744770911E-2</v>
      </c>
      <c r="O32">
        <v>54.34</v>
      </c>
      <c r="P32" s="9">
        <v>1.52E-2</v>
      </c>
      <c r="Q32" t="s">
        <v>3</v>
      </c>
      <c r="R32" t="s">
        <v>3</v>
      </c>
    </row>
    <row r="33" spans="1:18" x14ac:dyDescent="0.2">
      <c r="A33" t="s">
        <v>3</v>
      </c>
      <c r="B33" t="s">
        <v>190</v>
      </c>
      <c r="C33" t="s">
        <v>191</v>
      </c>
      <c r="D33" s="7">
        <v>337</v>
      </c>
      <c r="E33" s="8">
        <v>3.2787000000000002</v>
      </c>
      <c r="F33">
        <v>1104.93</v>
      </c>
      <c r="G33" t="s">
        <v>3</v>
      </c>
      <c r="H33" s="8">
        <v>3.2</v>
      </c>
      <c r="I33">
        <v>1078.4000000000001</v>
      </c>
      <c r="J33" s="9">
        <v>4.4999999999999997E-3</v>
      </c>
      <c r="K33" t="s">
        <v>3</v>
      </c>
      <c r="L33" t="s">
        <v>3</v>
      </c>
      <c r="M33">
        <v>-26.53</v>
      </c>
      <c r="N33" s="9">
        <v>-2.4010570805390385E-2</v>
      </c>
      <c r="O33">
        <v>59.99</v>
      </c>
      <c r="P33" s="9">
        <v>5.5599999999999997E-2</v>
      </c>
      <c r="Q33" t="s">
        <v>3</v>
      </c>
      <c r="R33" t="s">
        <v>3</v>
      </c>
    </row>
    <row r="34" spans="1:18" x14ac:dyDescent="0.2">
      <c r="A34" t="s">
        <v>3</v>
      </c>
      <c r="B34" t="s">
        <v>192</v>
      </c>
      <c r="C34" t="s">
        <v>193</v>
      </c>
      <c r="D34" s="7">
        <v>284</v>
      </c>
      <c r="E34" s="8">
        <v>1.9669000000000001</v>
      </c>
      <c r="F34">
        <v>558.59</v>
      </c>
      <c r="G34" t="s">
        <v>3</v>
      </c>
      <c r="H34" s="8">
        <v>1.875</v>
      </c>
      <c r="I34">
        <v>532.5</v>
      </c>
      <c r="J34" s="9">
        <v>2.2000000000000001E-3</v>
      </c>
      <c r="K34" t="s">
        <v>3</v>
      </c>
      <c r="L34" t="s">
        <v>3</v>
      </c>
      <c r="M34">
        <v>-26.09</v>
      </c>
      <c r="N34" s="9">
        <v>-4.6706886983297224E-2</v>
      </c>
      <c r="O34">
        <v>13.35</v>
      </c>
      <c r="P34" s="9">
        <v>2.5100000000000001E-2</v>
      </c>
      <c r="Q34" t="s">
        <v>3</v>
      </c>
      <c r="R34" t="s">
        <v>3</v>
      </c>
    </row>
    <row r="35" spans="1:18" x14ac:dyDescent="0.2">
      <c r="A35" t="s">
        <v>3</v>
      </c>
      <c r="B35" t="s">
        <v>66</v>
      </c>
      <c r="C35" t="s">
        <v>67</v>
      </c>
      <c r="D35" s="7">
        <v>78</v>
      </c>
      <c r="E35" s="8">
        <v>10.671900000000001</v>
      </c>
      <c r="F35">
        <v>832.41</v>
      </c>
      <c r="G35" t="s">
        <v>3</v>
      </c>
      <c r="H35" s="8">
        <v>10.48</v>
      </c>
      <c r="I35">
        <v>817.44</v>
      </c>
      <c r="J35" s="9">
        <v>3.3999999999999998E-3</v>
      </c>
      <c r="K35" t="s">
        <v>3</v>
      </c>
      <c r="L35" t="s">
        <v>3</v>
      </c>
      <c r="M35">
        <v>-14.97</v>
      </c>
      <c r="N35" s="9">
        <v>-1.7983926190218765E-2</v>
      </c>
      <c r="O35">
        <v>13.65</v>
      </c>
      <c r="P35" s="9">
        <v>1.67E-2</v>
      </c>
      <c r="Q35" t="s">
        <v>3</v>
      </c>
      <c r="R35" t="s">
        <v>3</v>
      </c>
    </row>
    <row r="36" spans="1:18" x14ac:dyDescent="0.2">
      <c r="A36" t="s">
        <v>3</v>
      </c>
      <c r="B36" t="s">
        <v>194</v>
      </c>
      <c r="C36" t="s">
        <v>195</v>
      </c>
      <c r="D36" s="7">
        <v>10</v>
      </c>
      <c r="E36" s="8">
        <v>41.88</v>
      </c>
      <c r="F36">
        <v>418.8</v>
      </c>
      <c r="G36" t="s">
        <v>3</v>
      </c>
      <c r="H36" s="8">
        <v>43.03</v>
      </c>
      <c r="I36">
        <v>430.3</v>
      </c>
      <c r="J36" s="9">
        <v>1.8E-3</v>
      </c>
      <c r="K36" t="s">
        <v>3</v>
      </c>
      <c r="L36" t="s">
        <v>3</v>
      </c>
      <c r="M36">
        <v>11.5</v>
      </c>
      <c r="N36" s="9">
        <v>2.7459407831900668E-2</v>
      </c>
      <c r="O36">
        <v>15</v>
      </c>
      <c r="P36" s="9">
        <v>3.49E-2</v>
      </c>
      <c r="Q36" t="s">
        <v>3</v>
      </c>
      <c r="R36" t="s">
        <v>3</v>
      </c>
    </row>
    <row r="37" spans="1:18" x14ac:dyDescent="0.2">
      <c r="A37" t="s">
        <v>3</v>
      </c>
      <c r="B37" t="s">
        <v>68</v>
      </c>
      <c r="C37" t="s">
        <v>69</v>
      </c>
      <c r="D37" s="7">
        <v>91</v>
      </c>
      <c r="E37" s="8">
        <v>9.7827000000000002</v>
      </c>
      <c r="F37">
        <v>890.23</v>
      </c>
      <c r="G37" t="s">
        <v>3</v>
      </c>
      <c r="H37" s="8">
        <v>12.37</v>
      </c>
      <c r="I37">
        <v>1125.67</v>
      </c>
      <c r="J37" s="9">
        <v>4.7000000000000002E-3</v>
      </c>
      <c r="K37" t="s">
        <v>3</v>
      </c>
      <c r="L37" t="s">
        <v>3</v>
      </c>
      <c r="M37">
        <v>235.44</v>
      </c>
      <c r="N37" s="9">
        <v>0.26447097940981545</v>
      </c>
      <c r="O37">
        <v>54.6</v>
      </c>
      <c r="P37" s="9">
        <v>4.8500000000000001E-2</v>
      </c>
      <c r="Q37" t="s">
        <v>3</v>
      </c>
      <c r="R37" t="s">
        <v>3</v>
      </c>
    </row>
    <row r="38" spans="1:18" x14ac:dyDescent="0.2">
      <c r="A38" t="s">
        <v>3</v>
      </c>
      <c r="B38" t="s">
        <v>196</v>
      </c>
      <c r="C38" t="s">
        <v>197</v>
      </c>
      <c r="D38" s="7">
        <v>661</v>
      </c>
      <c r="E38" s="8">
        <v>3.9805999999999999</v>
      </c>
      <c r="F38">
        <v>2631.16</v>
      </c>
      <c r="G38" t="s">
        <v>3</v>
      </c>
      <c r="H38" s="8">
        <v>4.0999999999999996</v>
      </c>
      <c r="I38">
        <v>2710.1</v>
      </c>
      <c r="J38" s="9">
        <v>1.1299999999999999E-2</v>
      </c>
      <c r="K38" t="s">
        <v>3</v>
      </c>
      <c r="L38" t="s">
        <v>3</v>
      </c>
      <c r="M38">
        <v>78.94</v>
      </c>
      <c r="N38" s="9">
        <v>3.0001976314629291E-2</v>
      </c>
      <c r="O38">
        <v>125.59</v>
      </c>
      <c r="P38" s="9">
        <v>4.6300000000000001E-2</v>
      </c>
      <c r="Q38" t="s">
        <v>3</v>
      </c>
      <c r="R38" t="s">
        <v>3</v>
      </c>
    </row>
    <row r="39" spans="1:18" x14ac:dyDescent="0.2">
      <c r="A39" t="s">
        <v>3</v>
      </c>
      <c r="B39" t="s">
        <v>70</v>
      </c>
      <c r="C39" t="s">
        <v>71</v>
      </c>
      <c r="D39" s="7">
        <v>19</v>
      </c>
      <c r="E39" s="8">
        <v>55.126300000000001</v>
      </c>
      <c r="F39">
        <v>1047.4000000000001</v>
      </c>
      <c r="G39" t="s">
        <v>3</v>
      </c>
      <c r="H39" s="8">
        <v>58.01</v>
      </c>
      <c r="I39">
        <v>1102.19</v>
      </c>
      <c r="J39" s="9">
        <v>4.5999999999999999E-3</v>
      </c>
      <c r="K39" t="s">
        <v>3</v>
      </c>
      <c r="L39" t="s">
        <v>3</v>
      </c>
      <c r="M39">
        <v>54.79</v>
      </c>
      <c r="N39" s="9">
        <v>5.2310483101012023E-2</v>
      </c>
      <c r="O39">
        <v>38.82</v>
      </c>
      <c r="P39" s="9">
        <v>3.5200000000000002E-2</v>
      </c>
      <c r="Q39" t="s">
        <v>3</v>
      </c>
      <c r="R39" t="s">
        <v>3</v>
      </c>
    </row>
    <row r="40" spans="1:18" x14ac:dyDescent="0.2">
      <c r="A40" t="s">
        <v>3</v>
      </c>
      <c r="B40" t="s">
        <v>198</v>
      </c>
      <c r="C40" t="s">
        <v>199</v>
      </c>
      <c r="D40" s="7">
        <v>477</v>
      </c>
      <c r="E40" s="8">
        <v>1.8938999999999999</v>
      </c>
      <c r="F40">
        <v>903.41</v>
      </c>
      <c r="G40" t="s">
        <v>3</v>
      </c>
      <c r="H40" s="8">
        <v>0.65</v>
      </c>
      <c r="I40">
        <v>310.05</v>
      </c>
      <c r="J40" s="9">
        <v>1.2999999999999999E-3</v>
      </c>
      <c r="K40" t="s">
        <v>3</v>
      </c>
      <c r="L40" t="s">
        <v>3</v>
      </c>
      <c r="M40">
        <v>-593.36</v>
      </c>
      <c r="N40" s="9">
        <v>-0.65680034535814302</v>
      </c>
      <c r="O40">
        <v>28.62</v>
      </c>
      <c r="P40" s="9">
        <v>9.2299999999999993E-2</v>
      </c>
      <c r="Q40" t="s">
        <v>3</v>
      </c>
      <c r="R40" t="s">
        <v>3</v>
      </c>
    </row>
    <row r="41" spans="1:18" x14ac:dyDescent="0.2">
      <c r="A41" t="s">
        <v>3</v>
      </c>
      <c r="B41" t="s">
        <v>200</v>
      </c>
      <c r="C41" t="s">
        <v>201</v>
      </c>
      <c r="D41" s="7">
        <v>217</v>
      </c>
      <c r="E41" s="8">
        <v>2.7305999999999999</v>
      </c>
      <c r="F41">
        <v>592.54</v>
      </c>
      <c r="G41" t="s">
        <v>3</v>
      </c>
      <c r="H41" s="8">
        <v>2.99</v>
      </c>
      <c r="I41">
        <v>648.83000000000004</v>
      </c>
      <c r="J41" s="9">
        <v>2.7000000000000001E-3</v>
      </c>
      <c r="K41" t="s">
        <v>3</v>
      </c>
      <c r="L41" t="s">
        <v>3</v>
      </c>
      <c r="M41">
        <v>56.29</v>
      </c>
      <c r="N41" s="9">
        <v>9.4997806055287418E-2</v>
      </c>
      <c r="O41">
        <v>33.85</v>
      </c>
      <c r="P41" s="9">
        <v>5.2200000000000003E-2</v>
      </c>
      <c r="Q41" t="s">
        <v>3</v>
      </c>
      <c r="R41" t="s">
        <v>3</v>
      </c>
    </row>
    <row r="42" spans="1:18" x14ac:dyDescent="0.2">
      <c r="A42" t="s">
        <v>3</v>
      </c>
      <c r="B42" t="s">
        <v>74</v>
      </c>
      <c r="C42" t="s">
        <v>75</v>
      </c>
      <c r="D42" s="7">
        <v>80</v>
      </c>
      <c r="E42" s="8">
        <v>100.4837</v>
      </c>
      <c r="F42">
        <v>8038.69</v>
      </c>
      <c r="G42" t="s">
        <v>3</v>
      </c>
      <c r="H42" s="8">
        <v>118.6</v>
      </c>
      <c r="I42">
        <v>9488</v>
      </c>
      <c r="J42" s="9">
        <v>3.9399999999999998E-2</v>
      </c>
      <c r="K42" t="s">
        <v>3</v>
      </c>
      <c r="L42" t="s">
        <v>3</v>
      </c>
      <c r="M42">
        <v>1449.31</v>
      </c>
      <c r="N42" s="9">
        <v>0.1802918137159164</v>
      </c>
      <c r="O42">
        <v>488</v>
      </c>
      <c r="P42" s="9">
        <v>5.1400000000000001E-2</v>
      </c>
      <c r="Q42" t="s">
        <v>3</v>
      </c>
      <c r="R42" t="s">
        <v>3</v>
      </c>
    </row>
    <row r="43" spans="1:18" x14ac:dyDescent="0.2">
      <c r="A43" t="s">
        <v>3</v>
      </c>
      <c r="B43" t="s">
        <v>76</v>
      </c>
      <c r="C43" t="s">
        <v>77</v>
      </c>
      <c r="D43" s="7">
        <v>657</v>
      </c>
      <c r="E43" s="8">
        <v>29.886099999999999</v>
      </c>
      <c r="F43">
        <v>19635.189999999999</v>
      </c>
      <c r="G43" t="s">
        <v>3</v>
      </c>
      <c r="H43" s="8">
        <v>18.22</v>
      </c>
      <c r="I43">
        <v>11970.54</v>
      </c>
      <c r="J43" s="9">
        <v>4.9799999999999997E-2</v>
      </c>
      <c r="K43" t="s">
        <v>3</v>
      </c>
      <c r="L43" t="s">
        <v>3</v>
      </c>
      <c r="M43">
        <v>-7664.65</v>
      </c>
      <c r="N43" s="9">
        <v>-0.39035272895245732</v>
      </c>
      <c r="O43">
        <v>1090.6199999999999</v>
      </c>
      <c r="P43" s="9">
        <v>9.11E-2</v>
      </c>
      <c r="Q43" t="s">
        <v>3</v>
      </c>
      <c r="R43" t="s">
        <v>3</v>
      </c>
    </row>
    <row r="44" spans="1:18" x14ac:dyDescent="0.2">
      <c r="A44" t="s">
        <v>3</v>
      </c>
      <c r="B44" t="s">
        <v>82</v>
      </c>
      <c r="C44" t="s">
        <v>83</v>
      </c>
      <c r="D44" s="7">
        <v>53</v>
      </c>
      <c r="E44" s="8">
        <v>29.447399999999998</v>
      </c>
      <c r="F44">
        <v>1560.71</v>
      </c>
      <c r="G44" t="s">
        <v>3</v>
      </c>
      <c r="H44" s="8">
        <v>31.53</v>
      </c>
      <c r="I44">
        <v>1671.09</v>
      </c>
      <c r="J44" s="9">
        <v>6.8999999999999999E-3</v>
      </c>
      <c r="K44" t="s">
        <v>3</v>
      </c>
      <c r="L44" t="s">
        <v>3</v>
      </c>
      <c r="M44">
        <v>110.38</v>
      </c>
      <c r="N44" s="9">
        <v>7.0724221668343246E-2</v>
      </c>
      <c r="O44">
        <v>17.39</v>
      </c>
      <c r="P44" s="9">
        <v>1.04E-2</v>
      </c>
      <c r="Q44" t="s">
        <v>3</v>
      </c>
      <c r="R44" t="s">
        <v>3</v>
      </c>
    </row>
    <row r="45" spans="1:18" x14ac:dyDescent="0.2">
      <c r="A45" t="s">
        <v>3</v>
      </c>
      <c r="B45" t="s">
        <v>84</v>
      </c>
      <c r="C45" t="s">
        <v>85</v>
      </c>
      <c r="D45" s="7">
        <v>1182</v>
      </c>
      <c r="E45" s="8">
        <v>1.6265000000000001</v>
      </c>
      <c r="F45">
        <v>1922.49</v>
      </c>
      <c r="G45" t="s">
        <v>3</v>
      </c>
      <c r="H45" s="8">
        <v>1.38</v>
      </c>
      <c r="I45">
        <v>1631.16</v>
      </c>
      <c r="J45" s="9">
        <v>6.7999999999999996E-3</v>
      </c>
      <c r="K45" t="s">
        <v>3</v>
      </c>
      <c r="L45" t="s">
        <v>3</v>
      </c>
      <c r="M45">
        <v>-291.33</v>
      </c>
      <c r="N45" s="9">
        <v>-0.15153784935162209</v>
      </c>
      <c r="O45">
        <v>118.2</v>
      </c>
      <c r="P45" s="9">
        <v>7.2499999999999995E-2</v>
      </c>
      <c r="Q45" t="s">
        <v>3</v>
      </c>
      <c r="R45" t="s">
        <v>3</v>
      </c>
    </row>
    <row r="46" spans="1:18" x14ac:dyDescent="0.2">
      <c r="A46" t="s">
        <v>3</v>
      </c>
      <c r="B46" t="s">
        <v>88</v>
      </c>
      <c r="C46" t="s">
        <v>89</v>
      </c>
      <c r="D46" s="7">
        <v>618</v>
      </c>
      <c r="E46" s="8">
        <v>1.8676999999999999</v>
      </c>
      <c r="F46">
        <v>1154.23</v>
      </c>
      <c r="G46" t="s">
        <v>3</v>
      </c>
      <c r="H46" s="8">
        <v>0.91</v>
      </c>
      <c r="I46">
        <v>562.38</v>
      </c>
      <c r="J46" s="9">
        <v>2.3E-3</v>
      </c>
      <c r="K46" t="s">
        <v>3</v>
      </c>
      <c r="L46" t="s">
        <v>3</v>
      </c>
      <c r="M46">
        <v>-591.85</v>
      </c>
      <c r="N46" s="9">
        <v>-0.51276608648189703</v>
      </c>
      <c r="O46">
        <v>67.98</v>
      </c>
      <c r="P46" s="9">
        <v>0.12089999999999999</v>
      </c>
      <c r="Q46" t="s">
        <v>3</v>
      </c>
      <c r="R46" t="s">
        <v>3</v>
      </c>
    </row>
    <row r="47" spans="1:18" x14ac:dyDescent="0.2">
      <c r="A47" t="s">
        <v>3</v>
      </c>
      <c r="B47" t="s">
        <v>202</v>
      </c>
      <c r="C47" t="s">
        <v>203</v>
      </c>
      <c r="D47" s="7">
        <v>180</v>
      </c>
      <c r="E47" s="8">
        <v>6.4096000000000002</v>
      </c>
      <c r="F47">
        <v>1153.72</v>
      </c>
      <c r="G47" t="s">
        <v>3</v>
      </c>
      <c r="H47" s="8">
        <v>3.78</v>
      </c>
      <c r="I47">
        <v>680.4</v>
      </c>
      <c r="J47" s="9">
        <v>2.8E-3</v>
      </c>
      <c r="K47" t="s">
        <v>3</v>
      </c>
      <c r="L47" t="s">
        <v>3</v>
      </c>
      <c r="M47">
        <v>-473.32</v>
      </c>
      <c r="N47" s="9">
        <v>-0.41025552127032555</v>
      </c>
      <c r="O47">
        <v>23.4</v>
      </c>
      <c r="P47" s="9">
        <v>3.44E-2</v>
      </c>
      <c r="Q47" t="s">
        <v>3</v>
      </c>
      <c r="R47" t="s">
        <v>3</v>
      </c>
    </row>
    <row r="48" spans="1:18" x14ac:dyDescent="0.2">
      <c r="A48" t="s">
        <v>3</v>
      </c>
      <c r="B48" t="s">
        <v>96</v>
      </c>
      <c r="C48" t="s">
        <v>97</v>
      </c>
      <c r="D48" s="7">
        <v>205</v>
      </c>
      <c r="E48" s="8">
        <v>10.335000000000001</v>
      </c>
      <c r="F48">
        <v>2118.67</v>
      </c>
      <c r="G48" t="s">
        <v>3</v>
      </c>
      <c r="H48" s="8">
        <v>8.86</v>
      </c>
      <c r="I48">
        <v>1816.3</v>
      </c>
      <c r="J48" s="9">
        <v>7.6E-3</v>
      </c>
      <c r="K48" t="s">
        <v>3</v>
      </c>
      <c r="L48" t="s">
        <v>3</v>
      </c>
      <c r="M48">
        <v>-302.37</v>
      </c>
      <c r="N48" s="9">
        <v>-0.1427168931452279</v>
      </c>
      <c r="O48">
        <v>106.6</v>
      </c>
      <c r="P48" s="9">
        <v>5.8700000000000002E-2</v>
      </c>
      <c r="Q48" t="s">
        <v>3</v>
      </c>
      <c r="R48" t="s">
        <v>3</v>
      </c>
    </row>
    <row r="49" spans="1:18" x14ac:dyDescent="0.2">
      <c r="A49" t="s">
        <v>3</v>
      </c>
      <c r="B49" t="s">
        <v>204</v>
      </c>
      <c r="C49" t="s">
        <v>205</v>
      </c>
      <c r="D49" s="7">
        <v>92</v>
      </c>
      <c r="E49" s="8">
        <v>68.399600000000007</v>
      </c>
      <c r="F49">
        <v>6292.76</v>
      </c>
      <c r="G49" t="s">
        <v>3</v>
      </c>
      <c r="H49" s="8">
        <v>97.96</v>
      </c>
      <c r="I49">
        <v>9012.32</v>
      </c>
      <c r="J49" s="9">
        <v>3.7499999999999999E-2</v>
      </c>
      <c r="K49" t="s">
        <v>3</v>
      </c>
      <c r="L49" t="s">
        <v>3</v>
      </c>
      <c r="M49">
        <v>2719.56</v>
      </c>
      <c r="N49" s="9">
        <v>0.43217284625506136</v>
      </c>
      <c r="O49">
        <v>604.73</v>
      </c>
      <c r="P49" s="9">
        <v>6.7100000000000007E-2</v>
      </c>
      <c r="Q49" t="s">
        <v>3</v>
      </c>
      <c r="R49" t="s">
        <v>3</v>
      </c>
    </row>
    <row r="50" spans="1:18" x14ac:dyDescent="0.2">
      <c r="A50" t="s">
        <v>3</v>
      </c>
      <c r="B50" t="s">
        <v>206</v>
      </c>
      <c r="C50" t="s">
        <v>207</v>
      </c>
      <c r="D50" s="7">
        <v>1792</v>
      </c>
      <c r="E50" s="8">
        <v>3.0424000000000002</v>
      </c>
      <c r="F50">
        <v>5451.98</v>
      </c>
      <c r="G50" t="s">
        <v>3</v>
      </c>
      <c r="H50" s="8">
        <v>2.04</v>
      </c>
      <c r="I50">
        <v>3655.68</v>
      </c>
      <c r="J50" s="9">
        <v>1.52E-2</v>
      </c>
      <c r="K50" t="s">
        <v>3</v>
      </c>
      <c r="L50" t="s">
        <v>3</v>
      </c>
      <c r="M50">
        <v>-1796.3</v>
      </c>
      <c r="N50" s="9">
        <v>-0.3294766305085492</v>
      </c>
      <c r="O50">
        <v>133.55000000000001</v>
      </c>
      <c r="P50" s="9">
        <v>3.6499999999999998E-2</v>
      </c>
      <c r="Q50" t="s">
        <v>3</v>
      </c>
      <c r="R50" t="s">
        <v>3</v>
      </c>
    </row>
    <row r="51" spans="1:18" x14ac:dyDescent="0.2">
      <c r="A51" t="s">
        <v>3</v>
      </c>
      <c r="B51" t="s">
        <v>102</v>
      </c>
      <c r="C51" t="s">
        <v>103</v>
      </c>
      <c r="D51" s="7">
        <v>337</v>
      </c>
      <c r="E51" s="8">
        <v>3.7949000000000002</v>
      </c>
      <c r="F51">
        <v>1278.8699999999999</v>
      </c>
      <c r="G51" t="s">
        <v>3</v>
      </c>
      <c r="H51" s="8">
        <v>2.17</v>
      </c>
      <c r="I51">
        <v>731.29</v>
      </c>
      <c r="J51" s="9">
        <v>3.0000000000000001E-3</v>
      </c>
      <c r="K51" t="s">
        <v>3</v>
      </c>
      <c r="L51" t="s">
        <v>3</v>
      </c>
      <c r="M51">
        <v>-547.58000000000004</v>
      </c>
      <c r="N51" s="9">
        <v>-0.42817487313018532</v>
      </c>
      <c r="O51">
        <v>76.16</v>
      </c>
      <c r="P51" s="9">
        <v>0.1041</v>
      </c>
      <c r="Q51" t="s">
        <v>3</v>
      </c>
      <c r="R51" t="s">
        <v>3</v>
      </c>
    </row>
    <row r="52" spans="1:18" x14ac:dyDescent="0.2">
      <c r="A52" t="s">
        <v>3</v>
      </c>
      <c r="B52" t="s">
        <v>104</v>
      </c>
      <c r="C52" t="s">
        <v>105</v>
      </c>
      <c r="D52" s="7">
        <v>69</v>
      </c>
      <c r="E52" s="8">
        <v>48.203800000000001</v>
      </c>
      <c r="F52">
        <v>3326.06</v>
      </c>
      <c r="G52" t="s">
        <v>3</v>
      </c>
      <c r="H52" s="8">
        <v>53.33</v>
      </c>
      <c r="I52">
        <v>3679.77</v>
      </c>
      <c r="J52" s="9">
        <v>1.5299999999999999E-2</v>
      </c>
      <c r="K52" t="s">
        <v>3</v>
      </c>
      <c r="L52" t="s">
        <v>3</v>
      </c>
      <c r="M52">
        <v>353.71</v>
      </c>
      <c r="N52" s="9">
        <v>0.10634504488794549</v>
      </c>
      <c r="O52">
        <v>184.6</v>
      </c>
      <c r="P52" s="9">
        <v>5.0200000000000002E-2</v>
      </c>
      <c r="Q52" t="s">
        <v>3</v>
      </c>
      <c r="R52" t="s">
        <v>3</v>
      </c>
    </row>
    <row r="53" spans="1:18" x14ac:dyDescent="0.2">
      <c r="A53" t="s">
        <v>3</v>
      </c>
      <c r="B53" t="s">
        <v>106</v>
      </c>
      <c r="C53" t="s">
        <v>107</v>
      </c>
      <c r="D53" s="7">
        <v>144</v>
      </c>
      <c r="E53" s="8">
        <v>18.7499</v>
      </c>
      <c r="F53">
        <v>2699.99</v>
      </c>
      <c r="G53" t="s">
        <v>3</v>
      </c>
      <c r="H53" s="8">
        <v>30.43</v>
      </c>
      <c r="I53">
        <v>4381.92</v>
      </c>
      <c r="J53" s="9">
        <v>1.8200000000000001E-2</v>
      </c>
      <c r="K53" t="s">
        <v>3</v>
      </c>
      <c r="L53" t="s">
        <v>3</v>
      </c>
      <c r="M53">
        <v>1681.93</v>
      </c>
      <c r="N53" s="9">
        <v>0.62293934421979347</v>
      </c>
      <c r="O53">
        <v>122.4</v>
      </c>
      <c r="P53" s="9">
        <v>2.7900000000000001E-2</v>
      </c>
      <c r="Q53" t="s">
        <v>3</v>
      </c>
      <c r="R53" t="s">
        <v>3</v>
      </c>
    </row>
    <row r="54" spans="1:18" x14ac:dyDescent="0.2">
      <c r="A54" t="s">
        <v>3</v>
      </c>
      <c r="B54" t="s">
        <v>208</v>
      </c>
      <c r="C54" t="s">
        <v>209</v>
      </c>
      <c r="D54" s="7">
        <v>220</v>
      </c>
      <c r="E54" s="8">
        <v>1.9697</v>
      </c>
      <c r="F54">
        <v>433.34</v>
      </c>
      <c r="G54" t="s">
        <v>3</v>
      </c>
      <c r="H54" s="8">
        <v>2.16</v>
      </c>
      <c r="I54">
        <v>475.2</v>
      </c>
      <c r="J54" s="9">
        <v>2E-3</v>
      </c>
      <c r="K54" t="s">
        <v>3</v>
      </c>
      <c r="L54" t="s">
        <v>3</v>
      </c>
      <c r="M54">
        <v>41.86</v>
      </c>
      <c r="N54" s="9">
        <v>9.6598513869017411E-2</v>
      </c>
      <c r="O54">
        <v>33</v>
      </c>
      <c r="P54" s="9">
        <v>6.9400000000000003E-2</v>
      </c>
      <c r="Q54" t="s">
        <v>3</v>
      </c>
      <c r="R54" t="s">
        <v>3</v>
      </c>
    </row>
    <row r="55" spans="1:18" x14ac:dyDescent="0.2">
      <c r="A55" t="s">
        <v>3</v>
      </c>
      <c r="B55" t="s">
        <v>108</v>
      </c>
      <c r="C55" t="s">
        <v>109</v>
      </c>
      <c r="D55" s="7">
        <v>870</v>
      </c>
      <c r="E55" s="8">
        <v>6.1683000000000003</v>
      </c>
      <c r="F55">
        <v>5366.38</v>
      </c>
      <c r="G55" t="s">
        <v>3</v>
      </c>
      <c r="H55" s="8">
        <v>5.3</v>
      </c>
      <c r="I55">
        <v>4611</v>
      </c>
      <c r="J55" s="9">
        <v>1.9199999999999998E-2</v>
      </c>
      <c r="K55" t="s">
        <v>3</v>
      </c>
      <c r="L55" t="s">
        <v>3</v>
      </c>
      <c r="M55">
        <v>-755.38</v>
      </c>
      <c r="N55" s="9">
        <v>-0.1407615562073502</v>
      </c>
      <c r="O55">
        <v>143.07</v>
      </c>
      <c r="P55" s="9">
        <v>3.1E-2</v>
      </c>
      <c r="Q55" t="s">
        <v>3</v>
      </c>
      <c r="R55" t="s">
        <v>3</v>
      </c>
    </row>
    <row r="56" spans="1:18" x14ac:dyDescent="0.2">
      <c r="A56" t="s">
        <v>3</v>
      </c>
      <c r="B56" t="s">
        <v>110</v>
      </c>
      <c r="C56" t="s">
        <v>111</v>
      </c>
      <c r="D56" s="7">
        <v>46</v>
      </c>
      <c r="E56" s="8">
        <v>53.878999999999998</v>
      </c>
      <c r="F56">
        <v>2478.4299999999998</v>
      </c>
      <c r="G56" t="s">
        <v>3</v>
      </c>
      <c r="H56" s="8">
        <v>54.68</v>
      </c>
      <c r="I56">
        <v>2515.2800000000002</v>
      </c>
      <c r="J56" s="9">
        <v>1.0500000000000001E-2</v>
      </c>
      <c r="K56" t="s">
        <v>3</v>
      </c>
      <c r="L56" t="s">
        <v>3</v>
      </c>
      <c r="M56">
        <v>36.85</v>
      </c>
      <c r="N56" s="9">
        <v>1.4868283550473487E-2</v>
      </c>
      <c r="O56">
        <v>122.5</v>
      </c>
      <c r="P56" s="9">
        <v>4.87E-2</v>
      </c>
      <c r="Q56" t="s">
        <v>3</v>
      </c>
      <c r="R56" t="s">
        <v>3</v>
      </c>
    </row>
    <row r="57" spans="1:18" x14ac:dyDescent="0.2">
      <c r="A57" t="s">
        <v>3</v>
      </c>
      <c r="B57" t="s">
        <v>112</v>
      </c>
      <c r="C57" t="s">
        <v>113</v>
      </c>
      <c r="D57" s="7">
        <v>502</v>
      </c>
      <c r="E57" s="8">
        <v>11.4968</v>
      </c>
      <c r="F57">
        <v>5771.38</v>
      </c>
      <c r="G57" t="s">
        <v>3</v>
      </c>
      <c r="H57" s="8">
        <v>9.23</v>
      </c>
      <c r="I57">
        <v>4633.46</v>
      </c>
      <c r="J57" s="9">
        <v>1.9300000000000001E-2</v>
      </c>
      <c r="K57" t="s">
        <v>3</v>
      </c>
      <c r="L57" t="s">
        <v>3</v>
      </c>
      <c r="M57">
        <v>-1137.92</v>
      </c>
      <c r="N57" s="9">
        <v>-0.19716601575359793</v>
      </c>
      <c r="O57">
        <v>351.4</v>
      </c>
      <c r="P57" s="9">
        <v>7.5800000000000006E-2</v>
      </c>
      <c r="Q57" t="s">
        <v>3</v>
      </c>
      <c r="R57" t="s">
        <v>3</v>
      </c>
    </row>
    <row r="58" spans="1:18" x14ac:dyDescent="0.2">
      <c r="A58" t="s">
        <v>3</v>
      </c>
      <c r="B58" t="s">
        <v>114</v>
      </c>
      <c r="C58" t="s">
        <v>115</v>
      </c>
      <c r="D58" s="7">
        <v>1499</v>
      </c>
      <c r="E58" s="8">
        <v>4.4657</v>
      </c>
      <c r="F58">
        <v>6694.09</v>
      </c>
      <c r="G58" t="s">
        <v>3</v>
      </c>
      <c r="H58" s="8">
        <v>3.38</v>
      </c>
      <c r="I58">
        <v>5066.62</v>
      </c>
      <c r="J58" s="9">
        <v>2.1100000000000001E-2</v>
      </c>
      <c r="K58" t="s">
        <v>3</v>
      </c>
      <c r="L58" t="s">
        <v>3</v>
      </c>
      <c r="M58">
        <v>-1627.47</v>
      </c>
      <c r="N58" s="9">
        <v>-0.24312042413531937</v>
      </c>
      <c r="O58">
        <v>329.78</v>
      </c>
      <c r="P58" s="9">
        <v>6.5100000000000005E-2</v>
      </c>
      <c r="Q58" t="s">
        <v>3</v>
      </c>
      <c r="R58" t="s">
        <v>3</v>
      </c>
    </row>
    <row r="59" spans="1:18" x14ac:dyDescent="0.2">
      <c r="A59" t="s">
        <v>3</v>
      </c>
      <c r="B59" t="s">
        <v>210</v>
      </c>
      <c r="C59" t="s">
        <v>211</v>
      </c>
      <c r="D59" s="7">
        <v>174</v>
      </c>
      <c r="E59" s="8">
        <v>9.4838000000000005</v>
      </c>
      <c r="F59">
        <v>1650.18</v>
      </c>
      <c r="G59" t="s">
        <v>3</v>
      </c>
      <c r="H59" s="8">
        <v>14.13</v>
      </c>
      <c r="I59">
        <v>2458.62</v>
      </c>
      <c r="J59" s="9">
        <v>1.0200000000000001E-2</v>
      </c>
      <c r="K59" t="s">
        <v>3</v>
      </c>
      <c r="L59" t="s">
        <v>3</v>
      </c>
      <c r="M59">
        <v>808.44</v>
      </c>
      <c r="N59" s="9">
        <v>0.48991019161546012</v>
      </c>
      <c r="O59">
        <v>106.14</v>
      </c>
      <c r="P59" s="9">
        <v>4.3200000000000002E-2</v>
      </c>
      <c r="Q59" t="s">
        <v>3</v>
      </c>
      <c r="R59" t="s">
        <v>3</v>
      </c>
    </row>
    <row r="60" spans="1:18" x14ac:dyDescent="0.2">
      <c r="A60" t="s">
        <v>3</v>
      </c>
      <c r="B60" t="s">
        <v>116</v>
      </c>
      <c r="C60" t="s">
        <v>117</v>
      </c>
      <c r="D60" s="7">
        <v>161</v>
      </c>
      <c r="E60" s="8">
        <v>3.8820000000000001</v>
      </c>
      <c r="F60">
        <v>625</v>
      </c>
      <c r="G60" t="s">
        <v>3</v>
      </c>
      <c r="H60" s="8">
        <v>3.45</v>
      </c>
      <c r="I60">
        <v>555.45000000000005</v>
      </c>
      <c r="J60" s="9">
        <v>2.3E-3</v>
      </c>
      <c r="K60" t="s">
        <v>3</v>
      </c>
      <c r="L60" t="s">
        <v>3</v>
      </c>
      <c r="M60">
        <v>-69.55</v>
      </c>
      <c r="N60" s="9">
        <v>-0.11127999999999999</v>
      </c>
      <c r="O60">
        <v>28.98</v>
      </c>
      <c r="P60" s="9">
        <v>5.2200000000000003E-2</v>
      </c>
      <c r="Q60" t="s">
        <v>3</v>
      </c>
      <c r="R60" t="s">
        <v>3</v>
      </c>
    </row>
    <row r="61" spans="1:18" x14ac:dyDescent="0.2">
      <c r="A61" t="s">
        <v>3</v>
      </c>
      <c r="B61" t="s">
        <v>212</v>
      </c>
      <c r="C61" t="s">
        <v>213</v>
      </c>
      <c r="D61" s="7">
        <v>2739</v>
      </c>
      <c r="E61" s="8">
        <v>4.3887</v>
      </c>
      <c r="F61">
        <v>12020.75</v>
      </c>
      <c r="G61" t="s">
        <v>3</v>
      </c>
      <c r="H61" s="8">
        <v>3.13</v>
      </c>
      <c r="I61">
        <v>8573.07</v>
      </c>
      <c r="J61" s="9">
        <v>3.56E-2</v>
      </c>
      <c r="K61" t="s">
        <v>3</v>
      </c>
      <c r="L61" t="s">
        <v>3</v>
      </c>
      <c r="M61">
        <v>-3447.68</v>
      </c>
      <c r="N61" s="9">
        <v>-0.28681072312459704</v>
      </c>
      <c r="O61">
        <v>438.24</v>
      </c>
      <c r="P61" s="9">
        <v>5.11E-2</v>
      </c>
      <c r="Q61" t="s">
        <v>3</v>
      </c>
      <c r="R61" t="s">
        <v>3</v>
      </c>
    </row>
    <row r="62" spans="1:18" x14ac:dyDescent="0.2">
      <c r="A62" t="s">
        <v>3</v>
      </c>
      <c r="B62" t="s">
        <v>214</v>
      </c>
      <c r="C62" t="s">
        <v>215</v>
      </c>
      <c r="D62" s="7">
        <v>194</v>
      </c>
      <c r="E62" s="8">
        <v>10.168799999999999</v>
      </c>
      <c r="F62">
        <v>1972.74</v>
      </c>
      <c r="G62" t="s">
        <v>3</v>
      </c>
      <c r="H62" s="8">
        <v>10.48</v>
      </c>
      <c r="I62">
        <v>2033.12</v>
      </c>
      <c r="J62" s="9">
        <v>8.5000000000000006E-3</v>
      </c>
      <c r="K62" t="s">
        <v>3</v>
      </c>
      <c r="L62" t="s">
        <v>3</v>
      </c>
      <c r="M62">
        <v>60.38</v>
      </c>
      <c r="N62" s="9">
        <v>3.0607175806239038E-2</v>
      </c>
      <c r="O62">
        <v>77.599999999999994</v>
      </c>
      <c r="P62" s="9">
        <v>3.8199999999999998E-2</v>
      </c>
      <c r="Q62" t="s">
        <v>3</v>
      </c>
      <c r="R62" t="s">
        <v>3</v>
      </c>
    </row>
    <row r="63" spans="1:18" x14ac:dyDescent="0.2">
      <c r="A63" t="s">
        <v>3</v>
      </c>
      <c r="B63" t="s">
        <v>120</v>
      </c>
      <c r="C63" t="s">
        <v>121</v>
      </c>
      <c r="D63" s="7">
        <v>347</v>
      </c>
      <c r="E63" s="8">
        <v>3.4962</v>
      </c>
      <c r="F63">
        <v>1213.19</v>
      </c>
      <c r="G63" t="s">
        <v>3</v>
      </c>
      <c r="H63" s="8">
        <v>1.655</v>
      </c>
      <c r="I63">
        <v>574.28</v>
      </c>
      <c r="J63" s="9">
        <v>2.3999999999999998E-3</v>
      </c>
      <c r="K63" t="s">
        <v>3</v>
      </c>
      <c r="L63" t="s">
        <v>3</v>
      </c>
      <c r="M63">
        <v>-638.91</v>
      </c>
      <c r="N63" s="9">
        <v>-0.5266363883645595</v>
      </c>
      <c r="O63">
        <v>0</v>
      </c>
      <c r="P63" s="9">
        <v>0</v>
      </c>
      <c r="Q63" t="s">
        <v>3</v>
      </c>
      <c r="R63" t="s">
        <v>3</v>
      </c>
    </row>
    <row r="64" spans="1:18" x14ac:dyDescent="0.2">
      <c r="A64" t="s">
        <v>3</v>
      </c>
      <c r="B64" t="s">
        <v>122</v>
      </c>
      <c r="C64" t="s">
        <v>123</v>
      </c>
      <c r="D64" s="7">
        <v>841</v>
      </c>
      <c r="E64" s="8">
        <v>29.427499999999998</v>
      </c>
      <c r="F64">
        <v>24748.55</v>
      </c>
      <c r="G64" t="s">
        <v>3</v>
      </c>
      <c r="H64" s="8">
        <v>17.95</v>
      </c>
      <c r="I64">
        <v>15095.95</v>
      </c>
      <c r="J64" s="9">
        <v>6.2799999999999995E-2</v>
      </c>
      <c r="K64" t="s">
        <v>3</v>
      </c>
      <c r="L64" t="s">
        <v>3</v>
      </c>
      <c r="M64">
        <v>-9652.6</v>
      </c>
      <c r="N64" s="9">
        <v>-0.39002689046428984</v>
      </c>
      <c r="O64">
        <v>672.8</v>
      </c>
      <c r="P64" s="9">
        <v>4.4600000000000001E-2</v>
      </c>
      <c r="Q64" t="s">
        <v>3</v>
      </c>
      <c r="R64" t="s">
        <v>3</v>
      </c>
    </row>
    <row r="65" spans="1:18" x14ac:dyDescent="0.2">
      <c r="A65" t="s">
        <v>3</v>
      </c>
      <c r="B65" t="s">
        <v>216</v>
      </c>
      <c r="C65" t="s">
        <v>217</v>
      </c>
      <c r="D65" s="7">
        <v>239</v>
      </c>
      <c r="E65" s="8">
        <v>29.603000000000002</v>
      </c>
      <c r="F65">
        <v>7075.11</v>
      </c>
      <c r="G65" t="s">
        <v>3</v>
      </c>
      <c r="H65" s="8">
        <v>44.83</v>
      </c>
      <c r="I65">
        <v>10714.37</v>
      </c>
      <c r="J65" s="9">
        <v>4.4499999999999998E-2</v>
      </c>
      <c r="K65" t="s">
        <v>3</v>
      </c>
      <c r="L65" t="s">
        <v>3</v>
      </c>
      <c r="M65">
        <v>3639.26</v>
      </c>
      <c r="N65" s="9">
        <v>0.51437504151878921</v>
      </c>
      <c r="O65">
        <v>365.67</v>
      </c>
      <c r="P65" s="9">
        <v>3.4099999999999998E-2</v>
      </c>
      <c r="Q65" t="s">
        <v>3</v>
      </c>
      <c r="R65" t="s">
        <v>3</v>
      </c>
    </row>
    <row r="66" spans="1:18" x14ac:dyDescent="0.2">
      <c r="A66" t="s">
        <v>3</v>
      </c>
      <c r="B66" t="s">
        <v>218</v>
      </c>
      <c r="C66" t="s">
        <v>219</v>
      </c>
      <c r="D66" s="7">
        <v>82</v>
      </c>
      <c r="E66" s="8">
        <v>24.5002</v>
      </c>
      <c r="F66">
        <v>2009.02</v>
      </c>
      <c r="G66" t="s">
        <v>3</v>
      </c>
      <c r="H66" s="8">
        <v>37.28</v>
      </c>
      <c r="I66">
        <v>3056.96</v>
      </c>
      <c r="J66" s="9">
        <v>1.2699999999999999E-2</v>
      </c>
      <c r="K66" t="s">
        <v>3</v>
      </c>
      <c r="L66" t="s">
        <v>3</v>
      </c>
      <c r="M66">
        <v>1047.94</v>
      </c>
      <c r="N66" s="9">
        <v>0.52161750505221449</v>
      </c>
      <c r="O66">
        <v>84.46</v>
      </c>
      <c r="P66" s="9">
        <v>2.76E-2</v>
      </c>
      <c r="Q66" t="s">
        <v>3</v>
      </c>
      <c r="R66" t="s">
        <v>3</v>
      </c>
    </row>
    <row r="67" spans="1:18" x14ac:dyDescent="0.2">
      <c r="A67" t="s">
        <v>3</v>
      </c>
      <c r="B67" t="s">
        <v>128</v>
      </c>
      <c r="C67" t="s">
        <v>129</v>
      </c>
      <c r="D67" s="7">
        <v>486</v>
      </c>
      <c r="E67" s="8">
        <v>31.178999999999998</v>
      </c>
      <c r="F67">
        <v>15153.01</v>
      </c>
      <c r="G67" t="s">
        <v>3</v>
      </c>
      <c r="H67" s="8">
        <v>21.65</v>
      </c>
      <c r="I67">
        <v>10521.9</v>
      </c>
      <c r="J67" s="9">
        <v>4.3700000000000003E-2</v>
      </c>
      <c r="K67" t="s">
        <v>3</v>
      </c>
      <c r="L67" t="s">
        <v>3</v>
      </c>
      <c r="M67">
        <v>-4631.1099999999997</v>
      </c>
      <c r="N67" s="9">
        <v>-0.30562310722424124</v>
      </c>
      <c r="O67">
        <v>662.76</v>
      </c>
      <c r="P67" s="9">
        <v>6.3E-2</v>
      </c>
      <c r="Q67" t="s">
        <v>3</v>
      </c>
      <c r="R67" t="s">
        <v>3</v>
      </c>
    </row>
    <row r="68" spans="1:18" s="10" customFormat="1" ht="12.75" thickBot="1" x14ac:dyDescent="0.25">
      <c r="A68" s="10" t="s">
        <v>130</v>
      </c>
      <c r="D68" s="10" t="s">
        <v>3</v>
      </c>
      <c r="E68" s="10" t="s">
        <v>3</v>
      </c>
      <c r="F68" s="10">
        <v>250123.73</v>
      </c>
      <c r="G68" s="10" t="s">
        <v>3</v>
      </c>
      <c r="H68" s="10" t="s">
        <v>3</v>
      </c>
      <c r="I68" s="10">
        <v>232143.38</v>
      </c>
      <c r="J68" s="11">
        <v>0.96530000000000005</v>
      </c>
      <c r="K68" s="10" t="s">
        <v>3</v>
      </c>
      <c r="L68" s="10" t="s">
        <v>3</v>
      </c>
      <c r="M68" s="10">
        <v>-17980.349999999999</v>
      </c>
      <c r="N68" s="11">
        <v>-7.18858222688427E-2</v>
      </c>
      <c r="O68" s="10">
        <v>12124.69</v>
      </c>
      <c r="P68" s="11">
        <v>5.2200000000000003E-2</v>
      </c>
      <c r="Q68" s="10" t="s">
        <v>3</v>
      </c>
      <c r="R68" s="10" t="s">
        <v>3</v>
      </c>
    </row>
    <row r="69" spans="1:18" s="6" customFormat="1" x14ac:dyDescent="0.2">
      <c r="A69" s="6" t="s">
        <v>148</v>
      </c>
    </row>
    <row r="70" spans="1:18" x14ac:dyDescent="0.2">
      <c r="A70" t="s">
        <v>3</v>
      </c>
      <c r="B70" t="s">
        <v>220</v>
      </c>
      <c r="C70" t="s">
        <v>221</v>
      </c>
      <c r="D70" s="7">
        <v>7949.12</v>
      </c>
      <c r="E70" s="8">
        <v>1</v>
      </c>
      <c r="F70">
        <v>7949.12</v>
      </c>
      <c r="G70" t="s">
        <v>3</v>
      </c>
      <c r="H70" s="8">
        <v>1</v>
      </c>
      <c r="I70">
        <v>7949.12</v>
      </c>
      <c r="J70" s="9">
        <v>3.3000000000000002E-2</v>
      </c>
      <c r="K70" t="s">
        <v>3</v>
      </c>
      <c r="L70" t="s">
        <v>3</v>
      </c>
      <c r="M70">
        <v>0</v>
      </c>
      <c r="N70" s="9">
        <v>0</v>
      </c>
      <c r="O70">
        <v>13.51</v>
      </c>
      <c r="P70" s="9">
        <v>1.6999999999999999E-3</v>
      </c>
      <c r="Q70" t="s">
        <v>3</v>
      </c>
      <c r="R70" t="s">
        <v>3</v>
      </c>
    </row>
    <row r="71" spans="1:18" s="10" customFormat="1" ht="12.75" thickBot="1" x14ac:dyDescent="0.25">
      <c r="A71" s="10" t="s">
        <v>130</v>
      </c>
      <c r="D71" s="10" t="s">
        <v>3</v>
      </c>
      <c r="E71" s="10" t="s">
        <v>3</v>
      </c>
      <c r="F71" s="10">
        <v>7949.12</v>
      </c>
      <c r="G71" s="10" t="s">
        <v>3</v>
      </c>
      <c r="H71" s="10" t="s">
        <v>3</v>
      </c>
      <c r="I71" s="10">
        <v>7949.12</v>
      </c>
      <c r="J71" s="11">
        <v>3.3000000000000002E-2</v>
      </c>
      <c r="K71" s="10" t="s">
        <v>3</v>
      </c>
      <c r="L71" s="10" t="s">
        <v>3</v>
      </c>
      <c r="M71" s="10">
        <v>0</v>
      </c>
      <c r="N71" s="11">
        <v>0</v>
      </c>
      <c r="O71" s="10">
        <v>13.51</v>
      </c>
      <c r="P71" s="11">
        <v>1.6999999999999999E-3</v>
      </c>
      <c r="Q71" s="10" t="s">
        <v>3</v>
      </c>
      <c r="R71" s="10" t="s">
        <v>3</v>
      </c>
    </row>
    <row r="72" spans="1:18" s="12" customFormat="1" ht="12.75" thickBot="1" x14ac:dyDescent="0.25">
      <c r="A72" s="12" t="s">
        <v>151</v>
      </c>
      <c r="D72" s="12" t="s">
        <v>3</v>
      </c>
      <c r="E72" s="12" t="s">
        <v>3</v>
      </c>
      <c r="F72" s="12">
        <v>258072.85</v>
      </c>
      <c r="G72" s="12" t="s">
        <v>3</v>
      </c>
      <c r="H72" s="12" t="s">
        <v>3</v>
      </c>
      <c r="I72" s="12">
        <v>240092.5</v>
      </c>
      <c r="J72" s="13">
        <v>0.99829999999999997</v>
      </c>
      <c r="K72" s="12" t="s">
        <v>3</v>
      </c>
      <c r="L72" s="12" t="s">
        <v>3</v>
      </c>
      <c r="M72" s="12">
        <v>-17980.349999999999</v>
      </c>
      <c r="N72" s="13">
        <v>-6.9671606292564275E-2</v>
      </c>
      <c r="O72" s="12">
        <v>12138.2</v>
      </c>
      <c r="P72" s="13">
        <v>5.0599999999999999E-2</v>
      </c>
      <c r="Q72" s="12" t="s">
        <v>3</v>
      </c>
      <c r="R72" s="12" t="s">
        <v>3</v>
      </c>
    </row>
    <row r="73" spans="1:18" s="14" customFormat="1" ht="12.75" thickBot="1" x14ac:dyDescent="0.25">
      <c r="A73" s="14" t="s">
        <v>152</v>
      </c>
      <c r="D73" s="15" t="s">
        <v>3</v>
      </c>
      <c r="E73" s="15" t="s">
        <v>3</v>
      </c>
      <c r="F73" s="14">
        <v>459.33</v>
      </c>
      <c r="G73" s="14" t="s">
        <v>3</v>
      </c>
      <c r="H73" s="15" t="s">
        <v>3</v>
      </c>
      <c r="I73" s="14">
        <v>459.33</v>
      </c>
      <c r="J73" s="9">
        <v>1.9E-3</v>
      </c>
      <c r="K73" s="14" t="s">
        <v>3</v>
      </c>
      <c r="L73" s="14" t="s">
        <v>3</v>
      </c>
      <c r="M73" s="14" t="s">
        <v>3</v>
      </c>
      <c r="N73" s="15" t="s">
        <v>3</v>
      </c>
      <c r="O73" s="15" t="s">
        <v>3</v>
      </c>
      <c r="P73" s="15" t="s">
        <v>3</v>
      </c>
      <c r="Q73" s="15" t="s">
        <v>3</v>
      </c>
    </row>
    <row r="74" spans="1:18" s="12" customFormat="1" ht="12.75" thickBot="1" x14ac:dyDescent="0.25">
      <c r="A74" s="12" t="s">
        <v>153</v>
      </c>
      <c r="D74" s="12" t="s">
        <v>3</v>
      </c>
      <c r="E74" s="12" t="s">
        <v>3</v>
      </c>
      <c r="F74" s="12">
        <v>258532.18</v>
      </c>
      <c r="G74" s="12" t="s">
        <v>3</v>
      </c>
      <c r="H74" s="12" t="s">
        <v>3</v>
      </c>
      <c r="I74" s="12">
        <v>240551.83</v>
      </c>
      <c r="J74" s="13">
        <v>1</v>
      </c>
      <c r="K74" s="12" t="s">
        <v>3</v>
      </c>
      <c r="L74" s="12" t="s">
        <v>3</v>
      </c>
      <c r="M74" s="12">
        <v>-17980.349999999999</v>
      </c>
      <c r="N74" s="13">
        <v>-6.9671606292564275E-2</v>
      </c>
      <c r="O74" s="12">
        <v>12138.2</v>
      </c>
      <c r="P74" s="13">
        <v>5.0500000000000003E-2</v>
      </c>
      <c r="Q74" s="12" t="s">
        <v>3</v>
      </c>
      <c r="R74" s="12" t="s">
        <v>3</v>
      </c>
    </row>
    <row r="75" spans="1:18" s="16" customFormat="1" ht="11.25" x14ac:dyDescent="0.2">
      <c r="A75" s="16" t="s">
        <v>3</v>
      </c>
    </row>
    <row r="76" spans="1:18" s="17" customFormat="1" ht="11.25" x14ac:dyDescent="0.2">
      <c r="A76" s="17" t="s">
        <v>154</v>
      </c>
      <c r="B76" s="17" t="s">
        <v>155</v>
      </c>
    </row>
    <row r="77" spans="1:18" s="16" customFormat="1" ht="11.25" x14ac:dyDescent="0.2">
      <c r="A77" s="16" t="s">
        <v>3</v>
      </c>
      <c r="B77" s="16" t="s">
        <v>156</v>
      </c>
    </row>
    <row r="78" spans="1:18" s="17" customFormat="1" ht="11.25" x14ac:dyDescent="0.2">
      <c r="A78" s="17" t="s">
        <v>157</v>
      </c>
      <c r="B78" s="17" t="s">
        <v>158</v>
      </c>
    </row>
    <row r="79" spans="1:18" s="16" customFormat="1" ht="11.25" x14ac:dyDescent="0.2">
      <c r="A79" s="16" t="s">
        <v>3</v>
      </c>
      <c r="B79" s="16" t="s">
        <v>159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940D0-CFBB-4E1A-848D-BA762E98FBAA}">
  <dimension ref="A1:S128"/>
  <sheetViews>
    <sheetView topLeftCell="J1" workbookViewId="0">
      <selection activeCell="Q44" sqref="Q44"/>
    </sheetView>
  </sheetViews>
  <sheetFormatPr defaultRowHeight="12" x14ac:dyDescent="0.2"/>
  <cols>
    <col min="3" max="3" width="49.1640625" bestFit="1" customWidth="1"/>
    <col min="4" max="4" width="13" customWidth="1"/>
    <col min="5" max="5" width="11.83203125" customWidth="1"/>
    <col min="7" max="7" width="11.83203125" bestFit="1" customWidth="1"/>
    <col min="8" max="8" width="11" bestFit="1" customWidth="1"/>
    <col min="9" max="9" width="13.33203125" style="28" bestFit="1" customWidth="1"/>
    <col min="16" max="16" width="10.1640625" bestFit="1" customWidth="1"/>
    <col min="17" max="17" width="10.6640625" bestFit="1" customWidth="1"/>
  </cols>
  <sheetData>
    <row r="1" spans="1:19" x14ac:dyDescent="0.2">
      <c r="A1" s="19" t="s">
        <v>376</v>
      </c>
      <c r="G1" t="s">
        <v>5</v>
      </c>
      <c r="H1" t="s">
        <v>6</v>
      </c>
      <c r="I1" s="28" t="s">
        <v>9</v>
      </c>
    </row>
    <row r="2" spans="1:19" x14ac:dyDescent="0.2">
      <c r="B2" s="27" t="s">
        <v>343</v>
      </c>
      <c r="C2" s="24" t="s">
        <v>229</v>
      </c>
      <c r="D2" s="25">
        <v>0</v>
      </c>
      <c r="E2" s="26">
        <v>3.18</v>
      </c>
      <c r="L2" s="27" t="s">
        <v>343</v>
      </c>
      <c r="M2" s="24" t="s">
        <v>229</v>
      </c>
      <c r="P2" s="25">
        <v>0</v>
      </c>
      <c r="Q2" s="26">
        <v>3.18</v>
      </c>
      <c r="R2">
        <f>H2-P2</f>
        <v>0</v>
      </c>
      <c r="S2">
        <f>I2-Q2</f>
        <v>-3.18</v>
      </c>
    </row>
    <row r="3" spans="1:19" x14ac:dyDescent="0.2">
      <c r="B3" s="27" t="s">
        <v>17</v>
      </c>
      <c r="C3" s="24" t="s">
        <v>322</v>
      </c>
      <c r="D3" s="25">
        <v>15107</v>
      </c>
      <c r="E3" s="26">
        <v>2.36</v>
      </c>
      <c r="G3" s="18" t="s">
        <v>17</v>
      </c>
      <c r="H3">
        <v>15107</v>
      </c>
      <c r="I3" s="28">
        <v>2.36</v>
      </c>
      <c r="K3">
        <f>D3-H3</f>
        <v>0</v>
      </c>
      <c r="L3" s="27" t="s">
        <v>17</v>
      </c>
      <c r="M3" s="24" t="s">
        <v>322</v>
      </c>
      <c r="P3" s="25">
        <v>15107</v>
      </c>
      <c r="Q3" s="26">
        <v>2.36</v>
      </c>
      <c r="R3">
        <f t="shared" ref="R3:R67" si="0">H3-P3</f>
        <v>0</v>
      </c>
      <c r="S3">
        <f t="shared" ref="S3:S66" si="1">I3-Q3</f>
        <v>0</v>
      </c>
    </row>
    <row r="4" spans="1:19" x14ac:dyDescent="0.2">
      <c r="B4" s="23" t="s">
        <v>162</v>
      </c>
      <c r="C4" s="24" t="s">
        <v>226</v>
      </c>
      <c r="D4" s="25">
        <v>160</v>
      </c>
      <c r="E4" s="26">
        <v>17.05</v>
      </c>
      <c r="G4" s="20" t="s">
        <v>162</v>
      </c>
      <c r="H4">
        <v>160</v>
      </c>
      <c r="I4" s="28">
        <v>17.05</v>
      </c>
      <c r="K4">
        <f t="shared" ref="K4:K67" si="2">D4-H4</f>
        <v>0</v>
      </c>
      <c r="L4" s="27" t="s">
        <v>162</v>
      </c>
      <c r="M4" s="24" t="s">
        <v>226</v>
      </c>
      <c r="P4" s="25">
        <v>160</v>
      </c>
      <c r="Q4" s="26">
        <v>17.05</v>
      </c>
      <c r="R4">
        <f t="shared" si="0"/>
        <v>0</v>
      </c>
      <c r="S4">
        <f t="shared" si="1"/>
        <v>0</v>
      </c>
    </row>
    <row r="5" spans="1:19" x14ac:dyDescent="0.2">
      <c r="B5" s="27" t="s">
        <v>164</v>
      </c>
      <c r="C5" s="24" t="s">
        <v>236</v>
      </c>
      <c r="D5" s="25">
        <v>122</v>
      </c>
      <c r="E5" s="26">
        <v>6.16</v>
      </c>
      <c r="G5" s="18" t="s">
        <v>164</v>
      </c>
      <c r="H5">
        <v>122</v>
      </c>
      <c r="I5" s="28">
        <v>6.16</v>
      </c>
      <c r="K5">
        <f t="shared" si="2"/>
        <v>0</v>
      </c>
      <c r="L5" s="27" t="s">
        <v>164</v>
      </c>
      <c r="M5" s="24" t="s">
        <v>236</v>
      </c>
      <c r="P5" s="25">
        <v>122</v>
      </c>
      <c r="Q5" s="26">
        <v>6.16</v>
      </c>
      <c r="R5">
        <f t="shared" si="0"/>
        <v>0</v>
      </c>
      <c r="S5">
        <f t="shared" si="1"/>
        <v>0</v>
      </c>
    </row>
    <row r="6" spans="1:19" x14ac:dyDescent="0.2">
      <c r="B6" s="27" t="s">
        <v>19</v>
      </c>
      <c r="C6" s="24" t="s">
        <v>230</v>
      </c>
      <c r="D6" s="25">
        <v>308527</v>
      </c>
      <c r="E6" s="26">
        <v>6.0999999999999999E-2</v>
      </c>
      <c r="G6" s="18" t="s">
        <v>19</v>
      </c>
      <c r="H6">
        <v>308527</v>
      </c>
      <c r="I6" s="28">
        <v>6.0999999999999999E-2</v>
      </c>
      <c r="K6">
        <f t="shared" si="2"/>
        <v>0</v>
      </c>
      <c r="L6" s="27" t="s">
        <v>19</v>
      </c>
      <c r="M6" s="24" t="s">
        <v>230</v>
      </c>
      <c r="P6" s="25">
        <v>308527</v>
      </c>
      <c r="Q6" s="26">
        <v>6.0999999999999999E-2</v>
      </c>
      <c r="R6">
        <f t="shared" si="0"/>
        <v>0</v>
      </c>
      <c r="S6">
        <f t="shared" si="1"/>
        <v>0</v>
      </c>
    </row>
    <row r="7" spans="1:19" x14ac:dyDescent="0.2">
      <c r="B7" s="27" t="s">
        <v>21</v>
      </c>
      <c r="C7" s="24" t="s">
        <v>230</v>
      </c>
      <c r="D7" s="25">
        <v>88695</v>
      </c>
      <c r="E7" s="26">
        <v>1.4E-2</v>
      </c>
      <c r="G7" s="18" t="s">
        <v>21</v>
      </c>
      <c r="H7">
        <v>88695</v>
      </c>
      <c r="I7" s="28">
        <v>1.4E-2</v>
      </c>
      <c r="K7">
        <f t="shared" si="2"/>
        <v>0</v>
      </c>
      <c r="L7" s="27" t="s">
        <v>21</v>
      </c>
      <c r="M7" s="24" t="s">
        <v>230</v>
      </c>
      <c r="P7" s="25">
        <v>88695</v>
      </c>
      <c r="Q7" s="26">
        <v>1.4E-2</v>
      </c>
      <c r="R7">
        <f t="shared" si="0"/>
        <v>0</v>
      </c>
      <c r="S7">
        <f t="shared" si="1"/>
        <v>0</v>
      </c>
    </row>
    <row r="8" spans="1:19" x14ac:dyDescent="0.2">
      <c r="B8" s="27" t="s">
        <v>24</v>
      </c>
      <c r="C8" s="24" t="s">
        <v>233</v>
      </c>
      <c r="D8" s="25">
        <v>1112</v>
      </c>
      <c r="E8" s="26">
        <v>29.32</v>
      </c>
      <c r="G8" s="18" t="s">
        <v>24</v>
      </c>
      <c r="H8">
        <v>1112</v>
      </c>
      <c r="I8" s="28">
        <v>58.64</v>
      </c>
      <c r="K8">
        <f t="shared" si="2"/>
        <v>0</v>
      </c>
      <c r="L8" s="27" t="s">
        <v>24</v>
      </c>
      <c r="M8" s="24" t="s">
        <v>233</v>
      </c>
      <c r="P8" s="25">
        <v>1112</v>
      </c>
      <c r="Q8" s="26">
        <v>29.32</v>
      </c>
      <c r="R8">
        <f t="shared" si="0"/>
        <v>0</v>
      </c>
      <c r="S8">
        <f t="shared" si="1"/>
        <v>29.32</v>
      </c>
    </row>
    <row r="9" spans="1:19" x14ac:dyDescent="0.2">
      <c r="B9" s="27" t="s">
        <v>344</v>
      </c>
      <c r="C9" s="24" t="s">
        <v>234</v>
      </c>
      <c r="D9" s="25">
        <v>0</v>
      </c>
      <c r="E9" s="26">
        <v>0.39</v>
      </c>
      <c r="G9" s="18"/>
      <c r="K9">
        <f t="shared" si="2"/>
        <v>0</v>
      </c>
      <c r="L9" s="27" t="s">
        <v>344</v>
      </c>
      <c r="M9" s="24" t="s">
        <v>234</v>
      </c>
      <c r="P9" s="25">
        <v>0</v>
      </c>
      <c r="Q9" s="26">
        <v>0.39</v>
      </c>
      <c r="R9">
        <f t="shared" si="0"/>
        <v>0</v>
      </c>
      <c r="S9">
        <f t="shared" si="1"/>
        <v>-0.39</v>
      </c>
    </row>
    <row r="10" spans="1:19" x14ac:dyDescent="0.2">
      <c r="B10" s="27" t="s">
        <v>166</v>
      </c>
      <c r="C10" s="24" t="s">
        <v>235</v>
      </c>
      <c r="D10" s="25">
        <v>42</v>
      </c>
      <c r="E10" s="26">
        <v>25.5</v>
      </c>
      <c r="G10" s="18" t="s">
        <v>166</v>
      </c>
      <c r="H10">
        <v>42</v>
      </c>
      <c r="I10" s="28">
        <v>25.5</v>
      </c>
      <c r="K10">
        <f t="shared" si="2"/>
        <v>0</v>
      </c>
      <c r="L10" s="27" t="s">
        <v>166</v>
      </c>
      <c r="M10" s="24" t="s">
        <v>235</v>
      </c>
      <c r="P10" s="25">
        <v>42</v>
      </c>
      <c r="Q10" s="26">
        <v>25.5</v>
      </c>
      <c r="R10">
        <f t="shared" si="0"/>
        <v>0</v>
      </c>
      <c r="S10">
        <f t="shared" si="1"/>
        <v>0</v>
      </c>
    </row>
    <row r="11" spans="1:19" x14ac:dyDescent="0.2">
      <c r="B11" s="27" t="s">
        <v>26</v>
      </c>
      <c r="C11" s="24" t="s">
        <v>232</v>
      </c>
      <c r="D11" s="25">
        <v>1640</v>
      </c>
      <c r="E11" s="26">
        <v>14.48</v>
      </c>
      <c r="G11" s="18" t="s">
        <v>26</v>
      </c>
      <c r="H11">
        <v>1640</v>
      </c>
      <c r="I11" s="28">
        <v>28.96</v>
      </c>
      <c r="K11">
        <f t="shared" si="2"/>
        <v>0</v>
      </c>
      <c r="L11" s="27" t="s">
        <v>26</v>
      </c>
      <c r="M11" s="24" t="s">
        <v>232</v>
      </c>
      <c r="P11" s="25">
        <v>1640</v>
      </c>
      <c r="Q11" s="26">
        <v>14.48</v>
      </c>
      <c r="R11">
        <f t="shared" si="0"/>
        <v>0</v>
      </c>
      <c r="S11">
        <f t="shared" si="1"/>
        <v>14.48</v>
      </c>
    </row>
    <row r="12" spans="1:19" x14ac:dyDescent="0.2">
      <c r="B12" s="27" t="s">
        <v>28</v>
      </c>
      <c r="C12" s="24" t="s">
        <v>239</v>
      </c>
      <c r="D12" s="25">
        <v>2654</v>
      </c>
      <c r="E12" s="26">
        <v>18.64</v>
      </c>
      <c r="G12" s="18" t="s">
        <v>28</v>
      </c>
      <c r="H12">
        <v>2654</v>
      </c>
      <c r="I12" s="28">
        <v>37.28</v>
      </c>
      <c r="K12">
        <f t="shared" si="2"/>
        <v>0</v>
      </c>
      <c r="L12" s="27" t="s">
        <v>28</v>
      </c>
      <c r="M12" s="24" t="s">
        <v>239</v>
      </c>
      <c r="P12" s="25">
        <v>2654</v>
      </c>
      <c r="Q12" s="26">
        <v>18.64</v>
      </c>
      <c r="R12">
        <f t="shared" si="0"/>
        <v>0</v>
      </c>
      <c r="S12">
        <f t="shared" si="1"/>
        <v>18.64</v>
      </c>
    </row>
    <row r="13" spans="1:19" x14ac:dyDescent="0.2">
      <c r="B13" s="23" t="s">
        <v>30</v>
      </c>
      <c r="C13" s="24" t="s">
        <v>227</v>
      </c>
      <c r="D13" s="25">
        <v>250</v>
      </c>
      <c r="E13" s="26">
        <v>100.99</v>
      </c>
      <c r="G13" s="20" t="s">
        <v>30</v>
      </c>
      <c r="H13">
        <v>250</v>
      </c>
      <c r="I13" s="28">
        <v>100.99</v>
      </c>
      <c r="K13">
        <f t="shared" si="2"/>
        <v>0</v>
      </c>
      <c r="L13" s="27" t="s">
        <v>30</v>
      </c>
      <c r="M13" s="24" t="s">
        <v>227</v>
      </c>
      <c r="P13" s="25">
        <v>250</v>
      </c>
      <c r="Q13" s="26">
        <v>100.99</v>
      </c>
      <c r="R13">
        <f t="shared" si="0"/>
        <v>0</v>
      </c>
      <c r="S13">
        <f t="shared" si="1"/>
        <v>0</v>
      </c>
    </row>
    <row r="14" spans="1:19" x14ac:dyDescent="0.2">
      <c r="B14" s="27" t="s">
        <v>370</v>
      </c>
      <c r="C14" s="24" t="s">
        <v>323</v>
      </c>
      <c r="D14" s="25">
        <v>0</v>
      </c>
      <c r="E14" s="26">
        <v>2.14</v>
      </c>
      <c r="G14" s="20"/>
      <c r="K14">
        <f t="shared" si="2"/>
        <v>0</v>
      </c>
      <c r="L14" s="27" t="s">
        <v>370</v>
      </c>
      <c r="M14" s="24" t="s">
        <v>323</v>
      </c>
      <c r="P14" s="25">
        <v>0</v>
      </c>
      <c r="Q14" s="26">
        <v>2.14</v>
      </c>
      <c r="R14">
        <f t="shared" si="0"/>
        <v>0</v>
      </c>
      <c r="S14">
        <f t="shared" si="1"/>
        <v>-2.14</v>
      </c>
    </row>
    <row r="15" spans="1:19" x14ac:dyDescent="0.2">
      <c r="B15" s="27" t="s">
        <v>168</v>
      </c>
      <c r="C15" s="24" t="s">
        <v>321</v>
      </c>
      <c r="D15" s="25">
        <v>107</v>
      </c>
      <c r="E15" s="26">
        <v>11.13</v>
      </c>
      <c r="G15" s="18" t="s">
        <v>168</v>
      </c>
      <c r="H15">
        <v>107</v>
      </c>
      <c r="I15" s="28">
        <v>11.13</v>
      </c>
      <c r="K15">
        <f t="shared" si="2"/>
        <v>0</v>
      </c>
      <c r="L15" s="27" t="s">
        <v>168</v>
      </c>
      <c r="M15" s="24" t="s">
        <v>321</v>
      </c>
      <c r="P15" s="25">
        <v>107</v>
      </c>
      <c r="Q15" s="26">
        <v>11.13</v>
      </c>
      <c r="R15">
        <f t="shared" si="0"/>
        <v>0</v>
      </c>
      <c r="S15">
        <f t="shared" si="1"/>
        <v>0</v>
      </c>
    </row>
    <row r="16" spans="1:19" x14ac:dyDescent="0.2">
      <c r="B16" s="27" t="s">
        <v>345</v>
      </c>
      <c r="C16" s="24" t="s">
        <v>238</v>
      </c>
      <c r="D16" s="25">
        <v>0</v>
      </c>
      <c r="E16" s="26">
        <v>1.67</v>
      </c>
      <c r="G16" s="18"/>
      <c r="K16">
        <f t="shared" si="2"/>
        <v>0</v>
      </c>
      <c r="L16" s="27" t="s">
        <v>345</v>
      </c>
      <c r="M16" s="24" t="s">
        <v>238</v>
      </c>
      <c r="P16" s="25">
        <v>0</v>
      </c>
      <c r="Q16" s="26">
        <v>1.67</v>
      </c>
      <c r="R16">
        <f t="shared" si="0"/>
        <v>0</v>
      </c>
      <c r="S16">
        <f t="shared" si="1"/>
        <v>-1.67</v>
      </c>
    </row>
    <row r="17" spans="2:19" x14ac:dyDescent="0.2">
      <c r="B17" s="27" t="s">
        <v>342</v>
      </c>
      <c r="C17" s="24" t="s">
        <v>228</v>
      </c>
      <c r="D17" s="25">
        <v>0</v>
      </c>
      <c r="E17" s="26">
        <v>85.38</v>
      </c>
      <c r="G17" s="18"/>
      <c r="K17">
        <f t="shared" si="2"/>
        <v>0</v>
      </c>
      <c r="L17" s="27" t="s">
        <v>342</v>
      </c>
      <c r="M17" s="24" t="s">
        <v>228</v>
      </c>
      <c r="P17" s="25">
        <v>0</v>
      </c>
      <c r="Q17" s="26">
        <v>85.38</v>
      </c>
      <c r="R17">
        <f t="shared" si="0"/>
        <v>0</v>
      </c>
      <c r="S17">
        <f t="shared" si="1"/>
        <v>-85.38</v>
      </c>
    </row>
    <row r="18" spans="2:19" x14ac:dyDescent="0.2">
      <c r="B18" s="27" t="s">
        <v>170</v>
      </c>
      <c r="C18" s="24" t="s">
        <v>231</v>
      </c>
      <c r="D18" s="25">
        <v>830</v>
      </c>
      <c r="E18" s="26">
        <v>1.625</v>
      </c>
      <c r="G18" s="18" t="s">
        <v>170</v>
      </c>
      <c r="H18">
        <v>830</v>
      </c>
      <c r="I18" s="28">
        <v>1.625</v>
      </c>
      <c r="K18">
        <f t="shared" si="2"/>
        <v>0</v>
      </c>
      <c r="L18" s="27" t="s">
        <v>170</v>
      </c>
      <c r="M18" s="24" t="s">
        <v>231</v>
      </c>
      <c r="P18" s="25">
        <v>830</v>
      </c>
      <c r="Q18" s="26">
        <v>1.625</v>
      </c>
      <c r="R18">
        <f t="shared" si="0"/>
        <v>0</v>
      </c>
      <c r="S18">
        <f t="shared" si="1"/>
        <v>0</v>
      </c>
    </row>
    <row r="19" spans="2:19" x14ac:dyDescent="0.2">
      <c r="B19" s="27" t="s">
        <v>172</v>
      </c>
      <c r="C19" s="24" t="s">
        <v>237</v>
      </c>
      <c r="D19" s="25">
        <v>243</v>
      </c>
      <c r="E19" s="26">
        <v>4.92</v>
      </c>
      <c r="G19" s="18" t="s">
        <v>172</v>
      </c>
      <c r="H19">
        <v>243</v>
      </c>
      <c r="I19" s="28">
        <v>4.92</v>
      </c>
      <c r="K19">
        <f t="shared" si="2"/>
        <v>0</v>
      </c>
      <c r="L19" s="27" t="s">
        <v>172</v>
      </c>
      <c r="M19" s="24" t="s">
        <v>237</v>
      </c>
      <c r="P19" s="25">
        <v>243</v>
      </c>
      <c r="Q19" s="26">
        <v>4.92</v>
      </c>
      <c r="R19">
        <f t="shared" si="0"/>
        <v>0</v>
      </c>
      <c r="S19">
        <f t="shared" si="1"/>
        <v>0</v>
      </c>
    </row>
    <row r="20" spans="2:19" x14ac:dyDescent="0.2">
      <c r="B20" s="27" t="s">
        <v>32</v>
      </c>
      <c r="C20" s="24" t="s">
        <v>242</v>
      </c>
      <c r="D20" s="25">
        <v>3179</v>
      </c>
      <c r="E20" s="26">
        <v>5.9</v>
      </c>
      <c r="G20" s="18" t="s">
        <v>32</v>
      </c>
      <c r="H20">
        <v>3179</v>
      </c>
      <c r="I20" s="28">
        <v>11.8</v>
      </c>
      <c r="K20">
        <f t="shared" si="2"/>
        <v>0</v>
      </c>
      <c r="L20" s="27" t="s">
        <v>32</v>
      </c>
      <c r="M20" s="24" t="s">
        <v>242</v>
      </c>
      <c r="P20" s="25">
        <v>3179</v>
      </c>
      <c r="Q20" s="26">
        <v>5.9</v>
      </c>
      <c r="R20">
        <f t="shared" si="0"/>
        <v>0</v>
      </c>
      <c r="S20">
        <f t="shared" si="1"/>
        <v>5.9</v>
      </c>
    </row>
    <row r="21" spans="2:19" x14ac:dyDescent="0.2">
      <c r="B21" s="27" t="s">
        <v>174</v>
      </c>
      <c r="C21" s="24" t="s">
        <v>244</v>
      </c>
      <c r="D21" s="25">
        <v>55</v>
      </c>
      <c r="E21" s="26">
        <v>7.01</v>
      </c>
      <c r="G21" s="18" t="s">
        <v>174</v>
      </c>
      <c r="H21">
        <v>55</v>
      </c>
      <c r="I21" s="28">
        <v>7.01</v>
      </c>
      <c r="K21">
        <f t="shared" si="2"/>
        <v>0</v>
      </c>
      <c r="L21" s="27" t="s">
        <v>174</v>
      </c>
      <c r="M21" s="24" t="s">
        <v>244</v>
      </c>
      <c r="P21" s="25">
        <v>55</v>
      </c>
      <c r="Q21" s="26">
        <v>7.01</v>
      </c>
      <c r="R21">
        <f t="shared" si="0"/>
        <v>0</v>
      </c>
      <c r="S21">
        <f t="shared" si="1"/>
        <v>0</v>
      </c>
    </row>
    <row r="22" spans="2:19" x14ac:dyDescent="0.2">
      <c r="B22" s="27" t="s">
        <v>34</v>
      </c>
      <c r="C22" s="24" t="s">
        <v>243</v>
      </c>
      <c r="D22" s="25">
        <v>250</v>
      </c>
      <c r="E22" s="26">
        <v>99.4</v>
      </c>
      <c r="G22" s="18" t="s">
        <v>34</v>
      </c>
      <c r="H22">
        <v>250</v>
      </c>
      <c r="I22" s="28">
        <v>99.4</v>
      </c>
      <c r="K22">
        <f t="shared" si="2"/>
        <v>0</v>
      </c>
      <c r="L22" s="27" t="s">
        <v>34</v>
      </c>
      <c r="M22" s="24" t="s">
        <v>243</v>
      </c>
      <c r="P22" s="25">
        <v>250</v>
      </c>
      <c r="Q22" s="26">
        <v>99.4</v>
      </c>
      <c r="R22">
        <f t="shared" si="0"/>
        <v>0</v>
      </c>
      <c r="S22">
        <f t="shared" si="1"/>
        <v>0</v>
      </c>
    </row>
    <row r="23" spans="2:19" x14ac:dyDescent="0.2">
      <c r="B23" s="27" t="s">
        <v>36</v>
      </c>
      <c r="C23" s="24" t="s">
        <v>240</v>
      </c>
      <c r="D23" s="25">
        <v>1904</v>
      </c>
      <c r="E23" s="26">
        <v>35.82</v>
      </c>
      <c r="G23" s="18" t="s">
        <v>36</v>
      </c>
      <c r="H23">
        <v>1904</v>
      </c>
      <c r="I23" s="28">
        <v>71.64</v>
      </c>
      <c r="K23">
        <f t="shared" si="2"/>
        <v>0</v>
      </c>
      <c r="L23" s="27" t="s">
        <v>36</v>
      </c>
      <c r="M23" s="24" t="s">
        <v>240</v>
      </c>
      <c r="P23" s="25">
        <v>1904</v>
      </c>
      <c r="Q23" s="26">
        <v>35.82</v>
      </c>
      <c r="R23">
        <f t="shared" si="0"/>
        <v>0</v>
      </c>
      <c r="S23">
        <f t="shared" si="1"/>
        <v>35.82</v>
      </c>
    </row>
    <row r="24" spans="2:19" x14ac:dyDescent="0.2">
      <c r="B24" s="27" t="s">
        <v>38</v>
      </c>
      <c r="C24" s="24" t="s">
        <v>245</v>
      </c>
      <c r="D24" s="25">
        <v>3374</v>
      </c>
      <c r="E24" s="26">
        <v>3.79</v>
      </c>
      <c r="G24" s="18" t="s">
        <v>38</v>
      </c>
      <c r="H24">
        <v>3374</v>
      </c>
      <c r="I24" s="28">
        <v>7.58</v>
      </c>
      <c r="K24">
        <f t="shared" si="2"/>
        <v>0</v>
      </c>
      <c r="L24" s="27" t="s">
        <v>38</v>
      </c>
      <c r="M24" s="24" t="s">
        <v>245</v>
      </c>
      <c r="P24" s="25">
        <v>3374</v>
      </c>
      <c r="Q24" s="26">
        <v>3.79</v>
      </c>
      <c r="R24">
        <f t="shared" si="0"/>
        <v>0</v>
      </c>
      <c r="S24">
        <f t="shared" si="1"/>
        <v>3.79</v>
      </c>
    </row>
    <row r="25" spans="2:19" x14ac:dyDescent="0.2">
      <c r="B25" s="27" t="s">
        <v>40</v>
      </c>
      <c r="C25" s="24" t="s">
        <v>241</v>
      </c>
      <c r="D25" s="25">
        <v>6498</v>
      </c>
      <c r="E25" s="26">
        <v>6.17</v>
      </c>
      <c r="G25" s="18" t="s">
        <v>40</v>
      </c>
      <c r="H25">
        <v>6498</v>
      </c>
      <c r="I25" s="28">
        <v>12.34</v>
      </c>
      <c r="K25">
        <f t="shared" si="2"/>
        <v>0</v>
      </c>
      <c r="L25" s="27" t="s">
        <v>40</v>
      </c>
      <c r="M25" s="24" t="s">
        <v>241</v>
      </c>
      <c r="P25" s="25">
        <v>6498</v>
      </c>
      <c r="Q25" s="26">
        <v>6.17</v>
      </c>
      <c r="R25">
        <f t="shared" si="0"/>
        <v>0</v>
      </c>
      <c r="S25">
        <f t="shared" si="1"/>
        <v>6.17</v>
      </c>
    </row>
    <row r="26" spans="2:19" x14ac:dyDescent="0.2">
      <c r="B26" s="27" t="s">
        <v>176</v>
      </c>
      <c r="C26" s="24" t="s">
        <v>246</v>
      </c>
      <c r="D26" s="25">
        <v>99</v>
      </c>
      <c r="E26" s="26">
        <v>10.87</v>
      </c>
      <c r="G26" s="18" t="s">
        <v>176</v>
      </c>
      <c r="H26">
        <v>99</v>
      </c>
      <c r="I26" s="28">
        <v>10.87</v>
      </c>
      <c r="K26">
        <f t="shared" si="2"/>
        <v>0</v>
      </c>
      <c r="L26" s="27" t="s">
        <v>176</v>
      </c>
      <c r="M26" s="24" t="s">
        <v>246</v>
      </c>
      <c r="P26" s="25">
        <v>99</v>
      </c>
      <c r="Q26" s="26">
        <v>10.87</v>
      </c>
      <c r="R26">
        <f t="shared" si="0"/>
        <v>0</v>
      </c>
      <c r="S26">
        <f t="shared" si="1"/>
        <v>0</v>
      </c>
    </row>
    <row r="27" spans="2:19" x14ac:dyDescent="0.2">
      <c r="B27" s="27" t="s">
        <v>42</v>
      </c>
      <c r="C27" s="24" t="s">
        <v>249</v>
      </c>
      <c r="D27" s="25">
        <v>1000</v>
      </c>
      <c r="E27" s="26">
        <v>17.739999999999998</v>
      </c>
      <c r="G27" s="18" t="s">
        <v>42</v>
      </c>
      <c r="H27">
        <v>1000</v>
      </c>
      <c r="I27" s="28">
        <v>17.739999999999998</v>
      </c>
      <c r="K27">
        <f t="shared" si="2"/>
        <v>0</v>
      </c>
      <c r="L27" s="27" t="s">
        <v>42</v>
      </c>
      <c r="M27" s="24" t="s">
        <v>249</v>
      </c>
      <c r="P27" s="25">
        <v>1000</v>
      </c>
      <c r="Q27" s="26">
        <v>17.739999999999998</v>
      </c>
      <c r="R27">
        <f t="shared" si="0"/>
        <v>0</v>
      </c>
      <c r="S27">
        <f t="shared" si="1"/>
        <v>0</v>
      </c>
    </row>
    <row r="28" spans="2:19" x14ac:dyDescent="0.2">
      <c r="B28" s="27" t="s">
        <v>44</v>
      </c>
      <c r="C28" s="24" t="s">
        <v>255</v>
      </c>
      <c r="D28" s="25">
        <v>596</v>
      </c>
      <c r="E28" s="26">
        <v>69.42</v>
      </c>
      <c r="G28" s="18" t="s">
        <v>44</v>
      </c>
      <c r="H28">
        <v>596</v>
      </c>
      <c r="I28" s="28">
        <v>138.84</v>
      </c>
      <c r="K28">
        <f t="shared" si="2"/>
        <v>0</v>
      </c>
      <c r="L28" s="27" t="s">
        <v>44</v>
      </c>
      <c r="M28" s="24" t="s">
        <v>255</v>
      </c>
      <c r="P28" s="25">
        <v>596</v>
      </c>
      <c r="Q28" s="26">
        <v>69.42</v>
      </c>
      <c r="R28">
        <f t="shared" si="0"/>
        <v>0</v>
      </c>
      <c r="S28">
        <f t="shared" si="1"/>
        <v>69.42</v>
      </c>
    </row>
    <row r="29" spans="2:19" x14ac:dyDescent="0.2">
      <c r="B29" s="27" t="s">
        <v>46</v>
      </c>
      <c r="C29" s="24" t="s">
        <v>256</v>
      </c>
      <c r="D29" s="25">
        <v>200</v>
      </c>
      <c r="E29" s="26">
        <v>99.311000000000007</v>
      </c>
      <c r="G29" s="18" t="s">
        <v>46</v>
      </c>
      <c r="H29">
        <v>200</v>
      </c>
      <c r="I29" s="28">
        <v>99.311000000000007</v>
      </c>
      <c r="K29">
        <f t="shared" si="2"/>
        <v>0</v>
      </c>
      <c r="L29" s="27" t="s">
        <v>46</v>
      </c>
      <c r="M29" s="24" t="s">
        <v>256</v>
      </c>
      <c r="P29" s="25">
        <v>200</v>
      </c>
      <c r="Q29" s="26">
        <v>99.311000000000007</v>
      </c>
      <c r="R29">
        <f t="shared" si="0"/>
        <v>0</v>
      </c>
      <c r="S29">
        <f t="shared" si="1"/>
        <v>0</v>
      </c>
    </row>
    <row r="30" spans="2:19" x14ac:dyDescent="0.2">
      <c r="B30" s="27" t="s">
        <v>48</v>
      </c>
      <c r="C30" s="24" t="s">
        <v>255</v>
      </c>
      <c r="D30" s="25">
        <v>200</v>
      </c>
      <c r="E30" s="26">
        <v>99.52</v>
      </c>
      <c r="G30" s="18" t="s">
        <v>48</v>
      </c>
      <c r="H30">
        <v>200</v>
      </c>
      <c r="I30" s="28">
        <v>99.52</v>
      </c>
      <c r="K30">
        <f t="shared" si="2"/>
        <v>0</v>
      </c>
      <c r="L30" s="27" t="s">
        <v>48</v>
      </c>
      <c r="M30" s="24" t="s">
        <v>255</v>
      </c>
      <c r="P30" s="25">
        <v>200</v>
      </c>
      <c r="Q30" s="26">
        <v>99.52</v>
      </c>
      <c r="R30">
        <f t="shared" si="0"/>
        <v>0</v>
      </c>
      <c r="S30">
        <f t="shared" si="1"/>
        <v>0</v>
      </c>
    </row>
    <row r="31" spans="2:19" x14ac:dyDescent="0.2">
      <c r="B31" s="27" t="s">
        <v>347</v>
      </c>
      <c r="C31" s="24" t="s">
        <v>253</v>
      </c>
      <c r="D31" s="25">
        <v>0</v>
      </c>
      <c r="E31" s="26">
        <v>8.66</v>
      </c>
      <c r="G31" s="18"/>
      <c r="K31">
        <f t="shared" si="2"/>
        <v>0</v>
      </c>
      <c r="L31" s="27" t="s">
        <v>347</v>
      </c>
      <c r="M31" s="24" t="s">
        <v>253</v>
      </c>
      <c r="P31" s="25">
        <v>0</v>
      </c>
      <c r="Q31" s="26">
        <v>8.66</v>
      </c>
      <c r="R31">
        <f t="shared" si="0"/>
        <v>0</v>
      </c>
      <c r="S31">
        <f t="shared" si="1"/>
        <v>-8.66</v>
      </c>
    </row>
    <row r="32" spans="2:19" x14ac:dyDescent="0.2">
      <c r="B32" s="27" t="s">
        <v>349</v>
      </c>
      <c r="C32" s="24" t="s">
        <v>258</v>
      </c>
      <c r="D32" s="25">
        <v>0</v>
      </c>
      <c r="E32" s="26">
        <v>2.9</v>
      </c>
      <c r="G32" s="18"/>
      <c r="K32">
        <f t="shared" si="2"/>
        <v>0</v>
      </c>
      <c r="L32" s="27" t="s">
        <v>349</v>
      </c>
      <c r="M32" s="24" t="s">
        <v>258</v>
      </c>
      <c r="P32" s="25">
        <v>0</v>
      </c>
      <c r="Q32" s="26">
        <v>2.9</v>
      </c>
      <c r="R32">
        <f t="shared" si="0"/>
        <v>0</v>
      </c>
      <c r="S32">
        <f t="shared" si="1"/>
        <v>-2.9</v>
      </c>
    </row>
    <row r="33" spans="2:19" x14ac:dyDescent="0.2">
      <c r="B33" s="27" t="s">
        <v>50</v>
      </c>
      <c r="C33" s="24" t="s">
        <v>251</v>
      </c>
      <c r="D33" s="25">
        <v>6407</v>
      </c>
      <c r="E33" s="26">
        <v>4.41</v>
      </c>
      <c r="G33" s="18" t="s">
        <v>50</v>
      </c>
      <c r="H33">
        <v>6407</v>
      </c>
      <c r="I33" s="28">
        <v>8.82</v>
      </c>
      <c r="K33">
        <f t="shared" si="2"/>
        <v>0</v>
      </c>
      <c r="L33" s="27" t="s">
        <v>50</v>
      </c>
      <c r="M33" s="24" t="s">
        <v>251</v>
      </c>
      <c r="P33" s="25">
        <v>6407</v>
      </c>
      <c r="Q33" s="26">
        <v>4.41</v>
      </c>
      <c r="R33">
        <f t="shared" si="0"/>
        <v>0</v>
      </c>
      <c r="S33">
        <f t="shared" si="1"/>
        <v>4.41</v>
      </c>
    </row>
    <row r="34" spans="2:19" x14ac:dyDescent="0.2">
      <c r="B34" s="27" t="s">
        <v>52</v>
      </c>
      <c r="C34" s="24" t="s">
        <v>251</v>
      </c>
      <c r="D34" s="25">
        <v>300</v>
      </c>
      <c r="E34" s="26">
        <v>98.8</v>
      </c>
      <c r="G34" s="18" t="s">
        <v>52</v>
      </c>
      <c r="H34">
        <v>300</v>
      </c>
      <c r="I34" s="28">
        <v>98.8</v>
      </c>
      <c r="K34">
        <f t="shared" si="2"/>
        <v>0</v>
      </c>
      <c r="L34" s="27" t="s">
        <v>52</v>
      </c>
      <c r="M34" s="24" t="s">
        <v>251</v>
      </c>
      <c r="P34" s="25">
        <v>300</v>
      </c>
      <c r="Q34" s="26">
        <v>98.8</v>
      </c>
      <c r="R34">
        <f t="shared" si="0"/>
        <v>0</v>
      </c>
      <c r="S34">
        <f t="shared" si="1"/>
        <v>0</v>
      </c>
    </row>
    <row r="35" spans="2:19" x14ac:dyDescent="0.2">
      <c r="B35" s="27" t="s">
        <v>54</v>
      </c>
      <c r="C35" s="24" t="s">
        <v>252</v>
      </c>
      <c r="D35" s="25">
        <v>1146</v>
      </c>
      <c r="E35" s="26">
        <v>24.12</v>
      </c>
      <c r="G35" s="18" t="s">
        <v>54</v>
      </c>
      <c r="H35">
        <v>1146</v>
      </c>
      <c r="I35" s="28">
        <v>48.24</v>
      </c>
      <c r="K35">
        <f t="shared" si="2"/>
        <v>0</v>
      </c>
      <c r="L35" s="27" t="s">
        <v>54</v>
      </c>
      <c r="M35" s="24" t="s">
        <v>252</v>
      </c>
      <c r="P35" s="25">
        <v>1146</v>
      </c>
      <c r="Q35" s="26">
        <v>24.12</v>
      </c>
      <c r="R35">
        <f t="shared" si="0"/>
        <v>0</v>
      </c>
      <c r="S35">
        <f t="shared" si="1"/>
        <v>24.12</v>
      </c>
    </row>
    <row r="36" spans="2:19" x14ac:dyDescent="0.2">
      <c r="B36" s="27" t="s">
        <v>348</v>
      </c>
      <c r="C36" s="24" t="s">
        <v>254</v>
      </c>
      <c r="D36" s="25">
        <v>0</v>
      </c>
      <c r="E36" s="26">
        <v>17.170000000000002</v>
      </c>
      <c r="G36" s="18"/>
      <c r="K36">
        <f t="shared" si="2"/>
        <v>0</v>
      </c>
      <c r="L36" s="27" t="s">
        <v>348</v>
      </c>
      <c r="M36" s="24" t="s">
        <v>254</v>
      </c>
      <c r="P36" s="25">
        <v>0</v>
      </c>
      <c r="Q36" s="26">
        <v>17.170000000000002</v>
      </c>
      <c r="R36">
        <f t="shared" si="0"/>
        <v>0</v>
      </c>
      <c r="S36">
        <f t="shared" si="1"/>
        <v>-17.170000000000002</v>
      </c>
    </row>
    <row r="37" spans="2:19" x14ac:dyDescent="0.2">
      <c r="B37" s="27" t="s">
        <v>178</v>
      </c>
      <c r="C37" s="24" t="s">
        <v>257</v>
      </c>
      <c r="D37" s="25">
        <v>76</v>
      </c>
      <c r="E37" s="26">
        <v>13.25</v>
      </c>
      <c r="G37" s="18" t="s">
        <v>178</v>
      </c>
      <c r="H37">
        <v>76</v>
      </c>
      <c r="I37" s="28">
        <v>13.25</v>
      </c>
      <c r="K37">
        <f t="shared" si="2"/>
        <v>0</v>
      </c>
      <c r="L37" s="27" t="s">
        <v>178</v>
      </c>
      <c r="M37" s="24" t="s">
        <v>257</v>
      </c>
      <c r="P37" s="25">
        <v>76</v>
      </c>
      <c r="Q37" s="26">
        <v>13.25</v>
      </c>
      <c r="R37">
        <f t="shared" si="0"/>
        <v>0</v>
      </c>
      <c r="S37">
        <f t="shared" si="1"/>
        <v>0</v>
      </c>
    </row>
    <row r="38" spans="2:19" x14ac:dyDescent="0.2">
      <c r="B38" s="27" t="s">
        <v>180</v>
      </c>
      <c r="C38" s="24" t="s">
        <v>247</v>
      </c>
      <c r="D38" s="25">
        <v>43</v>
      </c>
      <c r="E38" s="26">
        <v>287</v>
      </c>
      <c r="G38" s="18" t="s">
        <v>180</v>
      </c>
      <c r="H38">
        <v>43</v>
      </c>
      <c r="I38" s="28">
        <v>287</v>
      </c>
      <c r="K38">
        <f t="shared" si="2"/>
        <v>0</v>
      </c>
      <c r="L38" s="27" t="s">
        <v>180</v>
      </c>
      <c r="M38" s="24" t="s">
        <v>247</v>
      </c>
      <c r="P38" s="25">
        <v>43</v>
      </c>
      <c r="Q38" s="26">
        <v>287</v>
      </c>
      <c r="R38">
        <f t="shared" si="0"/>
        <v>0</v>
      </c>
      <c r="S38">
        <f t="shared" si="1"/>
        <v>0</v>
      </c>
    </row>
    <row r="39" spans="2:19" x14ac:dyDescent="0.2">
      <c r="B39" s="27" t="s">
        <v>56</v>
      </c>
      <c r="C39" s="24" t="s">
        <v>250</v>
      </c>
      <c r="D39" s="25">
        <v>75000</v>
      </c>
      <c r="E39" s="26">
        <v>8.1000000000000003E-2</v>
      </c>
      <c r="G39" s="18" t="s">
        <v>56</v>
      </c>
      <c r="H39">
        <v>75000</v>
      </c>
      <c r="I39" s="28">
        <v>8.1000000000000003E-2</v>
      </c>
      <c r="K39">
        <f t="shared" si="2"/>
        <v>0</v>
      </c>
      <c r="L39" s="27" t="s">
        <v>56</v>
      </c>
      <c r="M39" s="24" t="s">
        <v>250</v>
      </c>
      <c r="P39" s="25">
        <v>75000</v>
      </c>
      <c r="Q39" s="26">
        <v>8.1000000000000003E-2</v>
      </c>
      <c r="R39">
        <f t="shared" si="0"/>
        <v>0</v>
      </c>
      <c r="S39">
        <f t="shared" si="1"/>
        <v>0</v>
      </c>
    </row>
    <row r="40" spans="2:19" x14ac:dyDescent="0.2">
      <c r="B40" s="27" t="s">
        <v>346</v>
      </c>
      <c r="C40" s="24" t="s">
        <v>248</v>
      </c>
      <c r="D40" s="25">
        <v>0</v>
      </c>
      <c r="E40" s="26">
        <v>25.32</v>
      </c>
      <c r="G40" s="18"/>
      <c r="K40">
        <f t="shared" si="2"/>
        <v>0</v>
      </c>
      <c r="L40" s="27" t="s">
        <v>346</v>
      </c>
      <c r="M40" s="24" t="s">
        <v>248</v>
      </c>
      <c r="P40" s="25">
        <v>0</v>
      </c>
      <c r="Q40" s="26">
        <v>25.32</v>
      </c>
      <c r="R40">
        <f t="shared" si="0"/>
        <v>0</v>
      </c>
      <c r="S40">
        <f t="shared" si="1"/>
        <v>-25.32</v>
      </c>
    </row>
    <row r="41" spans="2:19" x14ac:dyDescent="0.2">
      <c r="B41" s="27" t="s">
        <v>350</v>
      </c>
      <c r="C41" s="24" t="s">
        <v>224</v>
      </c>
      <c r="D41" s="25">
        <v>0</v>
      </c>
      <c r="E41" s="26">
        <v>9.67</v>
      </c>
      <c r="G41" s="18"/>
      <c r="K41">
        <f t="shared" si="2"/>
        <v>0</v>
      </c>
      <c r="L41" s="27" t="s">
        <v>350</v>
      </c>
      <c r="M41" s="24" t="s">
        <v>224</v>
      </c>
      <c r="P41" s="25">
        <v>0</v>
      </c>
      <c r="Q41" s="26">
        <v>9.67</v>
      </c>
      <c r="R41">
        <f t="shared" si="0"/>
        <v>0</v>
      </c>
      <c r="S41">
        <f t="shared" si="1"/>
        <v>-9.67</v>
      </c>
    </row>
    <row r="42" spans="2:19" x14ac:dyDescent="0.2">
      <c r="B42" s="23" t="s">
        <v>58</v>
      </c>
      <c r="C42" s="24" t="s">
        <v>224</v>
      </c>
      <c r="D42" s="25">
        <v>500</v>
      </c>
      <c r="E42" s="26">
        <v>96.2</v>
      </c>
      <c r="G42" s="20" t="s">
        <v>58</v>
      </c>
      <c r="H42" s="21">
        <v>500</v>
      </c>
      <c r="I42" s="29">
        <v>96.2</v>
      </c>
      <c r="K42">
        <f t="shared" si="2"/>
        <v>0</v>
      </c>
      <c r="L42" s="27" t="s">
        <v>58</v>
      </c>
      <c r="M42" s="24" t="s">
        <v>224</v>
      </c>
      <c r="P42" s="25">
        <v>500</v>
      </c>
      <c r="Q42" s="26">
        <v>96.2</v>
      </c>
      <c r="R42">
        <f t="shared" si="0"/>
        <v>0</v>
      </c>
      <c r="S42">
        <f t="shared" si="1"/>
        <v>0</v>
      </c>
    </row>
    <row r="43" spans="2:19" s="30" customFormat="1" x14ac:dyDescent="0.2">
      <c r="B43" s="31" t="s">
        <v>351</v>
      </c>
      <c r="C43" s="32" t="s">
        <v>259</v>
      </c>
      <c r="D43" s="33">
        <v>0</v>
      </c>
      <c r="E43" s="34">
        <v>2.72</v>
      </c>
      <c r="G43" s="35"/>
      <c r="I43" s="36"/>
      <c r="K43" s="30">
        <f t="shared" si="2"/>
        <v>0</v>
      </c>
      <c r="L43" s="27" t="s">
        <v>351</v>
      </c>
      <c r="M43" s="24" t="s">
        <v>259</v>
      </c>
      <c r="N43"/>
      <c r="O43"/>
      <c r="P43" s="25">
        <v>0</v>
      </c>
      <c r="Q43" s="26">
        <v>2.72</v>
      </c>
      <c r="R43">
        <f t="shared" si="0"/>
        <v>0</v>
      </c>
      <c r="S43">
        <f t="shared" si="1"/>
        <v>-2.72</v>
      </c>
    </row>
    <row r="44" spans="2:19" ht="24" x14ac:dyDescent="0.2">
      <c r="B44" s="27" t="s">
        <v>132</v>
      </c>
      <c r="C44" s="24" t="s">
        <v>325</v>
      </c>
      <c r="D44" s="25">
        <v>29178.338</v>
      </c>
      <c r="E44" s="26">
        <v>0.85250000000000004</v>
      </c>
      <c r="G44" s="18" t="s">
        <v>132</v>
      </c>
      <c r="H44">
        <v>29178.338</v>
      </c>
      <c r="I44" s="28">
        <v>0.84660000000000002</v>
      </c>
      <c r="K44">
        <f t="shared" si="2"/>
        <v>0</v>
      </c>
      <c r="L44" s="27" t="s">
        <v>132</v>
      </c>
      <c r="M44" s="24" t="s">
        <v>325</v>
      </c>
      <c r="P44" s="25">
        <v>29178.338</v>
      </c>
      <c r="Q44" s="26">
        <v>0.85250000000000004</v>
      </c>
      <c r="R44">
        <f t="shared" si="0"/>
        <v>0</v>
      </c>
      <c r="S44">
        <f t="shared" si="1"/>
        <v>-5.9000000000000163E-3</v>
      </c>
    </row>
    <row r="45" spans="2:19" x14ac:dyDescent="0.2">
      <c r="B45" s="27" t="s">
        <v>352</v>
      </c>
      <c r="C45" s="24" t="s">
        <v>260</v>
      </c>
      <c r="D45" s="25">
        <v>0</v>
      </c>
      <c r="E45" s="26">
        <v>4.38</v>
      </c>
      <c r="G45" s="18"/>
      <c r="K45">
        <f t="shared" si="2"/>
        <v>0</v>
      </c>
      <c r="L45" s="27" t="s">
        <v>352</v>
      </c>
      <c r="M45" s="24" t="s">
        <v>260</v>
      </c>
      <c r="P45" s="25">
        <v>0</v>
      </c>
      <c r="Q45" s="26">
        <v>4.38</v>
      </c>
      <c r="R45">
        <f t="shared" si="0"/>
        <v>0</v>
      </c>
      <c r="S45">
        <f t="shared" si="1"/>
        <v>-4.38</v>
      </c>
    </row>
    <row r="46" spans="2:19" x14ac:dyDescent="0.2">
      <c r="B46" s="27" t="s">
        <v>60</v>
      </c>
      <c r="C46" s="24" t="s">
        <v>326</v>
      </c>
      <c r="D46" s="25">
        <v>1000</v>
      </c>
      <c r="E46" s="26">
        <v>9.1999999999999993</v>
      </c>
      <c r="G46" s="18" t="s">
        <v>60</v>
      </c>
      <c r="H46">
        <v>1000</v>
      </c>
      <c r="I46" s="28">
        <v>9.1999999999999993</v>
      </c>
      <c r="K46">
        <f t="shared" si="2"/>
        <v>0</v>
      </c>
      <c r="L46" s="27" t="s">
        <v>60</v>
      </c>
      <c r="M46" s="24" t="s">
        <v>326</v>
      </c>
      <c r="P46" s="25">
        <v>1000</v>
      </c>
      <c r="Q46" s="26">
        <v>9.1999999999999993</v>
      </c>
      <c r="R46">
        <f t="shared" si="0"/>
        <v>0</v>
      </c>
      <c r="S46">
        <f t="shared" si="1"/>
        <v>0</v>
      </c>
    </row>
    <row r="47" spans="2:19" x14ac:dyDescent="0.2">
      <c r="B47" s="27" t="s">
        <v>353</v>
      </c>
      <c r="C47" s="24" t="s">
        <v>261</v>
      </c>
      <c r="D47" s="25">
        <v>0</v>
      </c>
      <c r="E47" s="26">
        <v>8.41</v>
      </c>
      <c r="G47" s="18"/>
      <c r="K47">
        <f t="shared" si="2"/>
        <v>0</v>
      </c>
      <c r="L47" s="27" t="s">
        <v>353</v>
      </c>
      <c r="M47" s="24" t="s">
        <v>261</v>
      </c>
      <c r="P47" s="25">
        <v>0</v>
      </c>
      <c r="Q47" s="26">
        <v>8.41</v>
      </c>
      <c r="R47">
        <f t="shared" si="0"/>
        <v>0</v>
      </c>
      <c r="S47">
        <f t="shared" si="1"/>
        <v>-8.41</v>
      </c>
    </row>
    <row r="48" spans="2:19" ht="24" x14ac:dyDescent="0.2">
      <c r="B48" s="27" t="s">
        <v>134</v>
      </c>
      <c r="C48" s="24" t="s">
        <v>327</v>
      </c>
      <c r="D48" s="25">
        <v>1784.97</v>
      </c>
      <c r="E48" s="26">
        <v>32.640999999999998</v>
      </c>
      <c r="G48" s="18" t="s">
        <v>134</v>
      </c>
      <c r="H48">
        <v>1784.97</v>
      </c>
      <c r="I48" s="28">
        <v>31.0396</v>
      </c>
      <c r="K48">
        <f t="shared" si="2"/>
        <v>0</v>
      </c>
      <c r="L48" s="27" t="s">
        <v>134</v>
      </c>
      <c r="M48" s="24" t="s">
        <v>327</v>
      </c>
      <c r="P48" s="25">
        <v>1784.97</v>
      </c>
      <c r="Q48" s="26">
        <v>32.640999999999998</v>
      </c>
      <c r="R48">
        <f t="shared" si="0"/>
        <v>0</v>
      </c>
      <c r="S48">
        <f t="shared" si="1"/>
        <v>-1.6013999999999982</v>
      </c>
    </row>
    <row r="49" spans="2:19" x14ac:dyDescent="0.2">
      <c r="B49" s="27" t="s">
        <v>354</v>
      </c>
      <c r="C49" s="24" t="s">
        <v>262</v>
      </c>
      <c r="D49" s="25">
        <v>0</v>
      </c>
      <c r="E49" s="26">
        <v>11.12</v>
      </c>
      <c r="G49" s="18"/>
      <c r="K49">
        <f t="shared" si="2"/>
        <v>0</v>
      </c>
      <c r="L49" s="27" t="s">
        <v>354</v>
      </c>
      <c r="M49" s="24" t="s">
        <v>262</v>
      </c>
      <c r="P49" s="25">
        <v>0</v>
      </c>
      <c r="Q49" s="26">
        <v>11.12</v>
      </c>
      <c r="R49">
        <f t="shared" si="0"/>
        <v>0</v>
      </c>
      <c r="S49">
        <f t="shared" si="1"/>
        <v>-11.12</v>
      </c>
    </row>
    <row r="50" spans="2:19" x14ac:dyDescent="0.2">
      <c r="B50" s="27" t="s">
        <v>182</v>
      </c>
      <c r="C50" s="24" t="s">
        <v>263</v>
      </c>
      <c r="D50" s="25">
        <v>187</v>
      </c>
      <c r="E50" s="26">
        <v>13.85</v>
      </c>
      <c r="G50" s="18" t="s">
        <v>182</v>
      </c>
      <c r="H50">
        <v>187</v>
      </c>
      <c r="I50" s="28">
        <v>13.85</v>
      </c>
      <c r="K50">
        <f t="shared" si="2"/>
        <v>0</v>
      </c>
      <c r="L50" s="27" t="s">
        <v>182</v>
      </c>
      <c r="M50" s="24" t="s">
        <v>263</v>
      </c>
      <c r="P50" s="25">
        <v>187</v>
      </c>
      <c r="Q50" s="26">
        <v>13.85</v>
      </c>
      <c r="R50">
        <f t="shared" si="0"/>
        <v>0</v>
      </c>
      <c r="S50">
        <f t="shared" si="1"/>
        <v>0</v>
      </c>
    </row>
    <row r="51" spans="2:19" x14ac:dyDescent="0.2">
      <c r="B51" s="27" t="s">
        <v>62</v>
      </c>
      <c r="C51" s="24" t="s">
        <v>329</v>
      </c>
      <c r="D51" s="25">
        <v>40000</v>
      </c>
      <c r="E51" s="26">
        <v>1.7450000000000001</v>
      </c>
      <c r="G51" s="18" t="s">
        <v>62</v>
      </c>
      <c r="H51">
        <v>40000</v>
      </c>
      <c r="I51" s="28">
        <v>1.7450000000000001</v>
      </c>
      <c r="K51">
        <f t="shared" si="2"/>
        <v>0</v>
      </c>
      <c r="L51" s="27" t="s">
        <v>62</v>
      </c>
      <c r="M51" s="24" t="s">
        <v>329</v>
      </c>
      <c r="P51" s="25">
        <v>40000</v>
      </c>
      <c r="Q51" s="26">
        <v>1.7450000000000001</v>
      </c>
      <c r="R51">
        <f t="shared" si="0"/>
        <v>0</v>
      </c>
      <c r="S51">
        <f t="shared" si="1"/>
        <v>0</v>
      </c>
    </row>
    <row r="52" spans="2:19" s="30" customFormat="1" x14ac:dyDescent="0.2">
      <c r="B52" s="31" t="s">
        <v>371</v>
      </c>
      <c r="C52" s="32" t="s">
        <v>329</v>
      </c>
      <c r="D52" s="33">
        <v>0</v>
      </c>
      <c r="E52" s="34">
        <v>0</v>
      </c>
      <c r="G52" s="35"/>
      <c r="I52" s="36"/>
      <c r="K52" s="30">
        <f t="shared" si="2"/>
        <v>0</v>
      </c>
      <c r="L52" s="27"/>
      <c r="M52" s="24"/>
      <c r="N52"/>
      <c r="O52"/>
      <c r="P52" s="25"/>
      <c r="Q52" s="26"/>
      <c r="R52">
        <f t="shared" si="0"/>
        <v>0</v>
      </c>
      <c r="S52">
        <f t="shared" si="1"/>
        <v>0</v>
      </c>
    </row>
    <row r="53" spans="2:19" x14ac:dyDescent="0.2">
      <c r="B53" s="27" t="s">
        <v>184</v>
      </c>
      <c r="C53" s="24" t="s">
        <v>328</v>
      </c>
      <c r="D53" s="25">
        <v>118</v>
      </c>
      <c r="E53" s="26">
        <v>14.85</v>
      </c>
      <c r="G53" s="18" t="s">
        <v>184</v>
      </c>
      <c r="H53">
        <v>118</v>
      </c>
      <c r="I53" s="28">
        <v>14.85</v>
      </c>
      <c r="K53">
        <f t="shared" si="2"/>
        <v>0</v>
      </c>
      <c r="L53" s="27" t="s">
        <v>184</v>
      </c>
      <c r="M53" s="24" t="s">
        <v>328</v>
      </c>
      <c r="P53" s="25">
        <v>118</v>
      </c>
      <c r="Q53" s="26">
        <v>14.85</v>
      </c>
      <c r="R53">
        <f t="shared" si="0"/>
        <v>0</v>
      </c>
      <c r="S53">
        <f t="shared" si="1"/>
        <v>0</v>
      </c>
    </row>
    <row r="54" spans="2:19" x14ac:dyDescent="0.2">
      <c r="B54" s="27" t="s">
        <v>356</v>
      </c>
      <c r="C54" s="24" t="s">
        <v>265</v>
      </c>
      <c r="D54" s="25">
        <v>0</v>
      </c>
      <c r="E54" s="26">
        <v>4.12</v>
      </c>
      <c r="G54" s="18"/>
      <c r="K54">
        <f t="shared" si="2"/>
        <v>0</v>
      </c>
      <c r="L54" s="27" t="s">
        <v>356</v>
      </c>
      <c r="M54" s="24" t="s">
        <v>265</v>
      </c>
      <c r="P54" s="25">
        <v>0</v>
      </c>
      <c r="Q54" s="26">
        <v>4.12</v>
      </c>
      <c r="R54">
        <f t="shared" si="0"/>
        <v>0</v>
      </c>
      <c r="S54">
        <f t="shared" si="1"/>
        <v>-4.12</v>
      </c>
    </row>
    <row r="55" spans="2:19" x14ac:dyDescent="0.2">
      <c r="B55" s="27" t="s">
        <v>355</v>
      </c>
      <c r="C55" s="24" t="s">
        <v>264</v>
      </c>
      <c r="D55" s="25">
        <v>0</v>
      </c>
      <c r="E55" s="26">
        <v>11.51</v>
      </c>
      <c r="G55" s="18"/>
      <c r="K55">
        <f t="shared" si="2"/>
        <v>0</v>
      </c>
      <c r="L55" s="27" t="s">
        <v>355</v>
      </c>
      <c r="M55" s="24" t="s">
        <v>264</v>
      </c>
      <c r="P55" s="25">
        <v>0</v>
      </c>
      <c r="Q55" s="26">
        <v>11.51</v>
      </c>
      <c r="R55">
        <f t="shared" si="0"/>
        <v>0</v>
      </c>
      <c r="S55">
        <f t="shared" si="1"/>
        <v>-11.51</v>
      </c>
    </row>
    <row r="56" spans="2:19" x14ac:dyDescent="0.2">
      <c r="B56" s="27" t="s">
        <v>186</v>
      </c>
      <c r="C56" s="24" t="s">
        <v>266</v>
      </c>
      <c r="D56" s="25">
        <v>103</v>
      </c>
      <c r="E56" s="26">
        <v>3.54</v>
      </c>
      <c r="G56" s="18" t="s">
        <v>186</v>
      </c>
      <c r="H56">
        <v>103</v>
      </c>
      <c r="I56" s="28">
        <v>3.54</v>
      </c>
      <c r="K56">
        <f t="shared" si="2"/>
        <v>0</v>
      </c>
      <c r="L56" s="27" t="s">
        <v>186</v>
      </c>
      <c r="M56" s="24" t="s">
        <v>266</v>
      </c>
      <c r="P56" s="25">
        <v>103</v>
      </c>
      <c r="Q56" s="26">
        <v>3.54</v>
      </c>
      <c r="R56">
        <f t="shared" si="0"/>
        <v>0</v>
      </c>
      <c r="S56">
        <f t="shared" si="1"/>
        <v>0</v>
      </c>
    </row>
    <row r="57" spans="2:19" x14ac:dyDescent="0.2">
      <c r="B57" s="27" t="s">
        <v>188</v>
      </c>
      <c r="C57" s="24" t="s">
        <v>270</v>
      </c>
      <c r="D57" s="25">
        <v>795</v>
      </c>
      <c r="E57" s="26">
        <v>5.77</v>
      </c>
      <c r="G57" s="18" t="s">
        <v>188</v>
      </c>
      <c r="H57">
        <v>795</v>
      </c>
      <c r="I57" s="28">
        <v>5.77</v>
      </c>
      <c r="K57">
        <f t="shared" si="2"/>
        <v>0</v>
      </c>
      <c r="L57" s="27" t="s">
        <v>188</v>
      </c>
      <c r="M57" s="24" t="s">
        <v>270</v>
      </c>
      <c r="P57" s="25">
        <v>795</v>
      </c>
      <c r="Q57" s="26">
        <v>5.77</v>
      </c>
      <c r="R57">
        <f t="shared" si="0"/>
        <v>0</v>
      </c>
      <c r="S57">
        <f t="shared" si="1"/>
        <v>0</v>
      </c>
    </row>
    <row r="58" spans="2:19" x14ac:dyDescent="0.2">
      <c r="B58" s="27" t="s">
        <v>64</v>
      </c>
      <c r="C58" s="24" t="s">
        <v>267</v>
      </c>
      <c r="D58" s="25">
        <v>3418</v>
      </c>
      <c r="E58" s="26">
        <v>8.5399999999999991</v>
      </c>
      <c r="G58" s="18" t="s">
        <v>64</v>
      </c>
      <c r="H58">
        <v>3418</v>
      </c>
      <c r="I58" s="28">
        <v>17.079999999999998</v>
      </c>
      <c r="K58">
        <f t="shared" si="2"/>
        <v>0</v>
      </c>
      <c r="L58" s="27" t="s">
        <v>64</v>
      </c>
      <c r="M58" s="24" t="s">
        <v>267</v>
      </c>
      <c r="P58" s="25">
        <v>3418</v>
      </c>
      <c r="Q58" s="26">
        <v>8.5399999999999991</v>
      </c>
      <c r="R58">
        <f t="shared" si="0"/>
        <v>0</v>
      </c>
      <c r="S58">
        <f t="shared" si="1"/>
        <v>8.5399999999999991</v>
      </c>
    </row>
    <row r="59" spans="2:19" ht="24" x14ac:dyDescent="0.2">
      <c r="B59" s="27" t="s">
        <v>136</v>
      </c>
      <c r="C59" s="24" t="s">
        <v>330</v>
      </c>
      <c r="D59" s="25">
        <v>15668.5782</v>
      </c>
      <c r="E59" s="26">
        <v>2.6951000000000001</v>
      </c>
      <c r="G59" s="18" t="s">
        <v>136</v>
      </c>
      <c r="H59">
        <v>15668.5782</v>
      </c>
      <c r="I59" s="28">
        <v>2.5669</v>
      </c>
      <c r="K59">
        <f t="shared" si="2"/>
        <v>0</v>
      </c>
      <c r="L59" s="27" t="s">
        <v>136</v>
      </c>
      <c r="M59" s="24" t="s">
        <v>330</v>
      </c>
      <c r="P59" s="25">
        <v>15668.5782</v>
      </c>
      <c r="Q59" s="26">
        <v>2.6951000000000001</v>
      </c>
      <c r="R59">
        <f t="shared" si="0"/>
        <v>0</v>
      </c>
      <c r="S59">
        <f t="shared" si="1"/>
        <v>-0.12820000000000009</v>
      </c>
    </row>
    <row r="60" spans="2:19" x14ac:dyDescent="0.2">
      <c r="B60" s="27" t="s">
        <v>190</v>
      </c>
      <c r="C60" s="24" t="s">
        <v>269</v>
      </c>
      <c r="D60" s="25">
        <v>337</v>
      </c>
      <c r="E60" s="26">
        <v>3.2</v>
      </c>
      <c r="G60" s="18" t="s">
        <v>190</v>
      </c>
      <c r="H60">
        <v>337</v>
      </c>
      <c r="I60" s="28">
        <v>3.2</v>
      </c>
      <c r="K60">
        <f t="shared" si="2"/>
        <v>0</v>
      </c>
      <c r="L60" s="27" t="s">
        <v>190</v>
      </c>
      <c r="M60" s="24" t="s">
        <v>269</v>
      </c>
      <c r="P60" s="25">
        <v>337</v>
      </c>
      <c r="Q60" s="26">
        <v>3.2</v>
      </c>
      <c r="R60">
        <f t="shared" si="0"/>
        <v>0</v>
      </c>
      <c r="S60">
        <f t="shared" si="1"/>
        <v>0</v>
      </c>
    </row>
    <row r="61" spans="2:19" x14ac:dyDescent="0.2">
      <c r="B61" s="27" t="s">
        <v>192</v>
      </c>
      <c r="C61" s="24" t="s">
        <v>268</v>
      </c>
      <c r="D61" s="25">
        <v>284</v>
      </c>
      <c r="E61" s="26">
        <v>1.875</v>
      </c>
      <c r="G61" s="18" t="s">
        <v>192</v>
      </c>
      <c r="H61">
        <v>284</v>
      </c>
      <c r="I61" s="28">
        <v>1.875</v>
      </c>
      <c r="K61">
        <f t="shared" si="2"/>
        <v>0</v>
      </c>
      <c r="L61" s="27" t="s">
        <v>192</v>
      </c>
      <c r="M61" s="24" t="s">
        <v>268</v>
      </c>
      <c r="P61" s="25">
        <v>284</v>
      </c>
      <c r="Q61" s="26">
        <v>1.875</v>
      </c>
      <c r="R61">
        <f t="shared" si="0"/>
        <v>0</v>
      </c>
      <c r="S61">
        <f t="shared" si="1"/>
        <v>0</v>
      </c>
    </row>
    <row r="62" spans="2:19" x14ac:dyDescent="0.2">
      <c r="B62" s="27" t="s">
        <v>66</v>
      </c>
      <c r="C62" s="24" t="s">
        <v>271</v>
      </c>
      <c r="D62" s="25">
        <v>1078</v>
      </c>
      <c r="E62" s="26">
        <v>10.48</v>
      </c>
      <c r="G62" s="18" t="s">
        <v>66</v>
      </c>
      <c r="H62">
        <v>1078</v>
      </c>
      <c r="I62" s="28">
        <v>20.96</v>
      </c>
      <c r="K62">
        <f t="shared" si="2"/>
        <v>0</v>
      </c>
      <c r="L62" s="27" t="s">
        <v>66</v>
      </c>
      <c r="M62" s="24" t="s">
        <v>271</v>
      </c>
      <c r="P62" s="25">
        <v>1078</v>
      </c>
      <c r="Q62" s="26">
        <v>10.48</v>
      </c>
      <c r="R62">
        <f t="shared" si="0"/>
        <v>0</v>
      </c>
      <c r="S62">
        <f t="shared" si="1"/>
        <v>10.48</v>
      </c>
    </row>
    <row r="63" spans="2:19" x14ac:dyDescent="0.2">
      <c r="B63" s="27" t="s">
        <v>194</v>
      </c>
      <c r="C63" s="24" t="s">
        <v>272</v>
      </c>
      <c r="D63" s="25">
        <v>10</v>
      </c>
      <c r="E63" s="26">
        <v>43.03</v>
      </c>
      <c r="G63" s="18" t="s">
        <v>194</v>
      </c>
      <c r="H63">
        <v>10</v>
      </c>
      <c r="I63" s="28">
        <v>43.03</v>
      </c>
      <c r="K63">
        <f t="shared" si="2"/>
        <v>0</v>
      </c>
      <c r="L63" s="27" t="s">
        <v>194</v>
      </c>
      <c r="M63" s="24" t="s">
        <v>272</v>
      </c>
      <c r="P63" s="25">
        <v>10</v>
      </c>
      <c r="Q63" s="26">
        <v>43.03</v>
      </c>
      <c r="R63">
        <f t="shared" si="0"/>
        <v>0</v>
      </c>
      <c r="S63">
        <f t="shared" si="1"/>
        <v>0</v>
      </c>
    </row>
    <row r="64" spans="2:19" s="30" customFormat="1" x14ac:dyDescent="0.2">
      <c r="B64" s="31" t="s">
        <v>357</v>
      </c>
      <c r="C64" s="32" t="s">
        <v>275</v>
      </c>
      <c r="D64" s="33">
        <v>817</v>
      </c>
      <c r="E64" s="34">
        <v>3.0000000000000001E-3</v>
      </c>
      <c r="G64" s="35"/>
      <c r="I64" s="36"/>
      <c r="K64" s="30">
        <f t="shared" si="2"/>
        <v>817</v>
      </c>
      <c r="L64" s="27" t="s">
        <v>357</v>
      </c>
      <c r="M64" s="24" t="s">
        <v>275</v>
      </c>
      <c r="N64"/>
      <c r="O64"/>
      <c r="P64" s="25">
        <v>817</v>
      </c>
      <c r="Q64" s="26">
        <v>3.0000000000000001E-3</v>
      </c>
      <c r="R64">
        <f t="shared" si="0"/>
        <v>-817</v>
      </c>
      <c r="S64">
        <f t="shared" si="1"/>
        <v>-3.0000000000000001E-3</v>
      </c>
    </row>
    <row r="65" spans="1:19" x14ac:dyDescent="0.2">
      <c r="B65" s="27" t="s">
        <v>68</v>
      </c>
      <c r="C65" s="24" t="s">
        <v>273</v>
      </c>
      <c r="D65" s="25">
        <v>2856</v>
      </c>
      <c r="E65" s="26">
        <v>12.37</v>
      </c>
      <c r="G65" s="18" t="s">
        <v>68</v>
      </c>
      <c r="H65">
        <v>2856</v>
      </c>
      <c r="I65" s="28">
        <v>24.74</v>
      </c>
      <c r="K65">
        <f t="shared" si="2"/>
        <v>0</v>
      </c>
      <c r="L65" s="27" t="s">
        <v>68</v>
      </c>
      <c r="M65" s="24" t="s">
        <v>273</v>
      </c>
      <c r="P65" s="25">
        <v>2856</v>
      </c>
      <c r="Q65" s="26">
        <v>12.37</v>
      </c>
      <c r="R65">
        <f t="shared" si="0"/>
        <v>0</v>
      </c>
      <c r="S65">
        <f t="shared" si="1"/>
        <v>12.37</v>
      </c>
    </row>
    <row r="66" spans="1:19" x14ac:dyDescent="0.2">
      <c r="B66" s="27" t="s">
        <v>196</v>
      </c>
      <c r="C66" s="24" t="s">
        <v>274</v>
      </c>
      <c r="D66" s="25">
        <v>661</v>
      </c>
      <c r="E66" s="26">
        <v>4.0999999999999996</v>
      </c>
      <c r="G66" s="18" t="s">
        <v>196</v>
      </c>
      <c r="H66">
        <v>661</v>
      </c>
      <c r="I66" s="28">
        <v>4.0999999999999996</v>
      </c>
      <c r="K66">
        <f t="shared" si="2"/>
        <v>0</v>
      </c>
      <c r="L66" s="27" t="s">
        <v>196</v>
      </c>
      <c r="M66" s="24" t="s">
        <v>274</v>
      </c>
      <c r="P66" s="25">
        <v>661</v>
      </c>
      <c r="Q66" s="26">
        <v>4.0999999999999996</v>
      </c>
      <c r="R66">
        <f t="shared" si="0"/>
        <v>0</v>
      </c>
      <c r="S66">
        <f t="shared" si="1"/>
        <v>0</v>
      </c>
    </row>
    <row r="67" spans="1:19" s="30" customFormat="1" ht="24" x14ac:dyDescent="0.2">
      <c r="B67" s="37" t="s">
        <v>138</v>
      </c>
      <c r="C67" s="38" t="s">
        <v>324</v>
      </c>
      <c r="D67" s="39">
        <v>44345.03</v>
      </c>
      <c r="E67" s="40">
        <v>1.3945000000000001</v>
      </c>
      <c r="G67" s="35" t="s">
        <v>138</v>
      </c>
      <c r="H67" s="30">
        <v>44345</v>
      </c>
      <c r="I67" s="36">
        <v>1.3753</v>
      </c>
      <c r="K67" s="30">
        <f t="shared" si="2"/>
        <v>2.9999999998835847E-2</v>
      </c>
      <c r="L67" s="27" t="s">
        <v>138</v>
      </c>
      <c r="M67" s="24" t="s">
        <v>324</v>
      </c>
      <c r="N67"/>
      <c r="O67"/>
      <c r="P67" s="25">
        <v>44345.03</v>
      </c>
      <c r="Q67" s="26">
        <v>1.3945000000000001</v>
      </c>
      <c r="R67">
        <f t="shared" si="0"/>
        <v>-2.9999999998835847E-2</v>
      </c>
      <c r="S67">
        <f t="shared" ref="S67:S127" si="3">I67-Q67</f>
        <v>-1.9200000000000106E-2</v>
      </c>
    </row>
    <row r="68" spans="1:19" x14ac:dyDescent="0.2">
      <c r="A68" s="21"/>
      <c r="B68" s="42"/>
      <c r="C68" s="43"/>
      <c r="D68" s="44"/>
      <c r="E68" s="45"/>
      <c r="F68" s="21"/>
      <c r="G68" s="41"/>
      <c r="H68" s="21"/>
      <c r="I68" s="29"/>
      <c r="J68" s="21"/>
      <c r="K68" s="21"/>
      <c r="L68" s="27" t="s">
        <v>377</v>
      </c>
      <c r="M68" s="24" t="s">
        <v>378</v>
      </c>
      <c r="P68" s="25">
        <v>0</v>
      </c>
      <c r="Q68" s="26">
        <v>99</v>
      </c>
      <c r="R68">
        <f t="shared" ref="R68:R127" si="4">H68-P68</f>
        <v>0</v>
      </c>
      <c r="S68">
        <f t="shared" si="3"/>
        <v>-99</v>
      </c>
    </row>
    <row r="69" spans="1:19" s="30" customFormat="1" x14ac:dyDescent="0.2">
      <c r="A69"/>
      <c r="B69" s="27" t="s">
        <v>70</v>
      </c>
      <c r="C69" s="24" t="s">
        <v>277</v>
      </c>
      <c r="D69" s="25">
        <v>4019</v>
      </c>
      <c r="E69" s="26">
        <v>58.01</v>
      </c>
      <c r="F69"/>
      <c r="G69" s="18" t="s">
        <v>70</v>
      </c>
      <c r="H69">
        <v>4019</v>
      </c>
      <c r="I69" s="28">
        <v>116.02</v>
      </c>
      <c r="J69"/>
      <c r="K69">
        <f t="shared" ref="K69:K127" si="5">D69-H69</f>
        <v>0</v>
      </c>
      <c r="L69" s="27" t="s">
        <v>70</v>
      </c>
      <c r="M69" s="24" t="s">
        <v>277</v>
      </c>
      <c r="N69"/>
      <c r="O69"/>
      <c r="P69" s="25">
        <v>4019</v>
      </c>
      <c r="Q69" s="26">
        <v>58.01</v>
      </c>
      <c r="R69">
        <f t="shared" si="4"/>
        <v>0</v>
      </c>
      <c r="S69">
        <f t="shared" si="3"/>
        <v>58.01</v>
      </c>
    </row>
    <row r="70" spans="1:19" ht="24" x14ac:dyDescent="0.2">
      <c r="A70" s="30"/>
      <c r="B70" s="37" t="s">
        <v>140</v>
      </c>
      <c r="C70" s="38" t="s">
        <v>331</v>
      </c>
      <c r="D70" s="39">
        <v>59210.1368</v>
      </c>
      <c r="E70" s="40">
        <v>2.6236000000000002</v>
      </c>
      <c r="F70" s="30"/>
      <c r="G70" s="35" t="s">
        <v>140</v>
      </c>
      <c r="H70" s="30">
        <v>59210</v>
      </c>
      <c r="I70" s="36">
        <v>2.5186000000000002</v>
      </c>
      <c r="J70" s="30"/>
      <c r="K70" s="30">
        <f t="shared" si="5"/>
        <v>0.13680000000022119</v>
      </c>
      <c r="L70" s="27" t="s">
        <v>140</v>
      </c>
      <c r="M70" s="24" t="s">
        <v>331</v>
      </c>
      <c r="P70" s="25">
        <v>59210.1368</v>
      </c>
      <c r="Q70" s="26">
        <v>2.6236000000000002</v>
      </c>
      <c r="R70">
        <f t="shared" si="4"/>
        <v>-0.13680000000022119</v>
      </c>
      <c r="S70">
        <f t="shared" si="3"/>
        <v>-0.10499999999999998</v>
      </c>
    </row>
    <row r="71" spans="1:19" x14ac:dyDescent="0.2">
      <c r="B71" s="27" t="s">
        <v>72</v>
      </c>
      <c r="C71" s="24" t="s">
        <v>332</v>
      </c>
      <c r="D71" s="25">
        <v>27774</v>
      </c>
      <c r="E71" s="26">
        <v>1.7450000000000001</v>
      </c>
      <c r="G71" s="18" t="s">
        <v>72</v>
      </c>
      <c r="H71">
        <v>27774</v>
      </c>
      <c r="I71" s="28">
        <v>1.7450000000000001</v>
      </c>
      <c r="K71">
        <f t="shared" si="5"/>
        <v>0</v>
      </c>
      <c r="L71" s="27" t="s">
        <v>72</v>
      </c>
      <c r="M71" s="24" t="s">
        <v>332</v>
      </c>
      <c r="P71" s="25">
        <v>27774</v>
      </c>
      <c r="Q71" s="26">
        <v>1.7450000000000001</v>
      </c>
      <c r="R71">
        <f t="shared" si="4"/>
        <v>0</v>
      </c>
      <c r="S71">
        <f t="shared" si="3"/>
        <v>0</v>
      </c>
    </row>
    <row r="72" spans="1:19" x14ac:dyDescent="0.2">
      <c r="B72" s="27" t="s">
        <v>372</v>
      </c>
      <c r="C72" s="24" t="s">
        <v>333</v>
      </c>
      <c r="D72" s="25">
        <v>0</v>
      </c>
      <c r="E72" s="26">
        <v>2.17</v>
      </c>
      <c r="G72" s="18"/>
      <c r="K72">
        <f t="shared" si="5"/>
        <v>0</v>
      </c>
      <c r="L72" s="27" t="s">
        <v>372</v>
      </c>
      <c r="M72" s="24" t="s">
        <v>333</v>
      </c>
      <c r="P72" s="25">
        <v>0</v>
      </c>
      <c r="Q72" s="26">
        <v>2.17</v>
      </c>
      <c r="R72">
        <f t="shared" si="4"/>
        <v>0</v>
      </c>
      <c r="S72">
        <f t="shared" si="3"/>
        <v>-2.17</v>
      </c>
    </row>
    <row r="73" spans="1:19" x14ac:dyDescent="0.2">
      <c r="B73" s="27" t="s">
        <v>198</v>
      </c>
      <c r="C73" s="24" t="s">
        <v>280</v>
      </c>
      <c r="D73" s="25">
        <v>477</v>
      </c>
      <c r="E73" s="26">
        <v>0.65</v>
      </c>
      <c r="G73" s="18" t="s">
        <v>198</v>
      </c>
      <c r="H73">
        <v>477</v>
      </c>
      <c r="I73" s="28">
        <v>0.65</v>
      </c>
      <c r="K73">
        <f t="shared" si="5"/>
        <v>0</v>
      </c>
      <c r="L73" s="27" t="s">
        <v>198</v>
      </c>
      <c r="M73" s="24" t="s">
        <v>280</v>
      </c>
      <c r="P73" s="25">
        <v>477</v>
      </c>
      <c r="Q73" s="26">
        <v>0.65</v>
      </c>
      <c r="R73">
        <f t="shared" si="4"/>
        <v>0</v>
      </c>
      <c r="S73">
        <f t="shared" si="3"/>
        <v>0</v>
      </c>
    </row>
    <row r="74" spans="1:19" x14ac:dyDescent="0.2">
      <c r="B74" s="27" t="s">
        <v>200</v>
      </c>
      <c r="C74" s="24" t="s">
        <v>278</v>
      </c>
      <c r="D74" s="25">
        <v>217</v>
      </c>
      <c r="E74" s="26">
        <v>2.99</v>
      </c>
      <c r="G74" s="18" t="s">
        <v>200</v>
      </c>
      <c r="H74">
        <v>217</v>
      </c>
      <c r="I74" s="28">
        <v>2.99</v>
      </c>
      <c r="K74">
        <f t="shared" si="5"/>
        <v>0</v>
      </c>
      <c r="L74" s="27" t="s">
        <v>200</v>
      </c>
      <c r="M74" s="24" t="s">
        <v>278</v>
      </c>
      <c r="P74" s="25">
        <v>217</v>
      </c>
      <c r="Q74" s="26">
        <v>2.99</v>
      </c>
      <c r="R74">
        <f t="shared" si="4"/>
        <v>0</v>
      </c>
      <c r="S74">
        <f t="shared" si="3"/>
        <v>0</v>
      </c>
    </row>
    <row r="75" spans="1:19" x14ac:dyDescent="0.2">
      <c r="B75" s="27" t="s">
        <v>74</v>
      </c>
      <c r="C75" s="24" t="s">
        <v>276</v>
      </c>
      <c r="D75" s="25">
        <v>605</v>
      </c>
      <c r="E75" s="26">
        <v>118.6</v>
      </c>
      <c r="G75" s="18" t="s">
        <v>74</v>
      </c>
      <c r="H75">
        <v>605</v>
      </c>
      <c r="I75" s="28">
        <v>237.2</v>
      </c>
      <c r="K75">
        <f t="shared" si="5"/>
        <v>0</v>
      </c>
      <c r="L75" s="27" t="s">
        <v>74</v>
      </c>
      <c r="M75" s="24" t="s">
        <v>276</v>
      </c>
      <c r="P75" s="25">
        <v>605</v>
      </c>
      <c r="Q75" s="26">
        <v>118.6</v>
      </c>
      <c r="R75">
        <f t="shared" si="4"/>
        <v>0</v>
      </c>
      <c r="S75">
        <f t="shared" si="3"/>
        <v>118.6</v>
      </c>
    </row>
    <row r="76" spans="1:19" x14ac:dyDescent="0.2">
      <c r="B76" s="27" t="s">
        <v>358</v>
      </c>
      <c r="C76" s="24" t="s">
        <v>279</v>
      </c>
      <c r="D76" s="25">
        <v>0</v>
      </c>
      <c r="E76" s="26">
        <v>2.72</v>
      </c>
      <c r="G76" s="18"/>
      <c r="K76">
        <f t="shared" si="5"/>
        <v>0</v>
      </c>
      <c r="L76" s="27" t="s">
        <v>358</v>
      </c>
      <c r="M76" s="24" t="s">
        <v>279</v>
      </c>
      <c r="P76" s="25">
        <v>0</v>
      </c>
      <c r="Q76" s="26">
        <v>2.72</v>
      </c>
      <c r="R76">
        <f t="shared" si="4"/>
        <v>0</v>
      </c>
      <c r="S76">
        <f t="shared" si="3"/>
        <v>-2.72</v>
      </c>
    </row>
    <row r="77" spans="1:19" x14ac:dyDescent="0.2">
      <c r="B77" s="27" t="s">
        <v>76</v>
      </c>
      <c r="C77" s="24" t="s">
        <v>225</v>
      </c>
      <c r="D77" s="25">
        <v>2832</v>
      </c>
      <c r="E77" s="26">
        <v>18.22</v>
      </c>
      <c r="G77" s="18" t="s">
        <v>76</v>
      </c>
      <c r="H77">
        <v>2832</v>
      </c>
      <c r="I77" s="28">
        <v>36.44</v>
      </c>
      <c r="K77">
        <f t="shared" si="5"/>
        <v>0</v>
      </c>
      <c r="L77" s="27" t="s">
        <v>76</v>
      </c>
      <c r="M77" s="24" t="s">
        <v>225</v>
      </c>
      <c r="P77" s="25">
        <v>2832</v>
      </c>
      <c r="Q77" s="26">
        <v>18.22</v>
      </c>
      <c r="R77">
        <f t="shared" si="4"/>
        <v>0</v>
      </c>
      <c r="S77">
        <f t="shared" si="3"/>
        <v>18.22</v>
      </c>
    </row>
    <row r="78" spans="1:19" x14ac:dyDescent="0.2">
      <c r="B78" s="27" t="s">
        <v>78</v>
      </c>
      <c r="C78" s="24" t="s">
        <v>225</v>
      </c>
      <c r="D78" s="25">
        <v>400</v>
      </c>
      <c r="E78" s="26">
        <v>89.65</v>
      </c>
      <c r="G78" s="18" t="s">
        <v>78</v>
      </c>
      <c r="H78">
        <v>400</v>
      </c>
      <c r="I78" s="28">
        <v>89.65</v>
      </c>
      <c r="K78">
        <f t="shared" si="5"/>
        <v>0</v>
      </c>
      <c r="L78" s="27" t="s">
        <v>78</v>
      </c>
      <c r="M78" s="24" t="s">
        <v>225</v>
      </c>
      <c r="P78" s="25">
        <v>400</v>
      </c>
      <c r="Q78" s="26">
        <v>89.65</v>
      </c>
      <c r="R78">
        <f t="shared" si="4"/>
        <v>0</v>
      </c>
      <c r="S78">
        <f t="shared" si="3"/>
        <v>0</v>
      </c>
    </row>
    <row r="79" spans="1:19" x14ac:dyDescent="0.2">
      <c r="B79" s="23" t="s">
        <v>80</v>
      </c>
      <c r="C79" s="24" t="s">
        <v>225</v>
      </c>
      <c r="D79" s="25">
        <v>300</v>
      </c>
      <c r="E79" s="26">
        <v>100.3</v>
      </c>
      <c r="G79" s="20" t="s">
        <v>80</v>
      </c>
      <c r="H79">
        <v>300</v>
      </c>
      <c r="I79" s="28">
        <v>100.3</v>
      </c>
      <c r="K79">
        <f t="shared" si="5"/>
        <v>0</v>
      </c>
      <c r="L79" s="27" t="s">
        <v>80</v>
      </c>
      <c r="M79" s="24" t="s">
        <v>225</v>
      </c>
      <c r="P79" s="25">
        <v>300</v>
      </c>
      <c r="Q79" s="26">
        <v>100.3</v>
      </c>
      <c r="R79">
        <f t="shared" si="4"/>
        <v>0</v>
      </c>
      <c r="S79">
        <f t="shared" si="3"/>
        <v>0</v>
      </c>
    </row>
    <row r="80" spans="1:19" x14ac:dyDescent="0.2">
      <c r="B80" s="27" t="s">
        <v>359</v>
      </c>
      <c r="C80" s="24" t="s">
        <v>281</v>
      </c>
      <c r="D80" s="25">
        <v>0</v>
      </c>
      <c r="E80" s="26">
        <v>6.82</v>
      </c>
      <c r="G80" s="20"/>
      <c r="K80">
        <f t="shared" si="5"/>
        <v>0</v>
      </c>
      <c r="L80" s="27" t="s">
        <v>359</v>
      </c>
      <c r="M80" s="24" t="s">
        <v>281</v>
      </c>
      <c r="P80" s="25">
        <v>0</v>
      </c>
      <c r="Q80" s="26">
        <v>6.82</v>
      </c>
      <c r="R80">
        <f t="shared" si="4"/>
        <v>0</v>
      </c>
      <c r="S80">
        <f t="shared" si="3"/>
        <v>-6.82</v>
      </c>
    </row>
    <row r="81" spans="2:19" x14ac:dyDescent="0.2">
      <c r="B81" s="27" t="s">
        <v>82</v>
      </c>
      <c r="C81" s="24" t="s">
        <v>282</v>
      </c>
      <c r="D81" s="25">
        <v>1944</v>
      </c>
      <c r="E81" s="26">
        <v>31.53</v>
      </c>
      <c r="G81" s="18" t="s">
        <v>82</v>
      </c>
      <c r="H81">
        <v>1944</v>
      </c>
      <c r="I81" s="28">
        <v>63.06</v>
      </c>
      <c r="K81">
        <f t="shared" si="5"/>
        <v>0</v>
      </c>
      <c r="L81" s="27" t="s">
        <v>82</v>
      </c>
      <c r="M81" s="24" t="s">
        <v>282</v>
      </c>
      <c r="P81" s="25">
        <v>1944</v>
      </c>
      <c r="Q81" s="26">
        <v>31.53</v>
      </c>
      <c r="R81">
        <f t="shared" si="4"/>
        <v>0</v>
      </c>
      <c r="S81">
        <f t="shared" si="3"/>
        <v>31.53</v>
      </c>
    </row>
    <row r="82" spans="2:19" x14ac:dyDescent="0.2">
      <c r="B82" s="27" t="s">
        <v>84</v>
      </c>
      <c r="C82" s="24" t="s">
        <v>283</v>
      </c>
      <c r="D82" s="25">
        <v>21182</v>
      </c>
      <c r="E82" s="26">
        <v>1.38</v>
      </c>
      <c r="G82" s="18" t="s">
        <v>84</v>
      </c>
      <c r="H82">
        <v>21182</v>
      </c>
      <c r="I82" s="28">
        <v>2.76</v>
      </c>
      <c r="K82">
        <f t="shared" si="5"/>
        <v>0</v>
      </c>
      <c r="L82" s="27" t="s">
        <v>84</v>
      </c>
      <c r="M82" s="24" t="s">
        <v>283</v>
      </c>
      <c r="P82" s="25">
        <v>21182</v>
      </c>
      <c r="Q82" s="26">
        <v>1.38</v>
      </c>
      <c r="R82">
        <f t="shared" si="4"/>
        <v>0</v>
      </c>
      <c r="S82">
        <f t="shared" si="3"/>
        <v>1.38</v>
      </c>
    </row>
    <row r="83" spans="2:19" x14ac:dyDescent="0.2">
      <c r="B83" s="27" t="s">
        <v>86</v>
      </c>
      <c r="C83" s="24" t="s">
        <v>334</v>
      </c>
      <c r="D83" s="25">
        <v>13000</v>
      </c>
      <c r="E83" s="26">
        <v>1.845</v>
      </c>
      <c r="G83" s="18" t="s">
        <v>86</v>
      </c>
      <c r="H83">
        <v>13000</v>
      </c>
      <c r="I83" s="28">
        <v>1.845</v>
      </c>
      <c r="K83">
        <f t="shared" si="5"/>
        <v>0</v>
      </c>
      <c r="L83" s="27" t="s">
        <v>86</v>
      </c>
      <c r="M83" s="24" t="s">
        <v>334</v>
      </c>
      <c r="P83" s="25">
        <v>13000</v>
      </c>
      <c r="Q83" s="26">
        <v>1.845</v>
      </c>
      <c r="R83">
        <f t="shared" si="4"/>
        <v>0</v>
      </c>
      <c r="S83">
        <f t="shared" si="3"/>
        <v>0</v>
      </c>
    </row>
    <row r="84" spans="2:19" x14ac:dyDescent="0.2">
      <c r="B84" s="27" t="s">
        <v>88</v>
      </c>
      <c r="C84" s="24" t="s">
        <v>285</v>
      </c>
      <c r="D84" s="25">
        <v>5618</v>
      </c>
      <c r="E84" s="26">
        <v>0.91</v>
      </c>
      <c r="G84" s="18" t="s">
        <v>88</v>
      </c>
      <c r="H84">
        <v>5618</v>
      </c>
      <c r="I84" s="28">
        <v>1.82</v>
      </c>
      <c r="K84">
        <f t="shared" si="5"/>
        <v>0</v>
      </c>
      <c r="L84" s="27" t="s">
        <v>88</v>
      </c>
      <c r="M84" s="24" t="s">
        <v>285</v>
      </c>
      <c r="P84" s="25">
        <v>5618</v>
      </c>
      <c r="Q84" s="26">
        <v>0.91</v>
      </c>
      <c r="R84">
        <f t="shared" si="4"/>
        <v>0</v>
      </c>
      <c r="S84">
        <f t="shared" si="3"/>
        <v>0.91</v>
      </c>
    </row>
    <row r="85" spans="2:19" x14ac:dyDescent="0.2">
      <c r="B85" s="27" t="s">
        <v>360</v>
      </c>
      <c r="C85" s="24" t="s">
        <v>284</v>
      </c>
      <c r="D85" s="25">
        <v>0</v>
      </c>
      <c r="E85" s="26">
        <v>0.97</v>
      </c>
      <c r="G85" s="18"/>
      <c r="K85">
        <f t="shared" si="5"/>
        <v>0</v>
      </c>
      <c r="L85" s="27" t="s">
        <v>360</v>
      </c>
      <c r="M85" s="24" t="s">
        <v>284</v>
      </c>
      <c r="P85" s="25">
        <v>0</v>
      </c>
      <c r="Q85" s="26">
        <v>0.97</v>
      </c>
      <c r="R85">
        <f t="shared" si="4"/>
        <v>0</v>
      </c>
      <c r="S85">
        <f t="shared" si="3"/>
        <v>-0.97</v>
      </c>
    </row>
    <row r="86" spans="2:19" x14ac:dyDescent="0.2">
      <c r="B86" s="27" t="s">
        <v>90</v>
      </c>
      <c r="C86" s="24" t="s">
        <v>287</v>
      </c>
      <c r="D86" s="25">
        <v>2800</v>
      </c>
      <c r="E86" s="26">
        <v>2.31</v>
      </c>
      <c r="G86" s="18" t="s">
        <v>90</v>
      </c>
      <c r="H86">
        <v>2800</v>
      </c>
      <c r="I86" s="28">
        <v>2.31</v>
      </c>
      <c r="K86">
        <f t="shared" si="5"/>
        <v>0</v>
      </c>
      <c r="L86" s="27" t="s">
        <v>90</v>
      </c>
      <c r="M86" s="24" t="s">
        <v>287</v>
      </c>
      <c r="P86" s="25">
        <v>2800</v>
      </c>
      <c r="Q86" s="26">
        <v>2.31</v>
      </c>
      <c r="R86">
        <f t="shared" si="4"/>
        <v>0</v>
      </c>
      <c r="S86">
        <f t="shared" si="3"/>
        <v>0</v>
      </c>
    </row>
    <row r="87" spans="2:19" x14ac:dyDescent="0.2">
      <c r="B87" s="27" t="s">
        <v>92</v>
      </c>
      <c r="C87" s="24" t="s">
        <v>286</v>
      </c>
      <c r="D87" s="25">
        <v>4000</v>
      </c>
      <c r="E87" s="26">
        <v>5.84</v>
      </c>
      <c r="G87" s="18" t="s">
        <v>92</v>
      </c>
      <c r="H87">
        <v>4000</v>
      </c>
      <c r="I87" s="28">
        <v>5.84</v>
      </c>
      <c r="K87">
        <f t="shared" si="5"/>
        <v>0</v>
      </c>
      <c r="L87" s="27" t="s">
        <v>92</v>
      </c>
      <c r="M87" s="24" t="s">
        <v>286</v>
      </c>
      <c r="P87" s="25">
        <v>4000</v>
      </c>
      <c r="Q87" s="26">
        <v>5.84</v>
      </c>
      <c r="R87">
        <f t="shared" si="4"/>
        <v>0</v>
      </c>
      <c r="S87">
        <f t="shared" si="3"/>
        <v>0</v>
      </c>
    </row>
    <row r="88" spans="2:19" x14ac:dyDescent="0.2">
      <c r="B88" s="27" t="s">
        <v>94</v>
      </c>
      <c r="C88" s="24" t="s">
        <v>288</v>
      </c>
      <c r="D88" s="25">
        <v>3000</v>
      </c>
      <c r="E88" s="26">
        <v>3.46</v>
      </c>
      <c r="G88" s="18" t="s">
        <v>94</v>
      </c>
      <c r="H88">
        <v>3000</v>
      </c>
      <c r="I88" s="28">
        <v>3.46</v>
      </c>
      <c r="K88">
        <f t="shared" si="5"/>
        <v>0</v>
      </c>
      <c r="L88" s="27" t="s">
        <v>94</v>
      </c>
      <c r="M88" s="24" t="s">
        <v>288</v>
      </c>
      <c r="P88" s="25">
        <v>3000</v>
      </c>
      <c r="Q88" s="26">
        <v>3.46</v>
      </c>
      <c r="R88">
        <f t="shared" si="4"/>
        <v>0</v>
      </c>
      <c r="S88">
        <f t="shared" si="3"/>
        <v>0</v>
      </c>
    </row>
    <row r="89" spans="2:19" x14ac:dyDescent="0.2">
      <c r="B89" s="27" t="s">
        <v>361</v>
      </c>
      <c r="C89" s="24" t="s">
        <v>289</v>
      </c>
      <c r="D89" s="25">
        <v>0</v>
      </c>
      <c r="E89" s="26">
        <v>4.1500000000000004</v>
      </c>
      <c r="G89" s="18"/>
      <c r="K89">
        <f t="shared" si="5"/>
        <v>0</v>
      </c>
      <c r="L89" s="27" t="s">
        <v>361</v>
      </c>
      <c r="M89" s="24" t="s">
        <v>289</v>
      </c>
      <c r="P89" s="25">
        <v>0</v>
      </c>
      <c r="Q89" s="26">
        <v>4.1500000000000004</v>
      </c>
      <c r="R89">
        <f t="shared" si="4"/>
        <v>0</v>
      </c>
      <c r="S89">
        <f t="shared" si="3"/>
        <v>-4.1500000000000004</v>
      </c>
    </row>
    <row r="90" spans="2:19" x14ac:dyDescent="0.2">
      <c r="B90" s="27" t="s">
        <v>202</v>
      </c>
      <c r="C90" s="24" t="s">
        <v>292</v>
      </c>
      <c r="D90" s="25">
        <v>180</v>
      </c>
      <c r="E90" s="26">
        <v>3.78</v>
      </c>
      <c r="G90" s="18" t="s">
        <v>202</v>
      </c>
      <c r="H90">
        <v>180</v>
      </c>
      <c r="I90" s="28">
        <v>3.78</v>
      </c>
      <c r="K90">
        <f t="shared" si="5"/>
        <v>0</v>
      </c>
      <c r="L90" s="27" t="s">
        <v>202</v>
      </c>
      <c r="M90" s="24" t="s">
        <v>292</v>
      </c>
      <c r="P90" s="25">
        <v>180</v>
      </c>
      <c r="Q90" s="26">
        <v>3.78</v>
      </c>
      <c r="R90">
        <f t="shared" si="4"/>
        <v>0</v>
      </c>
      <c r="S90">
        <f t="shared" si="3"/>
        <v>0</v>
      </c>
    </row>
    <row r="91" spans="2:19" x14ac:dyDescent="0.2">
      <c r="B91" s="27" t="s">
        <v>96</v>
      </c>
      <c r="C91" s="24" t="s">
        <v>290</v>
      </c>
      <c r="D91" s="25">
        <v>1538</v>
      </c>
      <c r="E91" s="26">
        <v>8.86</v>
      </c>
      <c r="G91" s="18" t="s">
        <v>96</v>
      </c>
      <c r="H91">
        <v>1538</v>
      </c>
      <c r="I91" s="28">
        <v>17.72</v>
      </c>
      <c r="K91">
        <f t="shared" si="5"/>
        <v>0</v>
      </c>
      <c r="L91" s="27" t="s">
        <v>96</v>
      </c>
      <c r="M91" s="24" t="s">
        <v>290</v>
      </c>
      <c r="P91" s="25">
        <v>1538</v>
      </c>
      <c r="Q91" s="26">
        <v>8.86</v>
      </c>
      <c r="R91">
        <f t="shared" si="4"/>
        <v>0</v>
      </c>
      <c r="S91">
        <f t="shared" si="3"/>
        <v>8.86</v>
      </c>
    </row>
    <row r="92" spans="2:19" x14ac:dyDescent="0.2">
      <c r="B92" s="27" t="s">
        <v>362</v>
      </c>
      <c r="C92" s="24" t="s">
        <v>291</v>
      </c>
      <c r="D92" s="25">
        <v>0</v>
      </c>
      <c r="E92" s="26">
        <v>1.2350000000000001</v>
      </c>
      <c r="G92" s="18"/>
      <c r="K92">
        <f t="shared" si="5"/>
        <v>0</v>
      </c>
      <c r="L92" s="27" t="s">
        <v>362</v>
      </c>
      <c r="M92" s="24" t="s">
        <v>291</v>
      </c>
      <c r="P92" s="25">
        <v>0</v>
      </c>
      <c r="Q92" s="26">
        <v>1.2350000000000001</v>
      </c>
      <c r="R92">
        <f t="shared" si="4"/>
        <v>0</v>
      </c>
      <c r="S92">
        <f t="shared" si="3"/>
        <v>-1.2350000000000001</v>
      </c>
    </row>
    <row r="93" spans="2:19" x14ac:dyDescent="0.2">
      <c r="B93" s="27" t="s">
        <v>363</v>
      </c>
      <c r="C93" s="24" t="s">
        <v>293</v>
      </c>
      <c r="D93" s="25">
        <v>0</v>
      </c>
      <c r="E93" s="26">
        <v>2.91</v>
      </c>
      <c r="G93" s="18"/>
      <c r="K93">
        <f t="shared" si="5"/>
        <v>0</v>
      </c>
      <c r="L93" s="27" t="s">
        <v>363</v>
      </c>
      <c r="M93" s="24" t="s">
        <v>293</v>
      </c>
      <c r="P93" s="25">
        <v>0</v>
      </c>
      <c r="Q93" s="26">
        <v>2.91</v>
      </c>
      <c r="R93">
        <f t="shared" si="4"/>
        <v>0</v>
      </c>
      <c r="S93">
        <f t="shared" si="3"/>
        <v>-2.91</v>
      </c>
    </row>
    <row r="94" spans="2:19" x14ac:dyDescent="0.2">
      <c r="B94" s="27" t="s">
        <v>98</v>
      </c>
      <c r="C94" s="24" t="s">
        <v>294</v>
      </c>
      <c r="D94" s="25">
        <v>20000</v>
      </c>
      <c r="E94" s="26">
        <v>0.79500000000000004</v>
      </c>
      <c r="G94" s="18" t="s">
        <v>98</v>
      </c>
      <c r="H94">
        <v>20000</v>
      </c>
      <c r="I94" s="28">
        <v>0.79500000000000004</v>
      </c>
      <c r="K94">
        <f t="shared" si="5"/>
        <v>0</v>
      </c>
      <c r="L94" s="27" t="s">
        <v>98</v>
      </c>
      <c r="M94" s="24" t="s">
        <v>294</v>
      </c>
      <c r="P94" s="25">
        <v>20000</v>
      </c>
      <c r="Q94" s="26">
        <v>0.79500000000000004</v>
      </c>
      <c r="R94">
        <f t="shared" si="4"/>
        <v>0</v>
      </c>
      <c r="S94">
        <f t="shared" si="3"/>
        <v>0</v>
      </c>
    </row>
    <row r="95" spans="2:19" x14ac:dyDescent="0.2">
      <c r="B95" s="27" t="s">
        <v>373</v>
      </c>
      <c r="C95" s="24" t="s">
        <v>335</v>
      </c>
      <c r="D95" s="25">
        <v>0</v>
      </c>
      <c r="E95" s="26">
        <v>23.7</v>
      </c>
      <c r="G95" s="18"/>
      <c r="K95">
        <f t="shared" si="5"/>
        <v>0</v>
      </c>
      <c r="L95" s="27" t="s">
        <v>373</v>
      </c>
      <c r="M95" s="24" t="s">
        <v>335</v>
      </c>
      <c r="P95" s="25">
        <v>0</v>
      </c>
      <c r="Q95" s="26">
        <v>23.7</v>
      </c>
      <c r="R95">
        <f t="shared" si="4"/>
        <v>0</v>
      </c>
      <c r="S95">
        <f t="shared" si="3"/>
        <v>-23.7</v>
      </c>
    </row>
    <row r="96" spans="2:19" x14ac:dyDescent="0.2">
      <c r="B96" s="27" t="s">
        <v>100</v>
      </c>
      <c r="C96" s="24" t="s">
        <v>297</v>
      </c>
      <c r="D96" s="25">
        <v>5659</v>
      </c>
      <c r="E96" s="26">
        <v>0.72499999999999998</v>
      </c>
      <c r="G96" s="18" t="s">
        <v>100</v>
      </c>
      <c r="H96">
        <v>5659</v>
      </c>
      <c r="I96" s="28">
        <v>0.72499999999999998</v>
      </c>
      <c r="K96">
        <f t="shared" si="5"/>
        <v>0</v>
      </c>
      <c r="L96" s="27" t="s">
        <v>100</v>
      </c>
      <c r="M96" s="24" t="s">
        <v>297</v>
      </c>
      <c r="P96" s="25">
        <v>5659</v>
      </c>
      <c r="Q96" s="26">
        <v>0.72499999999999998</v>
      </c>
      <c r="R96">
        <f t="shared" si="4"/>
        <v>0</v>
      </c>
      <c r="S96">
        <f t="shared" si="3"/>
        <v>0</v>
      </c>
    </row>
    <row r="97" spans="2:19" x14ac:dyDescent="0.2">
      <c r="B97" s="27" t="s">
        <v>204</v>
      </c>
      <c r="C97" s="24" t="s">
        <v>295</v>
      </c>
      <c r="D97" s="25">
        <v>92</v>
      </c>
      <c r="E97" s="26">
        <v>97.96</v>
      </c>
      <c r="G97" s="18" t="s">
        <v>204</v>
      </c>
      <c r="H97">
        <v>92</v>
      </c>
      <c r="I97" s="28">
        <v>97.96</v>
      </c>
      <c r="K97">
        <f t="shared" si="5"/>
        <v>0</v>
      </c>
      <c r="L97" s="27" t="s">
        <v>204</v>
      </c>
      <c r="M97" s="24" t="s">
        <v>295</v>
      </c>
      <c r="P97" s="25">
        <v>92</v>
      </c>
      <c r="Q97" s="26">
        <v>97.96</v>
      </c>
      <c r="R97">
        <f t="shared" si="4"/>
        <v>0</v>
      </c>
      <c r="S97">
        <f t="shared" si="3"/>
        <v>0</v>
      </c>
    </row>
    <row r="98" spans="2:19" x14ac:dyDescent="0.2">
      <c r="B98" s="27" t="s">
        <v>364</v>
      </c>
      <c r="C98" s="24" t="s">
        <v>296</v>
      </c>
      <c r="D98" s="25">
        <v>0</v>
      </c>
      <c r="E98" s="26">
        <v>27.54</v>
      </c>
      <c r="G98" s="18"/>
      <c r="K98">
        <f t="shared" si="5"/>
        <v>0</v>
      </c>
      <c r="L98" s="27" t="s">
        <v>364</v>
      </c>
      <c r="M98" s="24" t="s">
        <v>296</v>
      </c>
      <c r="P98" s="25">
        <v>0</v>
      </c>
      <c r="Q98" s="26">
        <v>27.54</v>
      </c>
      <c r="R98">
        <f t="shared" si="4"/>
        <v>0</v>
      </c>
      <c r="S98">
        <f t="shared" si="3"/>
        <v>-27.54</v>
      </c>
    </row>
    <row r="99" spans="2:19" x14ac:dyDescent="0.2">
      <c r="B99" s="27" t="s">
        <v>206</v>
      </c>
      <c r="C99" s="24" t="s">
        <v>301</v>
      </c>
      <c r="D99" s="25">
        <v>1792</v>
      </c>
      <c r="E99" s="26">
        <v>2.04</v>
      </c>
      <c r="G99" s="18" t="s">
        <v>206</v>
      </c>
      <c r="H99">
        <v>1792</v>
      </c>
      <c r="I99" s="28">
        <v>2.04</v>
      </c>
      <c r="K99">
        <f t="shared" si="5"/>
        <v>0</v>
      </c>
      <c r="L99" s="27" t="s">
        <v>206</v>
      </c>
      <c r="M99" s="24" t="s">
        <v>301</v>
      </c>
      <c r="P99" s="25">
        <v>1792</v>
      </c>
      <c r="Q99" s="26">
        <v>2.04</v>
      </c>
      <c r="R99">
        <f t="shared" si="4"/>
        <v>0</v>
      </c>
      <c r="S99">
        <f t="shared" si="3"/>
        <v>0</v>
      </c>
    </row>
    <row r="100" spans="2:19" x14ac:dyDescent="0.2">
      <c r="B100" s="27" t="s">
        <v>102</v>
      </c>
      <c r="C100" s="24" t="s">
        <v>336</v>
      </c>
      <c r="D100" s="25">
        <v>4137</v>
      </c>
      <c r="E100" s="26">
        <v>2.17</v>
      </c>
      <c r="G100" s="18" t="s">
        <v>102</v>
      </c>
      <c r="H100">
        <v>4137</v>
      </c>
      <c r="I100" s="28">
        <v>4.34</v>
      </c>
      <c r="K100">
        <f t="shared" si="5"/>
        <v>0</v>
      </c>
      <c r="L100" s="27" t="s">
        <v>102</v>
      </c>
      <c r="M100" s="24" t="s">
        <v>336</v>
      </c>
      <c r="P100" s="25">
        <v>4137</v>
      </c>
      <c r="Q100" s="26">
        <v>2.17</v>
      </c>
      <c r="R100">
        <f t="shared" si="4"/>
        <v>0</v>
      </c>
      <c r="S100">
        <f t="shared" si="3"/>
        <v>2.17</v>
      </c>
    </row>
    <row r="101" spans="2:19" x14ac:dyDescent="0.2">
      <c r="B101" s="27" t="s">
        <v>365</v>
      </c>
      <c r="C101" s="24" t="s">
        <v>299</v>
      </c>
      <c r="D101" s="25">
        <v>0</v>
      </c>
      <c r="E101" s="26">
        <v>21.89</v>
      </c>
      <c r="G101" s="18"/>
      <c r="K101">
        <f t="shared" si="5"/>
        <v>0</v>
      </c>
      <c r="L101" s="27" t="s">
        <v>365</v>
      </c>
      <c r="M101" s="24" t="s">
        <v>299</v>
      </c>
      <c r="P101" s="25">
        <v>0</v>
      </c>
      <c r="Q101" s="26">
        <v>21.89</v>
      </c>
      <c r="R101">
        <f t="shared" si="4"/>
        <v>0</v>
      </c>
      <c r="S101">
        <f t="shared" si="3"/>
        <v>-21.89</v>
      </c>
    </row>
    <row r="102" spans="2:19" x14ac:dyDescent="0.2">
      <c r="B102" s="27" t="s">
        <v>104</v>
      </c>
      <c r="C102" s="24" t="s">
        <v>303</v>
      </c>
      <c r="D102" s="25">
        <v>469</v>
      </c>
      <c r="E102" s="26">
        <v>53.33</v>
      </c>
      <c r="G102" s="18" t="s">
        <v>104</v>
      </c>
      <c r="H102">
        <v>469</v>
      </c>
      <c r="I102" s="28">
        <v>106.66</v>
      </c>
      <c r="K102">
        <f t="shared" si="5"/>
        <v>0</v>
      </c>
      <c r="L102" s="27" t="s">
        <v>104</v>
      </c>
      <c r="M102" s="24" t="s">
        <v>303</v>
      </c>
      <c r="P102" s="25">
        <v>469</v>
      </c>
      <c r="Q102" s="26">
        <v>53.33</v>
      </c>
      <c r="R102">
        <f t="shared" si="4"/>
        <v>0</v>
      </c>
      <c r="S102">
        <f t="shared" si="3"/>
        <v>53.33</v>
      </c>
    </row>
    <row r="103" spans="2:19" x14ac:dyDescent="0.2">
      <c r="B103" s="27" t="s">
        <v>374</v>
      </c>
      <c r="C103" s="24" t="s">
        <v>338</v>
      </c>
      <c r="D103" s="25">
        <v>0</v>
      </c>
      <c r="E103" s="26">
        <v>3.31</v>
      </c>
      <c r="G103" s="18"/>
      <c r="K103">
        <f t="shared" si="5"/>
        <v>0</v>
      </c>
      <c r="L103" s="27" t="s">
        <v>374</v>
      </c>
      <c r="M103" s="24" t="s">
        <v>338</v>
      </c>
      <c r="P103" s="25">
        <v>0</v>
      </c>
      <c r="Q103" s="26">
        <v>3.31</v>
      </c>
      <c r="R103">
        <f t="shared" si="4"/>
        <v>0</v>
      </c>
      <c r="S103">
        <f t="shared" si="3"/>
        <v>-3.31</v>
      </c>
    </row>
    <row r="104" spans="2:19" x14ac:dyDescent="0.2">
      <c r="B104" s="27" t="s">
        <v>368</v>
      </c>
      <c r="C104" s="24" t="s">
        <v>310</v>
      </c>
      <c r="D104" s="25">
        <v>0</v>
      </c>
      <c r="E104" s="26">
        <v>2.84</v>
      </c>
      <c r="G104" s="18"/>
      <c r="K104">
        <f t="shared" si="5"/>
        <v>0</v>
      </c>
      <c r="L104" s="27" t="s">
        <v>368</v>
      </c>
      <c r="M104" s="24" t="s">
        <v>310</v>
      </c>
      <c r="P104" s="25">
        <v>0</v>
      </c>
      <c r="Q104" s="26">
        <v>2.84</v>
      </c>
      <c r="R104">
        <f t="shared" si="4"/>
        <v>0</v>
      </c>
      <c r="S104">
        <f t="shared" si="3"/>
        <v>-2.84</v>
      </c>
    </row>
    <row r="105" spans="2:19" x14ac:dyDescent="0.2">
      <c r="B105" s="27" t="s">
        <v>106</v>
      </c>
      <c r="C105" s="24" t="s">
        <v>300</v>
      </c>
      <c r="D105" s="25">
        <v>2014</v>
      </c>
      <c r="E105" s="26">
        <v>30.43</v>
      </c>
      <c r="G105" s="18" t="s">
        <v>106</v>
      </c>
      <c r="H105">
        <v>2014</v>
      </c>
      <c r="I105" s="28">
        <v>60.86</v>
      </c>
      <c r="K105">
        <f t="shared" si="5"/>
        <v>0</v>
      </c>
      <c r="L105" s="27" t="s">
        <v>106</v>
      </c>
      <c r="M105" s="24" t="s">
        <v>300</v>
      </c>
      <c r="P105" s="25">
        <v>2014</v>
      </c>
      <c r="Q105" s="26">
        <v>30.43</v>
      </c>
      <c r="R105">
        <f t="shared" si="4"/>
        <v>0</v>
      </c>
      <c r="S105">
        <f t="shared" si="3"/>
        <v>30.43</v>
      </c>
    </row>
    <row r="106" spans="2:19" x14ac:dyDescent="0.2">
      <c r="B106" s="27" t="s">
        <v>208</v>
      </c>
      <c r="C106" s="24" t="s">
        <v>337</v>
      </c>
      <c r="D106" s="25">
        <v>220</v>
      </c>
      <c r="E106" s="26">
        <v>2.16</v>
      </c>
      <c r="G106" s="18" t="s">
        <v>208</v>
      </c>
      <c r="H106">
        <v>220</v>
      </c>
      <c r="I106" s="28">
        <v>2.16</v>
      </c>
      <c r="K106">
        <f t="shared" si="5"/>
        <v>0</v>
      </c>
      <c r="L106" s="27" t="s">
        <v>208</v>
      </c>
      <c r="M106" s="24" t="s">
        <v>337</v>
      </c>
      <c r="P106" s="25">
        <v>220</v>
      </c>
      <c r="Q106" s="26">
        <v>2.16</v>
      </c>
      <c r="R106">
        <f t="shared" si="4"/>
        <v>0</v>
      </c>
      <c r="S106">
        <f t="shared" si="3"/>
        <v>0</v>
      </c>
    </row>
    <row r="107" spans="2:19" x14ac:dyDescent="0.2">
      <c r="B107" s="27" t="s">
        <v>108</v>
      </c>
      <c r="C107" s="24" t="s">
        <v>298</v>
      </c>
      <c r="D107" s="25">
        <v>7070</v>
      </c>
      <c r="E107" s="26">
        <v>5.3</v>
      </c>
      <c r="G107" s="18" t="s">
        <v>108</v>
      </c>
      <c r="H107">
        <v>7070</v>
      </c>
      <c r="I107" s="28">
        <v>10.6</v>
      </c>
      <c r="K107">
        <f t="shared" si="5"/>
        <v>0</v>
      </c>
      <c r="L107" s="27" t="s">
        <v>108</v>
      </c>
      <c r="M107" s="24" t="s">
        <v>298</v>
      </c>
      <c r="P107" s="25">
        <v>7070</v>
      </c>
      <c r="Q107" s="26">
        <v>5.3</v>
      </c>
      <c r="R107">
        <f t="shared" si="4"/>
        <v>0</v>
      </c>
      <c r="S107">
        <f t="shared" si="3"/>
        <v>5.3</v>
      </c>
    </row>
    <row r="108" spans="2:19" x14ac:dyDescent="0.2">
      <c r="B108" s="27" t="s">
        <v>110</v>
      </c>
      <c r="C108" s="24" t="s">
        <v>302</v>
      </c>
      <c r="D108" s="25">
        <v>876</v>
      </c>
      <c r="E108" s="26">
        <v>54.68</v>
      </c>
      <c r="G108" s="18" t="s">
        <v>110</v>
      </c>
      <c r="H108">
        <v>876</v>
      </c>
      <c r="I108" s="28">
        <v>109.36</v>
      </c>
      <c r="K108">
        <f t="shared" si="5"/>
        <v>0</v>
      </c>
      <c r="L108" s="27" t="s">
        <v>110</v>
      </c>
      <c r="M108" s="24" t="s">
        <v>302</v>
      </c>
      <c r="P108" s="25">
        <v>876</v>
      </c>
      <c r="Q108" s="26">
        <v>54.68</v>
      </c>
      <c r="R108">
        <f t="shared" si="4"/>
        <v>0</v>
      </c>
      <c r="S108">
        <f t="shared" si="3"/>
        <v>54.68</v>
      </c>
    </row>
    <row r="109" spans="2:19" x14ac:dyDescent="0.2">
      <c r="B109" s="27" t="s">
        <v>366</v>
      </c>
      <c r="C109" s="24" t="s">
        <v>305</v>
      </c>
      <c r="D109" s="25">
        <v>0</v>
      </c>
      <c r="E109" s="26">
        <v>8.0500000000000007</v>
      </c>
      <c r="G109" s="18"/>
      <c r="K109">
        <f t="shared" si="5"/>
        <v>0</v>
      </c>
      <c r="L109" s="27" t="s">
        <v>366</v>
      </c>
      <c r="M109" s="24" t="s">
        <v>305</v>
      </c>
      <c r="P109" s="25">
        <v>0</v>
      </c>
      <c r="Q109" s="26">
        <v>8.0500000000000007</v>
      </c>
      <c r="R109">
        <f t="shared" si="4"/>
        <v>0</v>
      </c>
      <c r="S109">
        <f t="shared" si="3"/>
        <v>-8.0500000000000007</v>
      </c>
    </row>
    <row r="110" spans="2:19" x14ac:dyDescent="0.2">
      <c r="B110" s="27" t="s">
        <v>112</v>
      </c>
      <c r="C110" s="24" t="s">
        <v>304</v>
      </c>
      <c r="D110" s="25">
        <v>2502</v>
      </c>
      <c r="E110" s="26">
        <v>9.23</v>
      </c>
      <c r="G110" s="18" t="s">
        <v>112</v>
      </c>
      <c r="H110">
        <v>2502</v>
      </c>
      <c r="I110" s="28">
        <v>18.46</v>
      </c>
      <c r="K110">
        <f t="shared" si="5"/>
        <v>0</v>
      </c>
      <c r="L110" s="27" t="s">
        <v>112</v>
      </c>
      <c r="M110" s="24" t="s">
        <v>304</v>
      </c>
      <c r="P110" s="25">
        <v>2502</v>
      </c>
      <c r="Q110" s="26">
        <v>9.23</v>
      </c>
      <c r="R110">
        <f t="shared" si="4"/>
        <v>0</v>
      </c>
      <c r="S110">
        <f t="shared" si="3"/>
        <v>9.23</v>
      </c>
    </row>
    <row r="111" spans="2:19" x14ac:dyDescent="0.2">
      <c r="B111" s="27" t="s">
        <v>367</v>
      </c>
      <c r="C111" s="24" t="s">
        <v>306</v>
      </c>
      <c r="D111" s="25">
        <v>0</v>
      </c>
      <c r="E111" s="26">
        <v>5.67</v>
      </c>
      <c r="G111" s="18"/>
      <c r="K111">
        <f t="shared" si="5"/>
        <v>0</v>
      </c>
      <c r="L111" s="27" t="s">
        <v>367</v>
      </c>
      <c r="M111" s="24" t="s">
        <v>306</v>
      </c>
      <c r="P111" s="25">
        <v>0</v>
      </c>
      <c r="Q111" s="26">
        <v>5.67</v>
      </c>
      <c r="R111">
        <f t="shared" si="4"/>
        <v>0</v>
      </c>
      <c r="S111">
        <f t="shared" si="3"/>
        <v>-5.67</v>
      </c>
    </row>
    <row r="112" spans="2:19" x14ac:dyDescent="0.2">
      <c r="B112" s="27" t="s">
        <v>114</v>
      </c>
      <c r="C112" s="24" t="s">
        <v>307</v>
      </c>
      <c r="D112" s="25">
        <v>5499</v>
      </c>
      <c r="E112" s="26">
        <v>3.38</v>
      </c>
      <c r="G112" s="18" t="s">
        <v>114</v>
      </c>
      <c r="H112">
        <v>5499</v>
      </c>
      <c r="I112" s="28">
        <v>6.76</v>
      </c>
      <c r="K112">
        <f t="shared" si="5"/>
        <v>0</v>
      </c>
      <c r="L112" s="27" t="s">
        <v>114</v>
      </c>
      <c r="M112" s="24" t="s">
        <v>307</v>
      </c>
      <c r="P112" s="25">
        <v>5499</v>
      </c>
      <c r="Q112" s="26">
        <v>3.38</v>
      </c>
      <c r="R112">
        <f t="shared" si="4"/>
        <v>0</v>
      </c>
      <c r="S112">
        <f t="shared" si="3"/>
        <v>3.38</v>
      </c>
    </row>
    <row r="113" spans="1:19" x14ac:dyDescent="0.2">
      <c r="B113" s="27" t="s">
        <v>210</v>
      </c>
      <c r="C113" s="24" t="s">
        <v>339</v>
      </c>
      <c r="D113" s="25">
        <v>174</v>
      </c>
      <c r="E113" s="26">
        <v>14.13</v>
      </c>
      <c r="G113" s="18" t="s">
        <v>210</v>
      </c>
      <c r="H113">
        <v>174</v>
      </c>
      <c r="I113" s="28">
        <v>14.13</v>
      </c>
      <c r="K113">
        <f t="shared" si="5"/>
        <v>0</v>
      </c>
      <c r="L113" s="27" t="s">
        <v>210</v>
      </c>
      <c r="M113" s="24" t="s">
        <v>339</v>
      </c>
      <c r="P113" s="25">
        <v>174</v>
      </c>
      <c r="Q113" s="26">
        <v>14.13</v>
      </c>
      <c r="R113">
        <f t="shared" si="4"/>
        <v>0</v>
      </c>
      <c r="S113">
        <f t="shared" si="3"/>
        <v>0</v>
      </c>
    </row>
    <row r="114" spans="1:19" x14ac:dyDescent="0.2">
      <c r="B114" s="27" t="s">
        <v>116</v>
      </c>
      <c r="C114" s="24" t="s">
        <v>308</v>
      </c>
      <c r="D114" s="25">
        <v>3161</v>
      </c>
      <c r="E114" s="26">
        <v>3.45</v>
      </c>
      <c r="G114" s="18" t="s">
        <v>116</v>
      </c>
      <c r="H114">
        <v>3161</v>
      </c>
      <c r="I114" s="28">
        <v>6.9</v>
      </c>
      <c r="K114">
        <f t="shared" si="5"/>
        <v>0</v>
      </c>
      <c r="L114" s="27" t="s">
        <v>116</v>
      </c>
      <c r="M114" s="24" t="s">
        <v>308</v>
      </c>
      <c r="P114" s="25">
        <v>3161</v>
      </c>
      <c r="Q114" s="26">
        <v>3.45</v>
      </c>
      <c r="R114">
        <f t="shared" si="4"/>
        <v>0</v>
      </c>
      <c r="S114">
        <f t="shared" si="3"/>
        <v>3.45</v>
      </c>
    </row>
    <row r="115" spans="1:19" x14ac:dyDescent="0.2">
      <c r="B115" s="27" t="s">
        <v>212</v>
      </c>
      <c r="C115" s="24" t="s">
        <v>309</v>
      </c>
      <c r="D115" s="25">
        <v>2739</v>
      </c>
      <c r="E115" s="26">
        <v>3.13</v>
      </c>
      <c r="G115" s="18" t="s">
        <v>212</v>
      </c>
      <c r="H115">
        <v>2739</v>
      </c>
      <c r="I115" s="28">
        <v>3.13</v>
      </c>
      <c r="K115">
        <f t="shared" si="5"/>
        <v>0</v>
      </c>
      <c r="L115" s="27" t="s">
        <v>212</v>
      </c>
      <c r="M115" s="24" t="s">
        <v>309</v>
      </c>
      <c r="P115" s="25">
        <v>2739</v>
      </c>
      <c r="Q115" s="26">
        <v>3.13</v>
      </c>
      <c r="R115">
        <f t="shared" si="4"/>
        <v>0</v>
      </c>
      <c r="S115">
        <f t="shared" si="3"/>
        <v>0</v>
      </c>
    </row>
    <row r="116" spans="1:19" x14ac:dyDescent="0.2">
      <c r="B116" s="27" t="s">
        <v>214</v>
      </c>
      <c r="C116" s="24" t="s">
        <v>311</v>
      </c>
      <c r="D116" s="25">
        <v>194</v>
      </c>
      <c r="E116" s="26">
        <v>10.48</v>
      </c>
      <c r="G116" s="18" t="s">
        <v>214</v>
      </c>
      <c r="H116">
        <v>194</v>
      </c>
      <c r="I116" s="28">
        <v>10.48</v>
      </c>
      <c r="K116">
        <f t="shared" si="5"/>
        <v>0</v>
      </c>
      <c r="L116" s="27" t="s">
        <v>214</v>
      </c>
      <c r="M116" s="24" t="s">
        <v>311</v>
      </c>
      <c r="P116" s="25">
        <v>194</v>
      </c>
      <c r="Q116" s="26">
        <v>10.48</v>
      </c>
      <c r="R116">
        <f t="shared" si="4"/>
        <v>0</v>
      </c>
      <c r="S116">
        <f t="shared" si="3"/>
        <v>0</v>
      </c>
    </row>
    <row r="117" spans="1:19" x14ac:dyDescent="0.2">
      <c r="B117" s="27" t="s">
        <v>369</v>
      </c>
      <c r="C117" s="24" t="s">
        <v>313</v>
      </c>
      <c r="D117" s="25">
        <v>0</v>
      </c>
      <c r="E117" s="26">
        <v>4.1100000000000003</v>
      </c>
      <c r="G117" s="18"/>
      <c r="K117">
        <f t="shared" si="5"/>
        <v>0</v>
      </c>
      <c r="L117" s="27" t="s">
        <v>369</v>
      </c>
      <c r="M117" s="24" t="s">
        <v>313</v>
      </c>
      <c r="P117" s="25">
        <v>0</v>
      </c>
      <c r="Q117" s="26">
        <v>4.1100000000000003</v>
      </c>
      <c r="R117">
        <f t="shared" si="4"/>
        <v>0</v>
      </c>
      <c r="S117">
        <f t="shared" si="3"/>
        <v>-4.1100000000000003</v>
      </c>
    </row>
    <row r="118" spans="1:19" x14ac:dyDescent="0.2">
      <c r="B118" s="27" t="s">
        <v>118</v>
      </c>
      <c r="C118" s="24" t="s">
        <v>312</v>
      </c>
      <c r="D118" s="25">
        <v>1460</v>
      </c>
      <c r="E118" s="26">
        <v>4.04</v>
      </c>
      <c r="G118" s="18" t="s">
        <v>118</v>
      </c>
      <c r="H118">
        <v>1460</v>
      </c>
      <c r="I118" s="28">
        <v>4.04</v>
      </c>
      <c r="K118">
        <f t="shared" si="5"/>
        <v>0</v>
      </c>
      <c r="L118" s="27" t="s">
        <v>118</v>
      </c>
      <c r="M118" s="24" t="s">
        <v>312</v>
      </c>
      <c r="P118" s="25">
        <v>1460</v>
      </c>
      <c r="Q118" s="26">
        <v>4.04</v>
      </c>
      <c r="R118">
        <f t="shared" si="4"/>
        <v>0</v>
      </c>
      <c r="S118">
        <f t="shared" si="3"/>
        <v>0</v>
      </c>
    </row>
    <row r="119" spans="1:19" s="30" customFormat="1" ht="24" x14ac:dyDescent="0.2">
      <c r="A119"/>
      <c r="B119" s="27" t="s">
        <v>142</v>
      </c>
      <c r="C119" s="24" t="s">
        <v>340</v>
      </c>
      <c r="D119" s="25">
        <v>35189.35</v>
      </c>
      <c r="E119" s="26">
        <v>2.1158000000000001</v>
      </c>
      <c r="F119"/>
      <c r="G119" s="18" t="s">
        <v>142</v>
      </c>
      <c r="H119">
        <v>35189.35</v>
      </c>
      <c r="I119" s="28">
        <v>2.1101999999999999</v>
      </c>
      <c r="J119"/>
      <c r="K119">
        <f t="shared" si="5"/>
        <v>0</v>
      </c>
      <c r="L119" s="27" t="s">
        <v>142</v>
      </c>
      <c r="M119" s="24" t="s">
        <v>340</v>
      </c>
      <c r="N119"/>
      <c r="O119"/>
      <c r="P119" s="25">
        <v>35189.35</v>
      </c>
      <c r="Q119" s="26">
        <v>2.1158000000000001</v>
      </c>
      <c r="R119">
        <f t="shared" si="4"/>
        <v>0</v>
      </c>
      <c r="S119">
        <f t="shared" si="3"/>
        <v>-5.6000000000002714E-3</v>
      </c>
    </row>
    <row r="120" spans="1:19" x14ac:dyDescent="0.2">
      <c r="A120" s="30"/>
      <c r="B120" s="37" t="s">
        <v>120</v>
      </c>
      <c r="C120" s="38" t="s">
        <v>314</v>
      </c>
      <c r="D120" s="39">
        <v>4347</v>
      </c>
      <c r="E120" s="40">
        <v>1.655</v>
      </c>
      <c r="F120" s="30"/>
      <c r="G120" s="35" t="s">
        <v>120</v>
      </c>
      <c r="H120" s="30">
        <v>4347</v>
      </c>
      <c r="I120" s="36">
        <v>3.31</v>
      </c>
      <c r="J120" s="30"/>
      <c r="K120" s="30">
        <f>D120-H120</f>
        <v>0</v>
      </c>
      <c r="L120" s="27" t="s">
        <v>120</v>
      </c>
      <c r="M120" s="24" t="s">
        <v>314</v>
      </c>
      <c r="P120" s="25">
        <v>4347</v>
      </c>
      <c r="Q120" s="26">
        <v>1.655</v>
      </c>
      <c r="R120">
        <f>H120-P120</f>
        <v>0</v>
      </c>
      <c r="S120">
        <f t="shared" si="3"/>
        <v>1.655</v>
      </c>
    </row>
    <row r="121" spans="1:19" x14ac:dyDescent="0.2">
      <c r="B121" s="27" t="s">
        <v>122</v>
      </c>
      <c r="C121" s="24" t="s">
        <v>316</v>
      </c>
      <c r="D121" s="25">
        <v>3881</v>
      </c>
      <c r="E121" s="26">
        <v>17.95</v>
      </c>
      <c r="G121" s="18" t="s">
        <v>122</v>
      </c>
      <c r="H121">
        <v>3881</v>
      </c>
      <c r="I121" s="28">
        <v>35.9</v>
      </c>
      <c r="K121">
        <f t="shared" si="5"/>
        <v>0</v>
      </c>
      <c r="L121" s="27" t="s">
        <v>122</v>
      </c>
      <c r="M121" s="24" t="s">
        <v>316</v>
      </c>
      <c r="P121" s="25">
        <v>3881</v>
      </c>
      <c r="Q121" s="26">
        <v>17.95</v>
      </c>
      <c r="R121">
        <f t="shared" si="4"/>
        <v>0</v>
      </c>
      <c r="S121">
        <f t="shared" si="3"/>
        <v>17.95</v>
      </c>
    </row>
    <row r="122" spans="1:19" x14ac:dyDescent="0.2">
      <c r="B122" s="27" t="s">
        <v>216</v>
      </c>
      <c r="C122" s="24" t="s">
        <v>315</v>
      </c>
      <c r="D122" s="25">
        <v>239</v>
      </c>
      <c r="E122" s="26">
        <v>44.83</v>
      </c>
      <c r="G122" s="18" t="s">
        <v>216</v>
      </c>
      <c r="H122">
        <v>239</v>
      </c>
      <c r="I122" s="28">
        <v>44.83</v>
      </c>
      <c r="K122">
        <f t="shared" si="5"/>
        <v>0</v>
      </c>
      <c r="L122" s="27" t="s">
        <v>216</v>
      </c>
      <c r="M122" s="24" t="s">
        <v>315</v>
      </c>
      <c r="P122" s="25">
        <v>239</v>
      </c>
      <c r="Q122" s="26">
        <v>44.83</v>
      </c>
      <c r="R122">
        <f t="shared" si="4"/>
        <v>0</v>
      </c>
      <c r="S122">
        <f t="shared" si="3"/>
        <v>0</v>
      </c>
    </row>
    <row r="123" spans="1:19" x14ac:dyDescent="0.2">
      <c r="B123" s="27" t="s">
        <v>375</v>
      </c>
      <c r="C123" s="24" t="s">
        <v>341</v>
      </c>
      <c r="D123" s="25">
        <v>0</v>
      </c>
      <c r="E123" s="26">
        <v>8.84</v>
      </c>
      <c r="G123" s="18"/>
      <c r="K123">
        <f t="shared" si="5"/>
        <v>0</v>
      </c>
      <c r="L123" s="27" t="s">
        <v>375</v>
      </c>
      <c r="M123" s="24" t="s">
        <v>341</v>
      </c>
      <c r="P123" s="25">
        <v>0</v>
      </c>
      <c r="Q123" s="26">
        <v>8.84</v>
      </c>
      <c r="R123">
        <f t="shared" si="4"/>
        <v>0</v>
      </c>
      <c r="S123">
        <f t="shared" si="3"/>
        <v>-8.84</v>
      </c>
    </row>
    <row r="124" spans="1:19" x14ac:dyDescent="0.2">
      <c r="B124" s="27" t="s">
        <v>124</v>
      </c>
      <c r="C124" s="24" t="s">
        <v>317</v>
      </c>
      <c r="D124" s="25">
        <v>5500</v>
      </c>
      <c r="E124" s="26">
        <v>1.43</v>
      </c>
      <c r="G124" s="18" t="s">
        <v>124</v>
      </c>
      <c r="H124">
        <v>5500</v>
      </c>
      <c r="I124" s="28">
        <v>1.43</v>
      </c>
      <c r="K124">
        <f t="shared" si="5"/>
        <v>0</v>
      </c>
      <c r="L124" s="27" t="s">
        <v>124</v>
      </c>
      <c r="M124" s="24" t="s">
        <v>317</v>
      </c>
      <c r="P124" s="25">
        <v>5500</v>
      </c>
      <c r="Q124" s="26">
        <v>1.43</v>
      </c>
      <c r="R124">
        <f t="shared" si="4"/>
        <v>0</v>
      </c>
      <c r="S124">
        <f t="shared" si="3"/>
        <v>0</v>
      </c>
    </row>
    <row r="125" spans="1:19" x14ac:dyDescent="0.2">
      <c r="B125" s="27" t="s">
        <v>126</v>
      </c>
      <c r="C125" s="24" t="s">
        <v>320</v>
      </c>
      <c r="D125" s="25">
        <v>1000</v>
      </c>
      <c r="E125" s="26">
        <v>8.7200000000000006</v>
      </c>
      <c r="G125" s="18" t="s">
        <v>126</v>
      </c>
      <c r="H125">
        <v>1000</v>
      </c>
      <c r="I125" s="28">
        <v>8.7200000000000006</v>
      </c>
      <c r="K125">
        <f t="shared" si="5"/>
        <v>0</v>
      </c>
      <c r="L125" s="27" t="s">
        <v>126</v>
      </c>
      <c r="M125" s="24" t="s">
        <v>320</v>
      </c>
      <c r="P125" s="25">
        <v>1000</v>
      </c>
      <c r="Q125" s="26">
        <v>8.7200000000000006</v>
      </c>
      <c r="R125">
        <f t="shared" si="4"/>
        <v>0</v>
      </c>
      <c r="S125">
        <f t="shared" si="3"/>
        <v>0</v>
      </c>
    </row>
    <row r="126" spans="1:19" x14ac:dyDescent="0.2">
      <c r="B126" s="27" t="s">
        <v>218</v>
      </c>
      <c r="C126" s="24" t="s">
        <v>319</v>
      </c>
      <c r="D126" s="25">
        <v>82</v>
      </c>
      <c r="E126" s="26">
        <v>37.28</v>
      </c>
      <c r="G126" s="18" t="s">
        <v>218</v>
      </c>
      <c r="H126">
        <v>82</v>
      </c>
      <c r="I126" s="28">
        <v>37.28</v>
      </c>
      <c r="K126">
        <f t="shared" si="5"/>
        <v>0</v>
      </c>
      <c r="L126" s="27" t="s">
        <v>218</v>
      </c>
      <c r="M126" s="24" t="s">
        <v>319</v>
      </c>
      <c r="P126" s="25">
        <v>82</v>
      </c>
      <c r="Q126" s="26">
        <v>37.28</v>
      </c>
      <c r="R126">
        <f t="shared" si="4"/>
        <v>0</v>
      </c>
      <c r="S126">
        <f t="shared" si="3"/>
        <v>0</v>
      </c>
    </row>
    <row r="127" spans="1:19" x14ac:dyDescent="0.2">
      <c r="B127" s="27" t="s">
        <v>128</v>
      </c>
      <c r="C127" s="24" t="s">
        <v>318</v>
      </c>
      <c r="D127" s="25">
        <v>1986</v>
      </c>
      <c r="E127" s="26">
        <v>21.65</v>
      </c>
      <c r="G127" s="18" t="s">
        <v>128</v>
      </c>
      <c r="H127">
        <v>1986</v>
      </c>
      <c r="I127" s="28">
        <v>43.3</v>
      </c>
      <c r="K127">
        <f t="shared" si="5"/>
        <v>0</v>
      </c>
      <c r="L127" s="27" t="s">
        <v>128</v>
      </c>
      <c r="M127" s="24" t="s">
        <v>318</v>
      </c>
      <c r="P127" s="25">
        <v>1986</v>
      </c>
      <c r="Q127" s="26">
        <v>21.65</v>
      </c>
      <c r="R127">
        <f t="shared" si="4"/>
        <v>0</v>
      </c>
      <c r="S127">
        <f t="shared" si="3"/>
        <v>21.65</v>
      </c>
    </row>
    <row r="128" spans="1:19" x14ac:dyDescent="0.2">
      <c r="D128" s="22">
        <f>SUM(D2:D127)</f>
        <v>922335.40299999993</v>
      </c>
      <c r="E128" s="22">
        <f>SUM(E2:E127)</f>
        <v>2592.6274999999991</v>
      </c>
      <c r="F128" s="22"/>
      <c r="G128" s="22"/>
      <c r="H128" s="22">
        <v>921518.23619999993</v>
      </c>
      <c r="I128" s="28">
        <v>2949.2892000000006</v>
      </c>
    </row>
  </sheetData>
  <autoFilter ref="B1:E1" xr:uid="{D2EB7E5C-549F-4B7B-80A2-B02D021E4391}">
    <sortState xmlns:xlrd2="http://schemas.microsoft.com/office/spreadsheetml/2017/richdata2" ref="B2:E126">
      <sortCondition ref="B1"/>
    </sortState>
  </autoFilter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E E A A B Q S w M E F A A C A A g A m n x 4 U q 3 C T N C j A A A A 9 Q A A A B I A H A B D b 2 5 m a W c v U G F j a 2 F n Z S 5 4 b W w g o h g A K K A U A A A A A A A A A A A A A A A A A A A A A A A A A A A A h Y 9 B D o I w F E S v Q r q n r e i C k E + J c S u J i d G 4 b U q F R v g Y W i x 3 c + G R v I I Y R d 2 5 n H k z y c z 9 e o N s a O r g o j t r W k z J j H I S a F R t Y b B M S e + O Y U w y A R u p T r L U w R h G m w z W p K R y 7 p w w 5 r 2 n f k 7 b r m Q R 5 z N 2 y N d b V e l G h g a t k 6 g 0 + b S K / y 0 i Y P 8 a I y I a L 2 j M x 0 n A J g 9 y g 1 8 e j e x J f 0 x Y 9 b X r O y 0 0 h s s d s E k C e 1 8 Q D 1 B L A w Q U A A I A C A C a f H h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n x 4 U n a p V R I c A Q A A X A M A A B M A H A B G b 3 J t d W x h c y 9 T Z W N 0 a W 9 u M S 5 t I K I Y A C i g F A A A A A A A A A A A A A A A A A A A A A A A A A A A A O 2 T P 2 v D M B D F d 4 O / w 6 F 0 s M E E 0 j V N I Z h 2 a 6 F N S g f j Q V a v s Y k s B e m U J h h / 9 8 p 2 / y R N u n W s F s F 7 7 9 7 B T 8 i i o E o r W A z 3 Z B o G Y W B L b v A F l r y Q O I E Z S K Q w A H 8 W 2 h m B X r n Z C Z T j 1 B m D i p 6 1 W R d a r 6 O 4 y e 5 5 j T M 2 T L K 8 z V K t y E f y Z C g Y s b T k a t W V 7 z f I f F M f H S 8 N V / Z V m z r V 0 t W q M 2 0 0 b E u a h s 2 t R W I J k N e B c E d t A g 0 b s p M T / c F x R R X t P w 3 l 6 g J N b 8 2 3 K 3 C q I h D a E l y c S w h y X P 7 u P 3 X T G 1 N 5 D O f s O 2 7 W S L D l 0 p 0 G 2 j g M K n W W x C H 3 0 Q c / i C 5 j 9 o / / D / F / Y b i t J G H H + l G / 2 W 8 O C 5 T + H 3 R a 9 A N V A s h F C V H W s 8 j h 6 t q 3 S h k f v e h x 6 / Q d U E s B A i 0 A F A A C A A g A m n x 4 U q 3 C T N C j A A A A 9 Q A A A B I A A A A A A A A A A A A A A A A A A A A A A E N v b m Z p Z y 9 Q Y W N r Y W d l L n h t b F B L A Q I t A B Q A A g A I A J p 8 e F I P y u m r p A A A A O k A A A A T A A A A A A A A A A A A A A A A A O 8 A A A B b Q 2 9 u d G V u d F 9 U e X B l c 1 0 u e G 1 s U E s B A i 0 A F A A C A A g A m n x 4 U n a p V R I c A Q A A X A M A A B M A A A A A A A A A A A A A A A A A 4 A E A A E Z v c m 1 1 b G F z L 1 N l Y 3 R p b 2 4 x L m 1 Q S w U G A A A A A A M A A w D C A A A A S Q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4 B U A A A A A A A C + F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1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y 0 y M l Q y M z o 1 N j o y N i 4 1 N T k 2 N z U 4 W i I g L z 4 8 R W 5 0 c n k g V H l w Z T 0 i R m l s b E N v b H V t b l R 5 c G V z I i B W Y W x 1 Z T 0 i c 0 J n W U Z C U V V G Q l E 9 P S I g L z 4 8 R W 5 0 c n k g V H l w Z T 0 i R m l s b E N v b H V t b k 5 h b W V z I i B W Y W x 1 Z T 0 i c 1 s m c X V v d D t B c 3 N l d C Z x d W 9 0 O y w m c X V v d D t D b 2 x 1 b W 4 x J n F 1 b 3 Q 7 L C Z x d W 9 0 O 1 F 1 Y W 5 0 a X R 5 J n F 1 b 3 Q 7 L C Z x d W 9 0 O 0 F 2 Z y B 1 b m l 0 I G N v c 3 Q g J C Z x d W 9 0 O y w m c X V v d D t B Y 3 R 1 Y W w g Y 2 9 z d C A k J n F 1 b 3 Q 7 L C Z x d W 9 0 O 1 V u a X Q g c H J p Y 2 U g J C Z x d W 9 0 O y w m c X V v d D t N Y X J r Z X Q g d m F s d W U g J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S 9 D a G F u Z 2 V k I F R 5 c G U u e 0 F z c 2 V 0 L D B 9 J n F 1 b 3 Q 7 L C Z x d W 9 0 O 1 N l Y 3 R p b 2 4 x L 1 R h Y m x l M S 9 D a G F u Z 2 V k I F R 5 c G U u e 0 N v b H V t b j E s M X 0 m c X V v d D s s J n F 1 b 3 Q 7 U 2 V j d G l v b j E v V G F i b G U x L 0 N o Y W 5 n Z W Q g V H l w Z S 5 7 U X V h b n R p d H k s M n 0 m c X V v d D s s J n F 1 b 3 Q 7 U 2 V j d G l v b j E v V G F i b G U x L 0 N o Y W 5 n Z W Q g V H l w Z S 5 7 Q X Z n I H V u a X Q g Y 2 9 z d C A k L D N 9 J n F 1 b 3 Q 7 L C Z x d W 9 0 O 1 N l Y 3 R p b 2 4 x L 1 R h Y m x l M S 9 D a G F u Z 2 V k I F R 5 c G U u e 0 F j d H V h b C B j b 3 N 0 I C Q s N H 0 m c X V v d D s s J n F 1 b 3 Q 7 U 2 V j d G l v b j E v V G F i b G U x L 0 N o Y W 5 n Z W Q g V H l w Z S 5 7 V W 5 p d C B w c m l j Z S A k L D V 9 J n F 1 b 3 Q 7 L C Z x d W 9 0 O 1 N l Y 3 R p b 2 4 x L 1 R h Y m x l M S 9 D a G F u Z 2 V k I F R 5 c G U u e 0 1 h c m t l d C B 2 Y W x 1 Z S A k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R h Y m x l M S 9 D a G F u Z 2 V k I F R 5 c G U u e 0 F z c 2 V 0 L D B 9 J n F 1 b 3 Q 7 L C Z x d W 9 0 O 1 N l Y 3 R p b 2 4 x L 1 R h Y m x l M S 9 D a G F u Z 2 V k I F R 5 c G U u e 0 N v b H V t b j E s M X 0 m c X V v d D s s J n F 1 b 3 Q 7 U 2 V j d G l v b j E v V G F i b G U x L 0 N o Y W 5 n Z W Q g V H l w Z S 5 7 U X V h b n R p d H k s M n 0 m c X V v d D s s J n F 1 b 3 Q 7 U 2 V j d G l v b j E v V G F i b G U x L 0 N o Y W 5 n Z W Q g V H l w Z S 5 7 Q X Z n I H V u a X Q g Y 2 9 z d C A k L D N 9 J n F 1 b 3 Q 7 L C Z x d W 9 0 O 1 N l Y 3 R p b 2 4 x L 1 R h Y m x l M S 9 D a G F u Z 2 V k I F R 5 c G U u e 0 F j d H V h b C B j b 3 N 0 I C Q s N H 0 m c X V v d D s s J n F 1 b 3 Q 7 U 2 V j d G l v b j E v V G F i b G U x L 0 N o Y W 5 n Z W Q g V H l w Z S 5 7 V W 5 p d C B w c m l j Z S A k L D V 9 J n F 1 b 3 Q 7 L C Z x d W 9 0 O 1 N l Y 3 R p b 2 4 x L 1 R h Y m x l M S 9 D a G F u Z 2 V k I F R 5 c G U u e 0 1 h c m t l d C B 2 Y W x 1 Z S A k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h Y m x l M V 9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5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y 0 y M 1 Q w M D o w M D o w M C 4 3 N D I 1 N T Y 5 W i I g L z 4 8 R W 5 0 c n k g V H l w Z T 0 i R m l s b E N v b H V t b l R 5 c G V z I i B W Y W x 1 Z T 0 i c 0 J n W U Z C U V V G Q l E 9 P S I g L z 4 8 R W 5 0 c n k g V H l w Z T 0 i R m l s b E N v b H V t b k 5 h b W V z I i B W Y W x 1 Z T 0 i c 1 s m c X V v d D t B c 3 N l d C Z x d W 9 0 O y w m c X V v d D t D b 2 x 1 b W 4 x J n F 1 b 3 Q 7 L C Z x d W 9 0 O 1 F 1 Y W 5 0 a X R 5 J n F 1 b 3 Q 7 L C Z x d W 9 0 O 0 F 2 Z y B 1 b m l 0 I G N v c 3 Q g J C Z x d W 9 0 O y w m c X V v d D t B Y 3 R 1 Y W w g Y 2 9 z d C A k J n F 1 b 3 Q 7 L C Z x d W 9 0 O 1 V u a X Q g c H J p Y 2 U g J C Z x d W 9 0 O y w m c X V v d D t N Y X J r Z X Q g d m F s d W U g J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S A o M i k v Q 2 h h b m d l Z C B U e X B l L n t B c 3 N l d C w w f S Z x d W 9 0 O y w m c X V v d D t T Z W N 0 a W 9 u M S 9 U Y W J s Z T E g K D I p L 0 N o Y W 5 n Z W Q g V H l w Z S 5 7 Q 2 9 s d W 1 u M S w x f S Z x d W 9 0 O y w m c X V v d D t T Z W N 0 a W 9 u M S 9 U Y W J s Z T E g K D I p L 0 N o Y W 5 n Z W Q g V H l w Z S 5 7 U X V h b n R p d H k s M n 0 m c X V v d D s s J n F 1 b 3 Q 7 U 2 V j d G l v b j E v V G F i b G U x I C g y K S 9 D a G F u Z 2 V k I F R 5 c G U u e 0 F 2 Z y B 1 b m l 0 I G N v c 3 Q g J C w z f S Z x d W 9 0 O y w m c X V v d D t T Z W N 0 a W 9 u M S 9 U Y W J s Z T E g K D I p L 0 N o Y W 5 n Z W Q g V H l w Z S 5 7 Q W N 0 d W F s I G N v c 3 Q g J C w 0 f S Z x d W 9 0 O y w m c X V v d D t T Z W N 0 a W 9 u M S 9 U Y W J s Z T E g K D I p L 0 N o Y W 5 n Z W Q g V H l w Z S 5 7 V W 5 p d C B w c m l j Z S A k L D V 9 J n F 1 b 3 Q 7 L C Z x d W 9 0 O 1 N l Y 3 R p b 2 4 x L 1 R h Y m x l M S A o M i k v Q 2 h h b m d l Z C B U e X B l L n t N Y X J r Z X Q g d m F s d W U g J C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Y W J s Z T E g K D I p L 0 N o Y W 5 n Z W Q g V H l w Z S 5 7 Q X N z Z X Q s M H 0 m c X V v d D s s J n F 1 b 3 Q 7 U 2 V j d G l v b j E v V G F i b G U x I C g y K S 9 D a G F u Z 2 V k I F R 5 c G U u e 0 N v b H V t b j E s M X 0 m c X V v d D s s J n F 1 b 3 Q 7 U 2 V j d G l v b j E v V G F i b G U x I C g y K S 9 D a G F u Z 2 V k I F R 5 c G U u e 1 F 1 Y W 5 0 a X R 5 L D J 9 J n F 1 b 3 Q 7 L C Z x d W 9 0 O 1 N l Y 3 R p b 2 4 x L 1 R h Y m x l M S A o M i k v Q 2 h h b m d l Z C B U e X B l L n t B d m c g d W 5 p d C B j b 3 N 0 I C Q s M 3 0 m c X V v d D s s J n F 1 b 3 Q 7 U 2 V j d G l v b j E v V G F i b G U x I C g y K S 9 D a G F u Z 2 V k I F R 5 c G U u e 0 F j d H V h b C B j b 3 N 0 I C Q s N H 0 m c X V v d D s s J n F 1 b 3 Q 7 U 2 V j d G l v b j E v V G F i b G U x I C g y K S 9 D a G F u Z 2 V k I F R 5 c G U u e 1 V u a X Q g c H J p Y 2 U g J C w 1 f S Z x d W 9 0 O y w m c X V v d D t T Z W N 0 a W 9 u M S 9 U Y W J s Z T E g K D I p L 0 N o Y W 5 n Z W Q g V H l w Z S 5 7 T W F y a 2 V 0 I H Z h b H V l I C Q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v R m l s d G V y Z W Q l M j B S b 3 d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H b 8 / 3 F J G j F H g n i R o c S M r J Y A A A A A A g A A A A A A A 2 Y A A M A A A A A Q A A A A o 4 M N L N t Q B r J Y n m Z 0 g R 2 0 Y Q A A A A A E g A A A o A A A A B A A A A D O b 4 A X e m H V M m o k B Q b S y 4 z S U A A A A B h r L 6 f 5 V R W F W q W O z Z 5 0 S l 1 z x e F O e p / d S Z K b 4 F g n L m E / s 9 l V k 5 o q Z p e / 9 G j W r m G a g 7 v 7 F a x A i 8 K d O l y t e M z y B p r i m y h 5 l O V 5 e x h Z Z P / e h d J d F A A A A M k O T N 6 L h Q U 2 c D P r Z + u C z L b Q m p g S < / D a t a M a s h u p > 
</file>

<file path=customXml/itemProps1.xml><?xml version="1.0" encoding="utf-8"?>
<ds:datastoreItem xmlns:ds="http://schemas.openxmlformats.org/officeDocument/2006/customXml" ds:itemID="{757718FA-9CE9-440A-81D9-E3BE4BE1AD7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Combined Investments </vt:lpstr>
      <vt:lpstr>Combined</vt:lpstr>
      <vt:lpstr>158589</vt:lpstr>
      <vt:lpstr>Actual Cost difference </vt:lpstr>
      <vt:lpstr>Sheet2</vt:lpstr>
      <vt:lpstr>Sheet1</vt:lpstr>
      <vt:lpstr>SMA</vt:lpstr>
      <vt:lpstr>Workings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Sunidhi Chauhan</dc:creator>
  <cp:lastModifiedBy>Sunidhi Chauhan</cp:lastModifiedBy>
  <dcterms:created xsi:type="dcterms:W3CDTF">2021-03-22T23:33:04Z</dcterms:created>
  <dcterms:modified xsi:type="dcterms:W3CDTF">2021-03-30T02:02:38Z</dcterms:modified>
</cp:coreProperties>
</file>