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/>
  <mc:AlternateContent xmlns:mc="http://schemas.openxmlformats.org/markup-compatibility/2006">
    <mc:Choice Requires="x15">
      <x15ac:absPath xmlns:x15ac="http://schemas.microsoft.com/office/spreadsheetml/2010/11/ac" url="C:\HSoft\DOC\DocBase\Clients\SOUV0004\2020\Year End\"/>
    </mc:Choice>
  </mc:AlternateContent>
  <xr:revisionPtr revIDLastSave="0" documentId="13_ncr:1_{87FC6E79-D8C4-4302-8CE1-BCF485AF248C}" xr6:coauthVersionLast="45" xr6:coauthVersionMax="45" xr10:uidLastSave="{00000000-0000-0000-0000-000000000000}"/>
  <bookViews>
    <workbookView xWindow="-120" yWindow="-120" windowWidth="20730" windowHeight="10545" xr2:uid="{00000000-000D-0000-FFFF-FFFF00000000}"/>
  </bookViews>
  <sheets>
    <sheet name="BGL" sheetId="1" r:id="rId1"/>
    <sheet name="Trust &amp; Dividend Income " sheetId="5" r:id="rId2"/>
    <sheet name="Sheet2" sheetId="6" state="hidden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38" i="1" l="1"/>
  <c r="D138" i="1"/>
  <c r="D137" i="1"/>
  <c r="C137" i="1"/>
  <c r="N122" i="1" l="1"/>
  <c r="M122" i="1"/>
  <c r="L122" i="1"/>
  <c r="K122" i="1"/>
  <c r="J122" i="1"/>
  <c r="I122" i="1"/>
  <c r="H122" i="1"/>
  <c r="G122" i="1"/>
  <c r="F122" i="1"/>
  <c r="E122" i="1"/>
  <c r="D122" i="1"/>
  <c r="C122" i="1"/>
  <c r="N103" i="1"/>
  <c r="M103" i="1"/>
  <c r="L103" i="1"/>
  <c r="K103" i="1"/>
  <c r="J103" i="1"/>
  <c r="I103" i="1"/>
  <c r="H103" i="1"/>
  <c r="G103" i="1"/>
  <c r="F103" i="1"/>
  <c r="E103" i="1"/>
  <c r="D103" i="1"/>
  <c r="C103" i="1"/>
  <c r="N26" i="1"/>
  <c r="M26" i="1"/>
  <c r="L26" i="1"/>
  <c r="K26" i="1"/>
  <c r="J26" i="1"/>
  <c r="I26" i="1"/>
  <c r="H26" i="1"/>
  <c r="G26" i="1"/>
  <c r="F26" i="1"/>
  <c r="E26" i="1"/>
  <c r="D26" i="1"/>
  <c r="C26" i="1"/>
  <c r="N21" i="1"/>
  <c r="M21" i="1"/>
  <c r="L21" i="1"/>
  <c r="K21" i="1"/>
  <c r="J21" i="1"/>
  <c r="I21" i="1"/>
  <c r="H21" i="1"/>
  <c r="G21" i="1"/>
  <c r="F21" i="1"/>
  <c r="E21" i="1"/>
  <c r="D21" i="1"/>
  <c r="C21" i="1"/>
  <c r="N18" i="1"/>
  <c r="M18" i="1"/>
  <c r="L18" i="1"/>
  <c r="K18" i="1"/>
  <c r="J18" i="1"/>
  <c r="I18" i="1"/>
  <c r="H18" i="1"/>
  <c r="G18" i="1"/>
  <c r="F18" i="1"/>
  <c r="E18" i="1"/>
  <c r="E124" i="1" s="1"/>
  <c r="D18" i="1"/>
  <c r="C18" i="1"/>
  <c r="N10" i="1"/>
  <c r="N124" i="1" s="1"/>
  <c r="M10" i="1"/>
  <c r="M124" i="1" s="1"/>
  <c r="L10" i="1"/>
  <c r="L124" i="1" s="1"/>
  <c r="K10" i="1"/>
  <c r="K124" i="1" s="1"/>
  <c r="J10" i="1"/>
  <c r="E127" i="1" s="1"/>
  <c r="E130" i="1" s="1"/>
  <c r="I10" i="1"/>
  <c r="I124" i="1" s="1"/>
  <c r="H10" i="1"/>
  <c r="H124" i="1" s="1"/>
  <c r="G10" i="1"/>
  <c r="G124" i="1" s="1"/>
  <c r="F10" i="1"/>
  <c r="F124" i="1" s="1"/>
  <c r="E10" i="1"/>
  <c r="D10" i="1"/>
  <c r="D124" i="1" s="1"/>
  <c r="C10" i="1"/>
  <c r="C124" i="1" s="1"/>
  <c r="J124" i="1" l="1"/>
  <c r="M43" i="5"/>
  <c r="M45" i="5" s="1"/>
  <c r="J37" i="5"/>
  <c r="J43" i="5"/>
  <c r="J45" i="5" s="1"/>
  <c r="G138" i="1"/>
  <c r="H138" i="1"/>
  <c r="I138" i="1"/>
  <c r="K138" i="1"/>
  <c r="L138" i="1"/>
  <c r="M138" i="1"/>
  <c r="N138" i="1"/>
  <c r="N137" i="1"/>
  <c r="M137" i="1"/>
  <c r="I137" i="1"/>
  <c r="H137" i="1"/>
  <c r="G137" i="1"/>
  <c r="C45" i="5"/>
  <c r="E137" i="1" s="1"/>
  <c r="D45" i="5"/>
  <c r="E45" i="5"/>
  <c r="F45" i="5"/>
  <c r="G45" i="5"/>
  <c r="H45" i="5"/>
  <c r="I45" i="5"/>
  <c r="K45" i="5"/>
  <c r="L45" i="5"/>
  <c r="N45" i="5"/>
  <c r="B45" i="5"/>
  <c r="F137" i="1" s="1"/>
  <c r="C37" i="5"/>
  <c r="D37" i="5"/>
  <c r="E37" i="5"/>
  <c r="F37" i="5"/>
  <c r="G37" i="5"/>
  <c r="H37" i="5"/>
  <c r="I37" i="5"/>
  <c r="K37" i="5"/>
  <c r="L37" i="5"/>
  <c r="M37" i="5"/>
  <c r="N37" i="5"/>
  <c r="O37" i="5"/>
  <c r="P37" i="5"/>
  <c r="B37" i="5"/>
  <c r="E138" i="1" l="1"/>
  <c r="F138" i="1" l="1"/>
</calcChain>
</file>

<file path=xl/sharedStrings.xml><?xml version="1.0" encoding="utf-8"?>
<sst xmlns="http://schemas.openxmlformats.org/spreadsheetml/2006/main" count="300" uniqueCount="267">
  <si>
    <t>Investment Income Report</t>
  </si>
  <si>
    <t>TFN Credits</t>
  </si>
  <si>
    <t>Investment</t>
  </si>
  <si>
    <t>Total Income</t>
  </si>
  <si>
    <t>Franked</t>
  </si>
  <si>
    <t>Unfranked</t>
  </si>
  <si>
    <t>Interest/Other</t>
  </si>
  <si>
    <t>Franking Credits</t>
  </si>
  <si>
    <t>Foreign Income</t>
  </si>
  <si>
    <t>Net Capital Gain</t>
  </si>
  <si>
    <t>Total Assessable Income</t>
  </si>
  <si>
    <t>Other Deductions</t>
    <phoneticPr fontId="1" type="noConversion"/>
  </si>
  <si>
    <t>​Distributed Capital Gains</t>
    <phoneticPr fontId="1" type="noConversion"/>
  </si>
  <si>
    <t>​Non-Assessable Payments​​</t>
    <phoneticPr fontId="1" type="noConversion"/>
  </si>
  <si>
    <t xml:space="preserve"> For a breakdown of Distributed Capital Gains and Non-Assessable Payments refer to Distributions Reconciliation Report.</t>
  </si>
  <si>
    <r>
      <t xml:space="preserve">*1 </t>
    </r>
    <r>
      <rPr>
        <sz val="8"/>
        <color indexed="8"/>
        <rFont val="Cambria"/>
        <family val="1"/>
      </rPr>
      <t>Includes foreign credits from foreign capital gains.</t>
    </r>
  </si>
  <si>
    <r>
      <t xml:space="preserve">*2 </t>
    </r>
    <r>
      <rPr>
        <sz val="8"/>
        <color indexed="8"/>
        <rFont val="Cambria"/>
        <family val="1"/>
      </rPr>
      <t>Assessable Income in the SMSF Annual Return will be different as capital gains and losses from disposals of assets have not been included.</t>
    </r>
  </si>
  <si>
    <r>
      <t xml:space="preserve">Foreign Credits </t>
    </r>
    <r>
      <rPr>
        <b/>
        <sz val="8"/>
        <color indexed="8"/>
        <rFont val="Calibri"/>
        <family val="2"/>
      </rPr>
      <t>* 1</t>
    </r>
  </si>
  <si>
    <r>
      <t>Assessable Income (Excl. Capital Gains)</t>
    </r>
    <r>
      <rPr>
        <b/>
        <sz val="8"/>
        <color indexed="8"/>
        <rFont val="Calibri"/>
        <family val="2"/>
      </rPr>
      <t>​*2</t>
    </r>
  </si>
  <si>
    <t>Assessable Income (Excl. Capital Gains)</t>
  </si>
  <si>
    <t>The Souvlis Family Super Fund</t>
  </si>
  <si>
    <t>As at 30 June 2020</t>
  </si>
  <si>
    <t>Bank</t>
  </si>
  <si>
    <t>DDH</t>
  </si>
  <si>
    <t>SMA Cash Account</t>
  </si>
  <si>
    <t>Fixed Interest Securities (Australian)</t>
  </si>
  <si>
    <t>AMP 180 days Term Deposit</t>
  </si>
  <si>
    <t>AMP 181 Days Term Deposit</t>
  </si>
  <si>
    <t>BANK OF QLD 187 days Term Deposit</t>
  </si>
  <si>
    <t>ME BANK 182 days Term Deposit</t>
  </si>
  <si>
    <t>ME BANK 186 days Term Deposit</t>
  </si>
  <si>
    <t>ME BANK 187 days Term Deposit</t>
  </si>
  <si>
    <t>Fixed Interest Securities (Australian) - Unitised</t>
  </si>
  <si>
    <t>CWNHB.AX</t>
  </si>
  <si>
    <t>Crown Resorts Limited</t>
  </si>
  <si>
    <t>Hybrid Securities with Debt (Swaps, futures contracts, Options.)</t>
  </si>
  <si>
    <t>MBLHB.AX</t>
  </si>
  <si>
    <t>Macquarie Bank Limited</t>
  </si>
  <si>
    <t>NABPE.AX</t>
  </si>
  <si>
    <t>National Australia Bank Limited</t>
  </si>
  <si>
    <t>Shares in Listed Companies (Australian)</t>
  </si>
  <si>
    <t>AGL.AX</t>
  </si>
  <si>
    <t>AGL Energy Limited.</t>
  </si>
  <si>
    <t>AWC.AX</t>
  </si>
  <si>
    <t>Alumina Limited</t>
  </si>
  <si>
    <t>AMC.AX</t>
  </si>
  <si>
    <t>Amcor Plc</t>
  </si>
  <si>
    <t>ANZPE.AX</t>
  </si>
  <si>
    <t>ANZ Group Capital Notes 2</t>
  </si>
  <si>
    <t>ASX.AX</t>
  </si>
  <si>
    <t>ASX Limited</t>
  </si>
  <si>
    <t>AIA.AX</t>
  </si>
  <si>
    <t>Auckland International Airport</t>
  </si>
  <si>
    <t>AZJ.AX</t>
  </si>
  <si>
    <t>Aurizon Holdings Limited</t>
  </si>
  <si>
    <t>AST.AX</t>
  </si>
  <si>
    <t>Ausnet Services Limited</t>
  </si>
  <si>
    <t>ANZ.AX</t>
  </si>
  <si>
    <t>Australia And New Zealand Banking Group Limited</t>
  </si>
  <si>
    <t>BOQ.AX</t>
  </si>
  <si>
    <t>Bank Of Queensland Limited.</t>
  </si>
  <si>
    <t>BAP.AX</t>
  </si>
  <si>
    <t>Bapcor Limited</t>
  </si>
  <si>
    <t>BENPE.AX</t>
  </si>
  <si>
    <t>Bendigo And Adelaide Bank</t>
  </si>
  <si>
    <t>BEN.AX</t>
  </si>
  <si>
    <t>Bendigo And Adelaide Bank Limited</t>
  </si>
  <si>
    <t>BHP.AX</t>
  </si>
  <si>
    <t>BHP Group Limited</t>
  </si>
  <si>
    <t>BLD.AX</t>
  </si>
  <si>
    <t>Boral Limited.</t>
  </si>
  <si>
    <t>BXB.AX</t>
  </si>
  <si>
    <t>Brambles Limited</t>
  </si>
  <si>
    <t>CTX.AX</t>
  </si>
  <si>
    <t>Caltex Australia Limited</t>
  </si>
  <si>
    <t>CGF.AX</t>
  </si>
  <si>
    <t>Challenger Limited</t>
  </si>
  <si>
    <t>CGFPA.AX</t>
  </si>
  <si>
    <t>CCL.AX</t>
  </si>
  <si>
    <t>Coca-cola Amatil Limited</t>
  </si>
  <si>
    <t>COL.AX</t>
  </si>
  <si>
    <t>Coles Group Limited.</t>
  </si>
  <si>
    <t>CBA.AX</t>
  </si>
  <si>
    <t>Commonwealth Bank</t>
  </si>
  <si>
    <t>CBAPG.AX</t>
  </si>
  <si>
    <t>CBAPD.AX</t>
  </si>
  <si>
    <t>Commonwealth Bank Of Australia.</t>
  </si>
  <si>
    <t>CGC.AX</t>
  </si>
  <si>
    <t>Costa Group Holdings Limited</t>
  </si>
  <si>
    <t>CWN.AX</t>
  </si>
  <si>
    <t>CSL.AX</t>
  </si>
  <si>
    <t>CSL Limited</t>
  </si>
  <si>
    <t>DOW.AX</t>
  </si>
  <si>
    <t>Downer Edi Limited</t>
  </si>
  <si>
    <t>EVT.AX</t>
  </si>
  <si>
    <t>Event Hospitality And Entertainment Ltd</t>
  </si>
  <si>
    <t>FMG.AX</t>
  </si>
  <si>
    <t>Fortescue Metals Group Ltd</t>
  </si>
  <si>
    <t>GUD.AX</t>
  </si>
  <si>
    <t>G.u.d. Holdings Limited</t>
  </si>
  <si>
    <t>HVN.AX</t>
  </si>
  <si>
    <t>Harvey Norman Holdings Limited</t>
  </si>
  <si>
    <t>ILU.AX</t>
  </si>
  <si>
    <t>Iluka Resources Limited</t>
  </si>
  <si>
    <t>IAG.AX</t>
  </si>
  <si>
    <t>Insurance Australia Group</t>
  </si>
  <si>
    <t>JBH.AX</t>
  </si>
  <si>
    <t>Jb Hi-fi Limited</t>
  </si>
  <si>
    <t>LLC.AX</t>
  </si>
  <si>
    <t>Lendlease Group</t>
  </si>
  <si>
    <t>MQG.AX</t>
  </si>
  <si>
    <t>Macquarie Group Limited</t>
  </si>
  <si>
    <t>MFG.AX</t>
  </si>
  <si>
    <t>Magellan Financial Group</t>
  </si>
  <si>
    <t>MOC.AX</t>
  </si>
  <si>
    <t>Mortgage Choice Limited</t>
  </si>
  <si>
    <t>NAB.AX</t>
  </si>
  <si>
    <t>NABHA.AX</t>
  </si>
  <si>
    <t>NCM.AX</t>
  </si>
  <si>
    <t>Newcrest Mining Limited</t>
  </si>
  <si>
    <t>NEC.AX</t>
  </si>
  <si>
    <t>Nine Entertainment Co. Holdings Limited</t>
  </si>
  <si>
    <t>OML.AX</t>
  </si>
  <si>
    <t>Ooh!media Limited</t>
  </si>
  <si>
    <t>OTW.AX</t>
  </si>
  <si>
    <t>Over The Wire Holdings Limited</t>
  </si>
  <si>
    <t>QBE.AX</t>
  </si>
  <si>
    <t>QBE Insurance Group Limited</t>
  </si>
  <si>
    <t>QUB.AX</t>
  </si>
  <si>
    <t>Qube Holdings Limited</t>
  </si>
  <si>
    <t>QVE.AX</t>
  </si>
  <si>
    <t>Qv Equities Limited</t>
  </si>
  <si>
    <t>RMD.AX</t>
  </si>
  <si>
    <t>Resmed Inc</t>
  </si>
  <si>
    <t>RIC.AX</t>
  </si>
  <si>
    <t>Ridley Corporation Limited</t>
  </si>
  <si>
    <t>RIO.AX</t>
  </si>
  <si>
    <t>RIO Tinto Limited</t>
  </si>
  <si>
    <t>STO.AX</t>
  </si>
  <si>
    <t>Santos Limited</t>
  </si>
  <si>
    <t>SHL.AX</t>
  </si>
  <si>
    <t>Sonic Healthcare Limited</t>
  </si>
  <si>
    <t>S32.AX</t>
  </si>
  <si>
    <t>South32 Limited</t>
  </si>
  <si>
    <t>STW.AX</t>
  </si>
  <si>
    <t>Spdr S&amp;p/asx 200 Fund</t>
  </si>
  <si>
    <t>SFY.AX</t>
  </si>
  <si>
    <t>Spdr S&amp;p/asx 50 Fund</t>
  </si>
  <si>
    <t>SUN.AX</t>
  </si>
  <si>
    <t>Suncorp Group Limited</t>
  </si>
  <si>
    <t>SUL.AX</t>
  </si>
  <si>
    <t>Super Retail Group Limited</t>
  </si>
  <si>
    <t>SYD.AX</t>
  </si>
  <si>
    <t>Sydney Airport</t>
  </si>
  <si>
    <t>TAH.AX</t>
  </si>
  <si>
    <t>Tabcorp Holdings Limited</t>
  </si>
  <si>
    <t>TGR.AX</t>
  </si>
  <si>
    <t>Tassal Group Limited</t>
  </si>
  <si>
    <t>TLS.AX</t>
  </si>
  <si>
    <t>Telstra Corporation Limited.</t>
  </si>
  <si>
    <t>TCL.AX</t>
  </si>
  <si>
    <t>Transurban Group</t>
  </si>
  <si>
    <t>URW.AX</t>
  </si>
  <si>
    <t>Unibail-rodamco-westfield</t>
  </si>
  <si>
    <t>WES.AX</t>
  </si>
  <si>
    <t>Wesfarmers Limited</t>
  </si>
  <si>
    <t>WBC.AX</t>
  </si>
  <si>
    <t>Westpac Banking Corporation</t>
  </si>
  <si>
    <t>WHC.AX</t>
  </si>
  <si>
    <t>Whitehaven Coal Limited - Ordinary Fully Paid</t>
  </si>
  <si>
    <t>WPL.AX</t>
  </si>
  <si>
    <t>Woodside Petroleum Ltd</t>
  </si>
  <si>
    <t>WOW.AX</t>
  </si>
  <si>
    <t>Woolworths Group Limited</t>
  </si>
  <si>
    <t>WOR.AX</t>
  </si>
  <si>
    <t>Worleyparsons Limited</t>
  </si>
  <si>
    <t>Units in Listed Unit Trusts (Australian)</t>
  </si>
  <si>
    <t>APA.AX</t>
  </si>
  <si>
    <t>APA Group</t>
  </si>
  <si>
    <t>ADI.AX</t>
  </si>
  <si>
    <t>Apn Industria Reit</t>
  </si>
  <si>
    <t>MAQ0448AU</t>
  </si>
  <si>
    <t>Charter Hall Dir Office W/S</t>
  </si>
  <si>
    <t>DDH0001AU</t>
  </si>
  <si>
    <t>DDH Pref Income Fund</t>
  </si>
  <si>
    <t>DXS.AX</t>
  </si>
  <si>
    <t>Dexus</t>
  </si>
  <si>
    <t>FID0008AU</t>
  </si>
  <si>
    <t>Fidelity Aust Equities Fd</t>
  </si>
  <si>
    <t>GMG.AX</t>
  </si>
  <si>
    <t>Goodman Group</t>
  </si>
  <si>
    <t>GCI.AX</t>
  </si>
  <si>
    <t>Gryphon Capital Income Trust</t>
  </si>
  <si>
    <t>IML0002AU</t>
  </si>
  <si>
    <t>Investors Mutual Australian</t>
  </si>
  <si>
    <t>MGE0001AU</t>
  </si>
  <si>
    <t>Magellan Global</t>
  </si>
  <si>
    <t>MGG.AX</t>
  </si>
  <si>
    <t>Magellan Global Trust</t>
  </si>
  <si>
    <t>NSR.AX</t>
  </si>
  <si>
    <t>National Storage Reit</t>
  </si>
  <si>
    <t>RDV.AX</t>
  </si>
  <si>
    <t>Russell Investments ETF</t>
  </si>
  <si>
    <t>SCG.AX</t>
  </si>
  <si>
    <t>Scentre Group</t>
  </si>
  <si>
    <t>SKI.AX</t>
  </si>
  <si>
    <t>Spark Infrastructure Group</t>
  </si>
  <si>
    <t>VAN0002AU</t>
  </si>
  <si>
    <t>Vanguard Australian Shares</t>
  </si>
  <si>
    <t xml:space="preserve">Total </t>
  </si>
  <si>
    <t>Row Labels</t>
  </si>
  <si>
    <t>Interest</t>
  </si>
  <si>
    <t xml:space="preserve">Unfranked </t>
  </si>
  <si>
    <t>Franking creds</t>
  </si>
  <si>
    <t>Other Aus</t>
  </si>
  <si>
    <t>Gross foreign</t>
  </si>
  <si>
    <t xml:space="preserve"> Trust cap gain </t>
  </si>
  <si>
    <t>Non assess</t>
  </si>
  <si>
    <t>Gross exc frank creds</t>
  </si>
  <si>
    <t>Foreign tax</t>
  </si>
  <si>
    <t xml:space="preserve"> Assess non- receiv </t>
  </si>
  <si>
    <t>cash</t>
  </si>
  <si>
    <t>to be received</t>
  </si>
  <si>
    <t>Column1</t>
  </si>
  <si>
    <t xml:space="preserve">Total Distribution </t>
  </si>
  <si>
    <t>ADI_T1 totals</t>
  </si>
  <si>
    <t>ADI_T2 totals</t>
  </si>
  <si>
    <t>ADI_T3 totals</t>
  </si>
  <si>
    <t>ADI_T4 totals</t>
  </si>
  <si>
    <t>ADI Totals</t>
  </si>
  <si>
    <t>DDH0001AU totals</t>
  </si>
  <si>
    <t>DXS_DDF totals</t>
  </si>
  <si>
    <t>DXS_DIT totals</t>
  </si>
  <si>
    <t>DXS_DOT totals</t>
  </si>
  <si>
    <t>DXS Totals</t>
  </si>
  <si>
    <t>FID0008AU totals</t>
  </si>
  <si>
    <t>GCI totals</t>
  </si>
  <si>
    <t>IML0002AU totals</t>
  </si>
  <si>
    <t>LLCT totals</t>
  </si>
  <si>
    <t>MAQ0448AU totals</t>
  </si>
  <si>
    <t>MGE0001AU totals</t>
  </si>
  <si>
    <t>MGG totals</t>
  </si>
  <si>
    <t>NSR_NSPT totals</t>
  </si>
  <si>
    <t>SCG_T1 totals</t>
  </si>
  <si>
    <t>SCG_T2 totals</t>
  </si>
  <si>
    <t>SCG Totals</t>
  </si>
  <si>
    <t>SFY totals</t>
  </si>
  <si>
    <t>STW totals</t>
  </si>
  <si>
    <t>VAN0002AU totals</t>
  </si>
  <si>
    <t>APA_APT totals</t>
  </si>
  <si>
    <t>APA_APTIT totals</t>
  </si>
  <si>
    <t>APA Total</t>
  </si>
  <si>
    <t>GMG_GIT totals</t>
  </si>
  <si>
    <t>GMG_GLHK totals</t>
  </si>
  <si>
    <t>GMG Totals</t>
  </si>
  <si>
    <t>RDV totals</t>
  </si>
  <si>
    <t>SKIT totals</t>
  </si>
  <si>
    <t>SYD_SAT1 totals</t>
  </si>
  <si>
    <t>TCL_THT totals</t>
  </si>
  <si>
    <t>SOUV0004 - Distributions &amp; Dividends Combined Workings.xlsx</t>
  </si>
  <si>
    <t xml:space="preserve">Totals </t>
  </si>
  <si>
    <t>Asset</t>
  </si>
  <si>
    <t xml:space="preserve">Dividend Income </t>
  </si>
  <si>
    <t xml:space="preserve">Trust Income </t>
  </si>
  <si>
    <t xml:space="preserve">Total Income </t>
  </si>
  <si>
    <t xml:space="preserve">Burrells </t>
  </si>
  <si>
    <t xml:space="preserve">Difference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</si>
</sst>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;[Black]\(#,##0.00\)"/>
    <numFmt numFmtId="165" formatCode="#,##0.00;[Red]\(#,##0.00\)"/>
  </numFmts>
  <fonts count="17">
    <font>
      <sz val="11"/>
      <color theme="1"/>
      <name val="Calibri"/>
      <charset val="134"/>
      <scheme val="minor"/>
    </font>
    <font>
      <sz val="9"/>
      <name val="宋体"/>
      <charset val="134"/>
    </font>
    <font>
      <sz val="8"/>
      <color indexed="8"/>
      <name val="Cambria"/>
      <family val="1"/>
    </font>
    <font>
      <b/>
      <sz val="8"/>
      <color indexed="8"/>
      <name val="Calibri"/>
      <family val="2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10"/>
      <color theme="1"/>
      <name val="Calibri"/>
      <charset val="134"/>
      <scheme val="minor"/>
    </font>
    <font>
      <b/>
      <sz val="9"/>
      <color theme="1"/>
      <name val="Calibri"/>
      <charset val="134"/>
      <scheme val="minor"/>
    </font>
    <font>
      <b/>
      <sz val="10"/>
      <color theme="1"/>
      <name val="Calibri"/>
      <charset val="134"/>
      <scheme val="minor"/>
    </font>
    <font>
      <sz val="9"/>
      <color theme="1"/>
      <name val="Calibri"/>
      <charset val="134"/>
      <scheme val="minor"/>
    </font>
    <font>
      <sz val="8"/>
      <color theme="1"/>
      <name val="Cambria"/>
      <charset val="134"/>
      <scheme val="major"/>
    </font>
    <font>
      <sz val="8"/>
      <color theme="1"/>
      <name val="Calibri"/>
      <charset val="134"/>
      <scheme val="minor"/>
    </font>
    <font>
      <sz val="7"/>
      <color theme="1"/>
      <name val="Calibri"/>
      <charset val="134"/>
      <scheme val="minor"/>
    </font>
    <font>
      <b/>
      <sz val="8"/>
      <color theme="1"/>
      <name val="Calibri"/>
      <charset val="134"/>
      <scheme val="minor"/>
    </font>
    <font>
      <b/>
      <sz val="16"/>
      <color theme="1"/>
      <name val="Calibri"/>
      <charset val="134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/>
      <bottom style="medium">
        <color theme="8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5" fillId="0" borderId="0" applyNumberFormat="0" applyFill="0" applyBorder="0" applyAlignment="0" applyProtection="0">
      <alignment vertical="center"/>
    </xf>
    <xf numFmtId="43" fontId="4" fillId="0" borderId="0" applyFont="0" applyFill="0" applyBorder="0" applyAlignment="0" applyProtection="0"/>
  </cellStyleXfs>
  <cellXfs count="34">
    <xf numFmtId="0" fontId="0" fillId="0" borderId="0" xfId="0"/>
    <xf numFmtId="0" fontId="6" fillId="0" borderId="0" xfId="0" applyFont="1"/>
    <xf numFmtId="0" fontId="7" fillId="0" borderId="0" xfId="0" applyFont="1"/>
    <xf numFmtId="0" fontId="9" fillId="0" borderId="0" xfId="0" applyFont="1"/>
    <xf numFmtId="0" fontId="9" fillId="0" borderId="2" xfId="0" applyFont="1" applyBorder="1"/>
    <xf numFmtId="0" fontId="7" fillId="0" borderId="2" xfId="0" applyFont="1" applyBorder="1"/>
    <xf numFmtId="0" fontId="11" fillId="0" borderId="0" xfId="0" applyFont="1"/>
    <xf numFmtId="0" fontId="10" fillId="0" borderId="0" xfId="0" applyFont="1"/>
    <xf numFmtId="0" fontId="8" fillId="0" borderId="1" xfId="0" applyFont="1" applyBorder="1" applyAlignment="1">
      <alignment horizontal="right" vertical="center" wrapText="1"/>
    </xf>
    <xf numFmtId="43" fontId="14" fillId="0" borderId="0" xfId="2" applyFont="1"/>
    <xf numFmtId="43" fontId="12" fillId="0" borderId="0" xfId="2" applyFont="1"/>
    <xf numFmtId="43" fontId="14" fillId="0" borderId="2" xfId="2" applyFont="1" applyBorder="1"/>
    <xf numFmtId="0" fontId="16" fillId="0" borderId="0" xfId="0" applyFont="1"/>
    <xf numFmtId="43" fontId="0" fillId="0" borderId="0" xfId="2" applyFont="1"/>
    <xf numFmtId="43" fontId="0" fillId="0" borderId="0" xfId="0" applyNumberFormat="1"/>
    <xf numFmtId="0" fontId="5" fillId="0" borderId="0" xfId="1" applyAlignment="1"/>
    <xf numFmtId="43" fontId="0" fillId="0" borderId="6" xfId="0" applyNumberFormat="1" applyBorder="1"/>
    <xf numFmtId="43" fontId="16" fillId="0" borderId="0" xfId="0" applyNumberFormat="1" applyFont="1"/>
    <xf numFmtId="0" fontId="0" fillId="0" borderId="5" xfId="0" applyBorder="1"/>
    <xf numFmtId="0" fontId="8" fillId="0" borderId="0" xfId="0" applyFont="1" applyAlignment="1">
      <alignment horizontal="right" vertical="center" wrapText="1"/>
    </xf>
    <xf numFmtId="0" fontId="8" fillId="0" borderId="0" xfId="0" applyFont="1"/>
    <xf numFmtId="165" fontId="0" fillId="0" borderId="0" xfId="0" applyNumberFormat="1"/>
    <xf numFmtId="164" fontId="0" fillId="0" borderId="0" xfId="0" applyNumberFormat="1"/>
    <xf numFmtId="0" fontId="12" fillId="0" borderId="0" xfId="0" applyFont="1" applyAlignment="1">
      <alignment vertical="top" wrapText="1"/>
    </xf>
    <xf numFmtId="0" fontId="13" fillId="0" borderId="0" xfId="0" applyFont="1" applyAlignment="1">
      <alignment vertical="top" wrapText="1"/>
    </xf>
    <xf numFmtId="164" fontId="12" fillId="0" borderId="0" xfId="0" applyNumberFormat="1" applyFont="1" applyAlignment="1">
      <alignment horizontal="right" vertical="top"/>
    </xf>
    <xf numFmtId="164" fontId="14" fillId="0" borderId="3" xfId="0" applyNumberFormat="1" applyFont="1" applyBorder="1" applyAlignment="1">
      <alignment horizontal="right"/>
    </xf>
    <xf numFmtId="164" fontId="14" fillId="0" borderId="4" xfId="0" applyNumberFormat="1" applyFont="1" applyBorder="1" applyAlignment="1">
      <alignment horizontal="right"/>
    </xf>
    <xf numFmtId="0" fontId="8" fillId="0" borderId="0" xfId="0" applyFont="1" applyAlignment="1">
      <alignment horizontal="right" vertical="center" wrapText="1"/>
    </xf>
    <xf numFmtId="0" fontId="8" fillId="0" borderId="1" xfId="0" applyFont="1" applyBorder="1" applyAlignment="1">
      <alignment horizontal="right" vertical="center" wrapText="1"/>
    </xf>
    <xf numFmtId="0" fontId="6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6" fillId="0" borderId="5" xfId="0" applyFont="1" applyBorder="1" applyAlignment="1">
      <alignment horizontal="left"/>
    </xf>
    <xf numFmtId="0" fontId="8" fillId="0" borderId="1" xfId="0" applyFont="1" applyBorder="1" applyAlignment="1">
      <alignment horizontal="left" vertical="center" wrapText="1"/>
    </xf>
  </cellXfs>
  <cellStyles count="3">
    <cellStyle name="Comma" xfId="2" builtinId="3"/>
    <cellStyle name="Hyperlink" xfId="1" builtinId="8"/>
    <cellStyle name="Normal" xfId="0" builtinId="0"/>
  </cellStyles>
  <dxfs count="1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charset val="13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charset val="13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charset val="13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charset val="13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charset val="13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charset val="13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charset val="13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charset val="13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charset val="13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charset val="13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charset val="13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charset val="13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charset val="13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charset val="13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charset val="13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charset val="134"/>
        <scheme val="minor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2:P38" totalsRowShown="0">
  <autoFilter ref="A2:P38" xr:uid="{00000000-0009-0000-0100-000001000000}">
    <filterColumn colId="0">
      <filters>
        <filter val="ADI Totals"/>
        <filter val="APA Total"/>
        <filter val="DDH0001AU totals"/>
        <filter val="DXS Totals"/>
        <filter val="FID0008AU totals"/>
        <filter val="GCI totals"/>
        <filter val="GMG Totals"/>
        <filter val="GMG_GIT totals"/>
        <filter val="GMG_GLHK totals"/>
        <filter val="IML0002AU totals"/>
        <filter val="LLCT totals"/>
        <filter val="MAQ0448AU totals"/>
        <filter val="MGE0001AU totals"/>
        <filter val="MGG totals"/>
        <filter val="NSR_NSPT totals"/>
        <filter val="RDV totals"/>
        <filter val="SCG Totals"/>
        <filter val="SFY totals"/>
        <filter val="SKIT totals"/>
        <filter val="STW totals"/>
        <filter val="SYD_SAT1 totals"/>
        <filter val="TCL_THT totals"/>
        <filter val="VAN0002AU totals"/>
      </filters>
    </filterColumn>
  </autoFilter>
  <tableColumns count="16">
    <tableColumn id="1" xr3:uid="{00000000-0010-0000-0000-000001000000}" name="Row Labels"/>
    <tableColumn id="2" xr3:uid="{00000000-0010-0000-0000-000002000000}" name="Interest"/>
    <tableColumn id="3" xr3:uid="{00000000-0010-0000-0000-000003000000}" name="Unfranked "/>
    <tableColumn id="4" xr3:uid="{00000000-0010-0000-0000-000004000000}" name="Franked"/>
    <tableColumn id="5" xr3:uid="{00000000-0010-0000-0000-000005000000}" name="Franking creds"/>
    <tableColumn id="6" xr3:uid="{00000000-0010-0000-0000-000006000000}" name="Other Aus"/>
    <tableColumn id="7" xr3:uid="{00000000-0010-0000-0000-000007000000}" name="Gross foreign"/>
    <tableColumn id="8" xr3:uid="{00000000-0010-0000-0000-000008000000}" name=" Trust cap gain "/>
    <tableColumn id="9" xr3:uid="{00000000-0010-0000-0000-000009000000}" name="Non assess"/>
    <tableColumn id="10" xr3:uid="{00000000-0010-0000-0000-00000A000000}" name="Gross exc frank creds"/>
    <tableColumn id="11" xr3:uid="{00000000-0010-0000-0000-00000B000000}" name="Foreign tax"/>
    <tableColumn id="12" xr3:uid="{00000000-0010-0000-0000-00000C000000}" name=" Assess non- receiv "/>
    <tableColumn id="13" xr3:uid="{00000000-0010-0000-0000-00000D000000}" name="cash"/>
    <tableColumn id="14" xr3:uid="{00000000-0010-0000-0000-00000E000000}" name="to be received"/>
    <tableColumn id="15" xr3:uid="{00000000-0010-0000-0000-00000F000000}" name="Column1"/>
    <tableColumn id="16" xr3:uid="{00000000-0010-0000-0000-000010000000}" name="Total Distribution "/>
  </tableColumns>
  <tableStyleInfo name="TableStyleLight16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2" displayName="Table2" ref="A42:N43" totalsRowShown="0" headerRowDxfId="15" dataDxfId="14" headerRowCellStyle="Comma" dataCellStyle="Comma">
  <autoFilter ref="A42:N43" xr:uid="{00000000-0009-0000-0100-000002000000}"/>
  <tableColumns count="14">
    <tableColumn id="1" xr3:uid="{00000000-0010-0000-0100-000001000000}" name="Asset" dataDxfId="13" dataCellStyle="Comma"/>
    <tableColumn id="2" xr3:uid="{00000000-0010-0000-0100-000002000000}" name="Interest" dataDxfId="12" dataCellStyle="Comma"/>
    <tableColumn id="3" xr3:uid="{00000000-0010-0000-0100-000003000000}" name="Unfranked " dataDxfId="11" dataCellStyle="Comma"/>
    <tableColumn id="4" xr3:uid="{00000000-0010-0000-0100-000004000000}" name="Franked" dataDxfId="10" dataCellStyle="Comma"/>
    <tableColumn id="5" xr3:uid="{00000000-0010-0000-0100-000005000000}" name="Franking creds" dataDxfId="9" dataCellStyle="Comma"/>
    <tableColumn id="6" xr3:uid="{00000000-0010-0000-0100-000006000000}" name="Other Aus" dataDxfId="8" dataCellStyle="Comma"/>
    <tableColumn id="7" xr3:uid="{00000000-0010-0000-0100-000007000000}" name="Gross foreign" dataDxfId="7" dataCellStyle="Comma"/>
    <tableColumn id="8" xr3:uid="{00000000-0010-0000-0100-000008000000}" name=" Trust cap gain " dataDxfId="6" dataCellStyle="Comma"/>
    <tableColumn id="9" xr3:uid="{00000000-0010-0000-0100-000009000000}" name="Non assess" dataDxfId="5" dataCellStyle="Comma"/>
    <tableColumn id="10" xr3:uid="{00000000-0010-0000-0100-00000A000000}" name="Gross exc frank creds" dataDxfId="4" dataCellStyle="Comma">
      <calculatedColumnFormula>SUM(G43,D43,C43,B43)</calculatedColumnFormula>
    </tableColumn>
    <tableColumn id="11" xr3:uid="{00000000-0010-0000-0100-00000B000000}" name="Foreign tax" dataDxfId="3" dataCellStyle="Comma"/>
    <tableColumn id="12" xr3:uid="{00000000-0010-0000-0100-00000C000000}" name=" Assess non- receiv " dataDxfId="2" dataCellStyle="Comma"/>
    <tableColumn id="13" xr3:uid="{00000000-0010-0000-0100-00000D000000}" name="cash" dataDxfId="1" dataCellStyle="Comma">
      <calculatedColumnFormula>+J43-K43</calculatedColumnFormula>
    </tableColumn>
    <tableColumn id="14" xr3:uid="{00000000-0010-0000-0100-00000E000000}" name="to be received" dataDxfId="0" dataCellStyle="Comma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SOUV0004%20-%20Distributions%20&amp;%20Dividends%20Combined%20Workings.xlsx" TargetMode="External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156"/>
  <sheetViews>
    <sheetView tabSelected="1" zoomScaleNormal="100" workbookViewId="0">
      <pane ySplit="6" topLeftCell="A130" activePane="bottomLeft" state="frozen"/>
      <selection pane="bottomLeft" activeCell="B137" sqref="B137"/>
    </sheetView>
  </sheetViews>
  <sheetFormatPr defaultColWidth="8.85546875" defaultRowHeight="15"/>
  <cols>
    <col min="1" max="1" width="9.7109375" customWidth="1"/>
    <col min="2" max="2" width="23.140625" customWidth="1"/>
    <col min="3" max="5" width="10.5703125" bestFit="1" customWidth="1"/>
    <col min="6" max="6" width="12.7109375" customWidth="1"/>
    <col min="7" max="7" width="10.5703125" bestFit="1" customWidth="1"/>
    <col min="8" max="8" width="9.5703125" bestFit="1" customWidth="1"/>
    <col min="9" max="9" width="8.7109375" customWidth="1"/>
    <col min="10" max="10" width="12.42578125" customWidth="1"/>
    <col min="11" max="12" width="8.7109375" customWidth="1"/>
    <col min="13" max="13" width="10.5703125" bestFit="1" customWidth="1"/>
    <col min="14" max="14" width="9.5703125" bestFit="1" customWidth="1"/>
  </cols>
  <sheetData>
    <row r="2" spans="1:14">
      <c r="A2" s="30" t="s">
        <v>20</v>
      </c>
      <c r="B2" s="30"/>
      <c r="C2" s="30"/>
      <c r="D2" s="30"/>
      <c r="E2" s="30"/>
      <c r="F2" s="30"/>
    </row>
    <row r="3" spans="1:14" ht="21">
      <c r="A3" s="31" t="s">
        <v>0</v>
      </c>
      <c r="B3" s="31"/>
      <c r="C3" s="31"/>
      <c r="D3" s="31"/>
      <c r="E3" s="31"/>
      <c r="F3" s="31"/>
    </row>
    <row r="4" spans="1:14" ht="15.75" thickBot="1">
      <c r="A4" s="32" t="s">
        <v>21</v>
      </c>
      <c r="B4" s="32"/>
      <c r="C4" s="32"/>
      <c r="D4" s="32"/>
      <c r="E4" s="32"/>
      <c r="F4" s="32"/>
      <c r="G4" s="18"/>
      <c r="H4" s="18"/>
      <c r="I4" s="18"/>
      <c r="J4" s="18"/>
      <c r="K4" s="18"/>
      <c r="L4" s="18"/>
      <c r="M4" s="18"/>
      <c r="N4" s="18"/>
    </row>
    <row r="5" spans="1:14" ht="1.1499999999999999" customHeight="1">
      <c r="A5" s="19"/>
      <c r="B5" s="19"/>
      <c r="C5" s="19"/>
      <c r="D5" s="19"/>
      <c r="E5" s="19"/>
      <c r="F5" s="19"/>
      <c r="G5" s="19"/>
      <c r="H5" s="19"/>
      <c r="I5" s="19"/>
      <c r="J5" s="28" t="s">
        <v>18</v>
      </c>
      <c r="K5" s="28" t="s">
        <v>1</v>
      </c>
      <c r="L5" s="28" t="s">
        <v>11</v>
      </c>
      <c r="M5" s="28" t="s">
        <v>12</v>
      </c>
      <c r="N5" s="28" t="s">
        <v>13</v>
      </c>
    </row>
    <row r="6" spans="1:14" ht="33.75" customHeight="1" thickBot="1">
      <c r="A6" s="33" t="s">
        <v>2</v>
      </c>
      <c r="B6" s="33"/>
      <c r="C6" s="8" t="s">
        <v>3</v>
      </c>
      <c r="D6" s="8" t="s">
        <v>4</v>
      </c>
      <c r="E6" s="8" t="s">
        <v>5</v>
      </c>
      <c r="F6" s="8" t="s">
        <v>6</v>
      </c>
      <c r="G6" s="8" t="s">
        <v>7</v>
      </c>
      <c r="H6" s="8" t="s">
        <v>8</v>
      </c>
      <c r="I6" s="8" t="s">
        <v>17</v>
      </c>
      <c r="J6" s="29"/>
      <c r="K6" s="29"/>
      <c r="L6" s="29"/>
      <c r="M6" s="29"/>
      <c r="N6" s="29"/>
    </row>
    <row r="7" spans="1:14" ht="18.75" customHeight="1">
      <c r="A7" s="20" t="s">
        <v>22</v>
      </c>
      <c r="B7" s="20"/>
      <c r="H7" s="21"/>
      <c r="N7" s="22"/>
    </row>
    <row r="8" spans="1:14" ht="34.5" customHeight="1">
      <c r="A8" s="23"/>
      <c r="B8" s="24" t="s">
        <v>23</v>
      </c>
      <c r="C8" s="25">
        <v>980.32</v>
      </c>
      <c r="D8" s="25">
        <v>0</v>
      </c>
      <c r="E8" s="25">
        <v>0</v>
      </c>
      <c r="F8" s="25">
        <v>980.32</v>
      </c>
      <c r="G8" s="25">
        <v>0</v>
      </c>
      <c r="H8" s="25">
        <v>0</v>
      </c>
      <c r="I8" s="25">
        <v>0</v>
      </c>
      <c r="J8" s="25">
        <v>980.32</v>
      </c>
      <c r="K8" s="25">
        <v>0</v>
      </c>
      <c r="L8" s="25"/>
      <c r="M8" s="25">
        <v>0</v>
      </c>
      <c r="N8" s="25">
        <v>0</v>
      </c>
    </row>
    <row r="9" spans="1:14" ht="34.5" customHeight="1" thickBot="1">
      <c r="A9" s="23"/>
      <c r="B9" s="24" t="s">
        <v>24</v>
      </c>
      <c r="C9" s="25">
        <v>96.28</v>
      </c>
      <c r="D9" s="25"/>
      <c r="E9" s="25"/>
      <c r="F9" s="25">
        <v>96.28</v>
      </c>
      <c r="G9" s="25">
        <v>0</v>
      </c>
      <c r="H9" s="25">
        <v>0</v>
      </c>
      <c r="I9" s="25">
        <v>0</v>
      </c>
      <c r="J9" s="25">
        <v>96.28</v>
      </c>
      <c r="K9" s="25"/>
      <c r="L9" s="25"/>
      <c r="M9" s="25">
        <v>0</v>
      </c>
      <c r="N9" s="25">
        <v>0</v>
      </c>
    </row>
    <row r="10" spans="1:14" ht="14.1" customHeight="1">
      <c r="A10" s="20"/>
      <c r="B10" s="7"/>
      <c r="C10" s="26">
        <f t="shared" ref="C10:N10" si="0">SUM(C8:C9)</f>
        <v>1076.6000000000001</v>
      </c>
      <c r="D10" s="26">
        <f t="shared" si="0"/>
        <v>0</v>
      </c>
      <c r="E10" s="26">
        <f t="shared" si="0"/>
        <v>0</v>
      </c>
      <c r="F10" s="26">
        <f t="shared" si="0"/>
        <v>1076.6000000000001</v>
      </c>
      <c r="G10" s="26">
        <f t="shared" si="0"/>
        <v>0</v>
      </c>
      <c r="H10" s="26">
        <f t="shared" si="0"/>
        <v>0</v>
      </c>
      <c r="I10" s="26">
        <f t="shared" si="0"/>
        <v>0</v>
      </c>
      <c r="J10" s="26">
        <f t="shared" si="0"/>
        <v>1076.6000000000001</v>
      </c>
      <c r="K10" s="26">
        <f t="shared" si="0"/>
        <v>0</v>
      </c>
      <c r="L10" s="26">
        <f t="shared" si="0"/>
        <v>0</v>
      </c>
      <c r="M10" s="26">
        <f t="shared" si="0"/>
        <v>0</v>
      </c>
      <c r="N10" s="26">
        <f t="shared" si="0"/>
        <v>0</v>
      </c>
    </row>
    <row r="11" spans="1:14" ht="18.75" customHeight="1">
      <c r="A11" s="20" t="s">
        <v>25</v>
      </c>
      <c r="B11" s="20"/>
      <c r="H11" s="21"/>
      <c r="N11" s="22"/>
    </row>
    <row r="12" spans="1:14" ht="34.5" customHeight="1">
      <c r="A12" s="23"/>
      <c r="B12" s="24" t="s">
        <v>26</v>
      </c>
      <c r="C12" s="25">
        <v>976.44</v>
      </c>
      <c r="D12" s="25"/>
      <c r="E12" s="25"/>
      <c r="F12" s="25">
        <v>976.44</v>
      </c>
      <c r="G12" s="25">
        <v>0</v>
      </c>
      <c r="H12" s="25">
        <v>0</v>
      </c>
      <c r="I12" s="25">
        <v>0</v>
      </c>
      <c r="J12" s="25">
        <v>976.44</v>
      </c>
      <c r="K12" s="25"/>
      <c r="L12" s="25"/>
      <c r="M12" s="25">
        <v>0</v>
      </c>
      <c r="N12" s="25">
        <v>0</v>
      </c>
    </row>
    <row r="13" spans="1:14" ht="34.5" customHeight="1">
      <c r="A13" s="23"/>
      <c r="B13" s="24" t="s">
        <v>27</v>
      </c>
      <c r="C13" s="25">
        <v>406.63</v>
      </c>
      <c r="D13" s="25"/>
      <c r="E13" s="25"/>
      <c r="F13" s="25">
        <v>406.63</v>
      </c>
      <c r="G13" s="25">
        <v>0</v>
      </c>
      <c r="H13" s="25">
        <v>0</v>
      </c>
      <c r="I13" s="25">
        <v>0</v>
      </c>
      <c r="J13" s="25">
        <v>406.63</v>
      </c>
      <c r="K13" s="25"/>
      <c r="L13" s="25"/>
      <c r="M13" s="25">
        <v>0</v>
      </c>
      <c r="N13" s="25">
        <v>0</v>
      </c>
    </row>
    <row r="14" spans="1:14" ht="34.5" customHeight="1">
      <c r="A14" s="23"/>
      <c r="B14" s="24" t="s">
        <v>28</v>
      </c>
      <c r="C14" s="25">
        <v>532.82000000000005</v>
      </c>
      <c r="D14" s="25"/>
      <c r="E14" s="25"/>
      <c r="F14" s="25">
        <v>532.82000000000005</v>
      </c>
      <c r="G14" s="25">
        <v>0</v>
      </c>
      <c r="H14" s="25">
        <v>0</v>
      </c>
      <c r="I14" s="25">
        <v>0</v>
      </c>
      <c r="J14" s="25">
        <v>532.82000000000005</v>
      </c>
      <c r="K14" s="25"/>
      <c r="L14" s="25"/>
      <c r="M14" s="25">
        <v>0</v>
      </c>
      <c r="N14" s="25">
        <v>0</v>
      </c>
    </row>
    <row r="15" spans="1:14" ht="34.5" customHeight="1">
      <c r="A15" s="23"/>
      <c r="B15" s="24" t="s">
        <v>29</v>
      </c>
      <c r="C15" s="25">
        <v>428.82</v>
      </c>
      <c r="D15" s="25"/>
      <c r="E15" s="25"/>
      <c r="F15" s="25">
        <v>428.82</v>
      </c>
      <c r="G15" s="25">
        <v>0</v>
      </c>
      <c r="H15" s="25">
        <v>0</v>
      </c>
      <c r="I15" s="25">
        <v>0</v>
      </c>
      <c r="J15" s="25">
        <v>428.82</v>
      </c>
      <c r="K15" s="25"/>
      <c r="L15" s="25"/>
      <c r="M15" s="25">
        <v>0</v>
      </c>
      <c r="N15" s="25">
        <v>0</v>
      </c>
    </row>
    <row r="16" spans="1:14" s="1" customFormat="1" ht="34.5" customHeight="1">
      <c r="A16" s="23"/>
      <c r="B16" s="24" t="s">
        <v>30</v>
      </c>
      <c r="C16" s="25">
        <v>550.36</v>
      </c>
      <c r="D16" s="25"/>
      <c r="E16" s="25"/>
      <c r="F16" s="25">
        <v>550.36</v>
      </c>
      <c r="G16" s="25">
        <v>0</v>
      </c>
      <c r="H16" s="25">
        <v>0</v>
      </c>
      <c r="I16" s="25">
        <v>0</v>
      </c>
      <c r="J16" s="25">
        <v>550.36</v>
      </c>
      <c r="K16" s="25"/>
      <c r="L16" s="25"/>
      <c r="M16" s="25">
        <v>0</v>
      </c>
      <c r="N16" s="25">
        <v>0</v>
      </c>
    </row>
    <row r="17" spans="1:14" ht="34.5" customHeight="1" thickBot="1">
      <c r="A17" s="23"/>
      <c r="B17" s="24" t="s">
        <v>31</v>
      </c>
      <c r="C17" s="25">
        <v>522.58000000000004</v>
      </c>
      <c r="D17" s="25"/>
      <c r="E17" s="25"/>
      <c r="F17" s="25">
        <v>522.58000000000004</v>
      </c>
      <c r="G17" s="25">
        <v>0</v>
      </c>
      <c r="H17" s="25">
        <v>0</v>
      </c>
      <c r="I17" s="25">
        <v>0</v>
      </c>
      <c r="J17" s="25">
        <v>522.58000000000004</v>
      </c>
      <c r="K17" s="25"/>
      <c r="L17" s="25"/>
      <c r="M17" s="25">
        <v>0</v>
      </c>
      <c r="N17" s="25">
        <v>0</v>
      </c>
    </row>
    <row r="18" spans="1:14" ht="14.1" customHeight="1">
      <c r="A18" s="20"/>
      <c r="B18" s="7"/>
      <c r="C18" s="26">
        <f t="shared" ref="C18:N18" si="1">SUM(C12:C17)</f>
        <v>3417.6500000000005</v>
      </c>
      <c r="D18" s="26">
        <f t="shared" si="1"/>
        <v>0</v>
      </c>
      <c r="E18" s="26">
        <f t="shared" si="1"/>
        <v>0</v>
      </c>
      <c r="F18" s="26">
        <f t="shared" si="1"/>
        <v>3417.6500000000005</v>
      </c>
      <c r="G18" s="26">
        <f t="shared" si="1"/>
        <v>0</v>
      </c>
      <c r="H18" s="26">
        <f t="shared" si="1"/>
        <v>0</v>
      </c>
      <c r="I18" s="26">
        <f t="shared" si="1"/>
        <v>0</v>
      </c>
      <c r="J18" s="26">
        <f t="shared" si="1"/>
        <v>3417.6500000000005</v>
      </c>
      <c r="K18" s="26">
        <f t="shared" si="1"/>
        <v>0</v>
      </c>
      <c r="L18" s="26">
        <f t="shared" si="1"/>
        <v>0</v>
      </c>
      <c r="M18" s="26">
        <f t="shared" si="1"/>
        <v>0</v>
      </c>
      <c r="N18" s="26">
        <f t="shared" si="1"/>
        <v>0</v>
      </c>
    </row>
    <row r="19" spans="1:14" ht="18.75" customHeight="1">
      <c r="A19" s="20" t="s">
        <v>32</v>
      </c>
      <c r="B19" s="20"/>
      <c r="H19" s="21"/>
      <c r="N19" s="22"/>
    </row>
    <row r="20" spans="1:14" ht="34.5" customHeight="1" thickBot="1">
      <c r="A20" s="23" t="s">
        <v>33</v>
      </c>
      <c r="B20" s="24" t="s">
        <v>34</v>
      </c>
      <c r="C20" s="25">
        <v>1925</v>
      </c>
      <c r="D20" s="25"/>
      <c r="E20" s="25"/>
      <c r="F20" s="25">
        <v>1925</v>
      </c>
      <c r="G20" s="25">
        <v>0</v>
      </c>
      <c r="H20" s="25">
        <v>0</v>
      </c>
      <c r="I20" s="25">
        <v>0</v>
      </c>
      <c r="J20" s="25">
        <v>1925</v>
      </c>
      <c r="K20" s="25"/>
      <c r="L20" s="25"/>
      <c r="M20" s="25">
        <v>0</v>
      </c>
      <c r="N20" s="25">
        <v>0</v>
      </c>
    </row>
    <row r="21" spans="1:14" ht="14.1" customHeight="1">
      <c r="A21" s="20"/>
      <c r="B21" s="7"/>
      <c r="C21" s="26">
        <f t="shared" ref="C21:N21" si="2">SUM(C20)</f>
        <v>1925</v>
      </c>
      <c r="D21" s="26">
        <f t="shared" si="2"/>
        <v>0</v>
      </c>
      <c r="E21" s="26">
        <f t="shared" si="2"/>
        <v>0</v>
      </c>
      <c r="F21" s="26">
        <f t="shared" si="2"/>
        <v>1925</v>
      </c>
      <c r="G21" s="26">
        <f t="shared" si="2"/>
        <v>0</v>
      </c>
      <c r="H21" s="26">
        <f t="shared" si="2"/>
        <v>0</v>
      </c>
      <c r="I21" s="26">
        <f t="shared" si="2"/>
        <v>0</v>
      </c>
      <c r="J21" s="26">
        <f t="shared" si="2"/>
        <v>1925</v>
      </c>
      <c r="K21" s="26">
        <f t="shared" si="2"/>
        <v>0</v>
      </c>
      <c r="L21" s="26">
        <f t="shared" si="2"/>
        <v>0</v>
      </c>
      <c r="M21" s="26">
        <f t="shared" si="2"/>
        <v>0</v>
      </c>
      <c r="N21" s="26">
        <f t="shared" si="2"/>
        <v>0</v>
      </c>
    </row>
    <row r="22" spans="1:14" ht="18.75" customHeight="1">
      <c r="A22" s="20" t="s">
        <v>35</v>
      </c>
      <c r="B22" s="20"/>
      <c r="H22" s="21"/>
      <c r="N22" s="22"/>
    </row>
    <row r="23" spans="1:14" ht="34.5" customHeight="1">
      <c r="A23" s="23" t="s">
        <v>33</v>
      </c>
      <c r="B23" s="24" t="s">
        <v>34</v>
      </c>
      <c r="C23" s="25">
        <v>575</v>
      </c>
      <c r="D23" s="25">
        <v>0</v>
      </c>
      <c r="E23" s="25">
        <v>0</v>
      </c>
      <c r="F23" s="25">
        <v>575</v>
      </c>
      <c r="G23" s="25">
        <v>0</v>
      </c>
      <c r="H23" s="25">
        <v>0</v>
      </c>
      <c r="I23" s="25">
        <v>0</v>
      </c>
      <c r="J23" s="25">
        <v>575</v>
      </c>
      <c r="K23" s="25">
        <v>0</v>
      </c>
      <c r="L23" s="25"/>
      <c r="M23" s="25">
        <v>0</v>
      </c>
      <c r="N23" s="25">
        <v>0</v>
      </c>
    </row>
    <row r="24" spans="1:14" ht="34.5" customHeight="1">
      <c r="A24" s="23" t="s">
        <v>36</v>
      </c>
      <c r="B24" s="24" t="s">
        <v>37</v>
      </c>
      <c r="C24" s="25">
        <v>1139.79</v>
      </c>
      <c r="D24" s="25">
        <v>0</v>
      </c>
      <c r="E24" s="25">
        <v>1139.79</v>
      </c>
      <c r="F24" s="25">
        <v>0</v>
      </c>
      <c r="G24" s="25">
        <v>0</v>
      </c>
      <c r="H24" s="25">
        <v>0</v>
      </c>
      <c r="I24" s="25">
        <v>0</v>
      </c>
      <c r="J24" s="25">
        <v>1139.79</v>
      </c>
      <c r="K24" s="25">
        <v>0</v>
      </c>
      <c r="L24" s="25"/>
      <c r="M24" s="25">
        <v>0</v>
      </c>
      <c r="N24" s="25">
        <v>0</v>
      </c>
    </row>
    <row r="25" spans="1:14" ht="34.5" customHeight="1" thickBot="1">
      <c r="A25" s="23" t="s">
        <v>38</v>
      </c>
      <c r="B25" s="24" t="s">
        <v>39</v>
      </c>
      <c r="C25" s="25">
        <v>936.93</v>
      </c>
      <c r="D25" s="25">
        <v>0</v>
      </c>
      <c r="E25" s="25">
        <v>0</v>
      </c>
      <c r="F25" s="25">
        <v>936.93</v>
      </c>
      <c r="G25" s="25">
        <v>0</v>
      </c>
      <c r="H25" s="25">
        <v>0</v>
      </c>
      <c r="I25" s="25">
        <v>0</v>
      </c>
      <c r="J25" s="25">
        <v>936.93</v>
      </c>
      <c r="K25" s="25">
        <v>0</v>
      </c>
      <c r="L25" s="25"/>
      <c r="M25" s="25">
        <v>0</v>
      </c>
      <c r="N25" s="25">
        <v>0</v>
      </c>
    </row>
    <row r="26" spans="1:14" ht="14.1" customHeight="1">
      <c r="A26" s="20"/>
      <c r="B26" s="7"/>
      <c r="C26" s="26">
        <f t="shared" ref="C26:N26" si="3">SUM(C23:C25)</f>
        <v>2651.72</v>
      </c>
      <c r="D26" s="26">
        <f t="shared" si="3"/>
        <v>0</v>
      </c>
      <c r="E26" s="26">
        <f t="shared" si="3"/>
        <v>1139.79</v>
      </c>
      <c r="F26" s="26">
        <f t="shared" si="3"/>
        <v>1511.9299999999998</v>
      </c>
      <c r="G26" s="26">
        <f t="shared" si="3"/>
        <v>0</v>
      </c>
      <c r="H26" s="26">
        <f t="shared" si="3"/>
        <v>0</v>
      </c>
      <c r="I26" s="26">
        <f t="shared" si="3"/>
        <v>0</v>
      </c>
      <c r="J26" s="26">
        <f t="shared" si="3"/>
        <v>2651.72</v>
      </c>
      <c r="K26" s="26">
        <f t="shared" si="3"/>
        <v>0</v>
      </c>
      <c r="L26" s="26">
        <f t="shared" si="3"/>
        <v>0</v>
      </c>
      <c r="M26" s="26">
        <f t="shared" si="3"/>
        <v>0</v>
      </c>
      <c r="N26" s="26">
        <f t="shared" si="3"/>
        <v>0</v>
      </c>
    </row>
    <row r="27" spans="1:14" ht="18.75" customHeight="1">
      <c r="A27" s="20" t="s">
        <v>40</v>
      </c>
      <c r="B27" s="20"/>
      <c r="H27" s="21"/>
      <c r="N27" s="22"/>
    </row>
    <row r="28" spans="1:14" ht="34.5" customHeight="1">
      <c r="A28" s="23" t="s">
        <v>41</v>
      </c>
      <c r="B28" s="24" t="s">
        <v>42</v>
      </c>
      <c r="C28" s="25">
        <v>63.45</v>
      </c>
      <c r="D28" s="25">
        <v>50.76</v>
      </c>
      <c r="E28" s="25">
        <v>12.69</v>
      </c>
      <c r="F28" s="25"/>
      <c r="G28" s="25">
        <v>21.75</v>
      </c>
      <c r="H28" s="25"/>
      <c r="I28" s="25"/>
      <c r="J28" s="25">
        <v>85.2</v>
      </c>
      <c r="K28" s="25"/>
      <c r="L28" s="25">
        <v>0</v>
      </c>
      <c r="M28" s="25"/>
      <c r="N28" s="25"/>
    </row>
    <row r="29" spans="1:14" ht="34.5" customHeight="1">
      <c r="A29" s="23" t="s">
        <v>43</v>
      </c>
      <c r="B29" s="24" t="s">
        <v>44</v>
      </c>
      <c r="C29" s="25">
        <v>133.66999999999999</v>
      </c>
      <c r="D29" s="25">
        <v>133.66999999999999</v>
      </c>
      <c r="E29" s="25">
        <v>0</v>
      </c>
      <c r="F29" s="25"/>
      <c r="G29" s="25">
        <v>57.29</v>
      </c>
      <c r="H29" s="25"/>
      <c r="I29" s="25"/>
      <c r="J29" s="25">
        <v>190.96</v>
      </c>
      <c r="K29" s="25"/>
      <c r="L29" s="25">
        <v>0</v>
      </c>
      <c r="M29" s="25"/>
      <c r="N29" s="25"/>
    </row>
    <row r="30" spans="1:14" ht="34.5" customHeight="1">
      <c r="A30" s="23" t="s">
        <v>45</v>
      </c>
      <c r="B30" s="24" t="s">
        <v>46</v>
      </c>
      <c r="C30" s="25">
        <v>363.66</v>
      </c>
      <c r="D30" s="25">
        <v>0</v>
      </c>
      <c r="E30" s="25">
        <v>0</v>
      </c>
      <c r="F30" s="25"/>
      <c r="G30" s="25">
        <v>0</v>
      </c>
      <c r="H30" s="25">
        <v>363.66</v>
      </c>
      <c r="I30" s="25">
        <v>0</v>
      </c>
      <c r="J30" s="25">
        <v>363.66</v>
      </c>
      <c r="K30" s="25">
        <v>0</v>
      </c>
      <c r="L30" s="25">
        <v>0</v>
      </c>
      <c r="M30" s="25"/>
      <c r="N30" s="25"/>
    </row>
    <row r="31" spans="1:14" ht="34.5" customHeight="1">
      <c r="A31" s="23" t="s">
        <v>47</v>
      </c>
      <c r="B31" s="24" t="s">
        <v>48</v>
      </c>
      <c r="C31" s="25">
        <v>410.28</v>
      </c>
      <c r="D31" s="25">
        <v>287.2</v>
      </c>
      <c r="E31" s="25">
        <v>123.08</v>
      </c>
      <c r="F31" s="25"/>
      <c r="G31" s="25">
        <v>123.09</v>
      </c>
      <c r="H31" s="25"/>
      <c r="I31" s="25"/>
      <c r="J31" s="25">
        <v>533.37</v>
      </c>
      <c r="K31" s="25"/>
      <c r="L31" s="25">
        <v>0</v>
      </c>
      <c r="M31" s="25"/>
      <c r="N31" s="25"/>
    </row>
    <row r="32" spans="1:14" ht="34.5" customHeight="1">
      <c r="A32" s="23" t="s">
        <v>47</v>
      </c>
      <c r="B32" s="24" t="s">
        <v>48</v>
      </c>
      <c r="C32" s="25">
        <v>449.22</v>
      </c>
      <c r="D32" s="25">
        <v>449.22</v>
      </c>
      <c r="E32" s="25">
        <v>0</v>
      </c>
      <c r="F32" s="25"/>
      <c r="G32" s="25">
        <v>192.52</v>
      </c>
      <c r="H32" s="25">
        <v>0</v>
      </c>
      <c r="I32" s="25">
        <v>0</v>
      </c>
      <c r="J32" s="25">
        <v>641.74</v>
      </c>
      <c r="K32" s="25">
        <v>0</v>
      </c>
      <c r="L32" s="25"/>
      <c r="M32" s="25">
        <v>0</v>
      </c>
      <c r="N32" s="25">
        <v>0</v>
      </c>
    </row>
    <row r="33" spans="1:14" ht="34.5" customHeight="1">
      <c r="A33" s="23" t="s">
        <v>49</v>
      </c>
      <c r="B33" s="24" t="s">
        <v>50</v>
      </c>
      <c r="C33" s="25">
        <v>46.25</v>
      </c>
      <c r="D33" s="25">
        <v>46.25</v>
      </c>
      <c r="E33" s="25">
        <v>0</v>
      </c>
      <c r="F33" s="25"/>
      <c r="G33" s="25">
        <v>19.82</v>
      </c>
      <c r="H33" s="25"/>
      <c r="I33" s="25"/>
      <c r="J33" s="25">
        <v>66.069999999999993</v>
      </c>
      <c r="K33" s="25"/>
      <c r="L33" s="25">
        <v>0</v>
      </c>
      <c r="M33" s="25"/>
      <c r="N33" s="25"/>
    </row>
    <row r="34" spans="1:14" ht="34.5" customHeight="1">
      <c r="A34" s="23" t="s">
        <v>51</v>
      </c>
      <c r="B34" s="24" t="s">
        <v>52</v>
      </c>
      <c r="C34" s="25">
        <v>447</v>
      </c>
      <c r="D34" s="25">
        <v>0</v>
      </c>
      <c r="E34" s="25">
        <v>0</v>
      </c>
      <c r="F34" s="25"/>
      <c r="G34" s="25">
        <v>0</v>
      </c>
      <c r="H34" s="25">
        <v>447</v>
      </c>
      <c r="I34" s="25">
        <v>78.89</v>
      </c>
      <c r="J34" s="25">
        <v>525.89</v>
      </c>
      <c r="K34" s="25">
        <v>0</v>
      </c>
      <c r="L34" s="25">
        <v>0</v>
      </c>
      <c r="M34" s="25"/>
      <c r="N34" s="25"/>
    </row>
    <row r="35" spans="1:14" ht="34.5" customHeight="1">
      <c r="A35" s="23" t="s">
        <v>53</v>
      </c>
      <c r="B35" s="24" t="s">
        <v>54</v>
      </c>
      <c r="C35" s="25">
        <v>33.29</v>
      </c>
      <c r="D35" s="25">
        <v>23.3</v>
      </c>
      <c r="E35" s="25">
        <v>9.99</v>
      </c>
      <c r="F35" s="25"/>
      <c r="G35" s="25">
        <v>9.99</v>
      </c>
      <c r="H35" s="25"/>
      <c r="I35" s="25"/>
      <c r="J35" s="25">
        <v>43.28</v>
      </c>
      <c r="K35" s="25"/>
      <c r="L35" s="25">
        <v>0</v>
      </c>
      <c r="M35" s="25"/>
      <c r="N35" s="25"/>
    </row>
    <row r="36" spans="1:14" ht="34.5" customHeight="1">
      <c r="A36" s="23" t="s">
        <v>55</v>
      </c>
      <c r="B36" s="24" t="s">
        <v>56</v>
      </c>
      <c r="C36" s="25">
        <v>10.25</v>
      </c>
      <c r="D36" s="25">
        <v>5.12</v>
      </c>
      <c r="E36" s="25">
        <v>5.13</v>
      </c>
      <c r="F36" s="25"/>
      <c r="G36" s="25">
        <v>2.2000000000000002</v>
      </c>
      <c r="H36" s="25"/>
      <c r="I36" s="25"/>
      <c r="J36" s="25">
        <v>12.45</v>
      </c>
      <c r="K36" s="25"/>
      <c r="L36" s="25">
        <v>0</v>
      </c>
      <c r="M36" s="25"/>
      <c r="N36" s="25"/>
    </row>
    <row r="37" spans="1:14" ht="34.5" customHeight="1">
      <c r="A37" s="23" t="s">
        <v>57</v>
      </c>
      <c r="B37" s="24" t="s">
        <v>58</v>
      </c>
      <c r="C37" s="25">
        <v>2868.8</v>
      </c>
      <c r="D37" s="25">
        <v>2439.1999999999998</v>
      </c>
      <c r="E37" s="25">
        <v>429.6</v>
      </c>
      <c r="F37" s="25"/>
      <c r="G37" s="25">
        <v>1045.3699999999999</v>
      </c>
      <c r="H37" s="25">
        <v>0</v>
      </c>
      <c r="I37" s="25">
        <v>0</v>
      </c>
      <c r="J37" s="25">
        <v>3914.17</v>
      </c>
      <c r="K37" s="25">
        <v>0</v>
      </c>
      <c r="L37" s="25">
        <v>0</v>
      </c>
      <c r="M37" s="25"/>
      <c r="N37" s="25"/>
    </row>
    <row r="38" spans="1:14" ht="34.5" customHeight="1">
      <c r="A38" s="23" t="s">
        <v>59</v>
      </c>
      <c r="B38" s="24" t="s">
        <v>60</v>
      </c>
      <c r="C38" s="25">
        <v>1379.81</v>
      </c>
      <c r="D38" s="25">
        <v>1379.81</v>
      </c>
      <c r="E38" s="25">
        <v>0</v>
      </c>
      <c r="F38" s="25"/>
      <c r="G38" s="25">
        <v>591.35</v>
      </c>
      <c r="H38" s="25">
        <v>0</v>
      </c>
      <c r="I38" s="25">
        <v>0</v>
      </c>
      <c r="J38" s="25">
        <v>1971.16</v>
      </c>
      <c r="K38" s="25">
        <v>0</v>
      </c>
      <c r="L38" s="25">
        <v>0</v>
      </c>
      <c r="M38" s="25"/>
      <c r="N38" s="25"/>
    </row>
    <row r="39" spans="1:14" ht="34.5" customHeight="1">
      <c r="A39" s="23" t="s">
        <v>61</v>
      </c>
      <c r="B39" s="24" t="s">
        <v>62</v>
      </c>
      <c r="C39" s="25">
        <v>192.38</v>
      </c>
      <c r="D39" s="25">
        <v>192.38</v>
      </c>
      <c r="E39" s="25">
        <v>0</v>
      </c>
      <c r="F39" s="25"/>
      <c r="G39" s="25">
        <v>82.44</v>
      </c>
      <c r="H39" s="25">
        <v>0</v>
      </c>
      <c r="I39" s="25">
        <v>0</v>
      </c>
      <c r="J39" s="25">
        <v>274.82</v>
      </c>
      <c r="K39" s="25">
        <v>0</v>
      </c>
      <c r="L39" s="25">
        <v>0</v>
      </c>
      <c r="M39" s="25"/>
      <c r="N39" s="25"/>
    </row>
    <row r="40" spans="1:14" ht="34.5" customHeight="1">
      <c r="A40" s="23" t="s">
        <v>63</v>
      </c>
      <c r="B40" s="24" t="s">
        <v>64</v>
      </c>
      <c r="C40" s="25">
        <v>773.19</v>
      </c>
      <c r="D40" s="25">
        <v>773.19</v>
      </c>
      <c r="E40" s="25">
        <v>0</v>
      </c>
      <c r="F40" s="25"/>
      <c r="G40" s="25">
        <v>331.36</v>
      </c>
      <c r="H40" s="25">
        <v>0</v>
      </c>
      <c r="I40" s="25">
        <v>0</v>
      </c>
      <c r="J40" s="25">
        <v>1104.55</v>
      </c>
      <c r="K40" s="25">
        <v>0</v>
      </c>
      <c r="L40" s="25"/>
      <c r="M40" s="25">
        <v>0</v>
      </c>
      <c r="N40" s="25">
        <v>0</v>
      </c>
    </row>
    <row r="41" spans="1:14" ht="34.5" customHeight="1">
      <c r="A41" s="23" t="s">
        <v>65</v>
      </c>
      <c r="B41" s="24" t="s">
        <v>66</v>
      </c>
      <c r="C41" s="25">
        <v>45.05</v>
      </c>
      <c r="D41" s="25">
        <v>45.05</v>
      </c>
      <c r="E41" s="25">
        <v>0</v>
      </c>
      <c r="F41" s="25"/>
      <c r="G41" s="25">
        <v>19.309999999999999</v>
      </c>
      <c r="H41" s="25"/>
      <c r="I41" s="25"/>
      <c r="J41" s="25">
        <v>64.36</v>
      </c>
      <c r="K41" s="25"/>
      <c r="L41" s="25">
        <v>0</v>
      </c>
      <c r="M41" s="25"/>
      <c r="N41" s="25"/>
    </row>
    <row r="42" spans="1:14" ht="34.5" customHeight="1">
      <c r="A42" s="23" t="s">
        <v>67</v>
      </c>
      <c r="B42" s="24" t="s">
        <v>68</v>
      </c>
      <c r="C42" s="25">
        <v>3897.38</v>
      </c>
      <c r="D42" s="25">
        <v>3897.38</v>
      </c>
      <c r="E42" s="25">
        <v>0</v>
      </c>
      <c r="F42" s="25"/>
      <c r="G42" s="25">
        <v>1670.31</v>
      </c>
      <c r="H42" s="25">
        <v>0</v>
      </c>
      <c r="I42" s="25">
        <v>0</v>
      </c>
      <c r="J42" s="25">
        <v>5567.69</v>
      </c>
      <c r="K42" s="25">
        <v>0</v>
      </c>
      <c r="L42" s="25">
        <v>0</v>
      </c>
      <c r="M42" s="25"/>
      <c r="N42" s="25"/>
    </row>
    <row r="43" spans="1:14" ht="34.5" customHeight="1">
      <c r="A43" s="23" t="s">
        <v>69</v>
      </c>
      <c r="B43" s="24" t="s">
        <v>70</v>
      </c>
      <c r="C43" s="25">
        <v>423.37</v>
      </c>
      <c r="D43" s="25">
        <v>211.68</v>
      </c>
      <c r="E43" s="25">
        <v>211.69</v>
      </c>
      <c r="F43" s="25"/>
      <c r="G43" s="25">
        <v>90.72</v>
      </c>
      <c r="H43" s="25">
        <v>0</v>
      </c>
      <c r="I43" s="25">
        <v>0</v>
      </c>
      <c r="J43" s="25">
        <v>514.09</v>
      </c>
      <c r="K43" s="25">
        <v>0</v>
      </c>
      <c r="L43" s="25">
        <v>0</v>
      </c>
      <c r="M43" s="25"/>
      <c r="N43" s="25"/>
    </row>
    <row r="44" spans="1:14" ht="34.5" customHeight="1">
      <c r="A44" s="23" t="s">
        <v>71</v>
      </c>
      <c r="B44" s="24" t="s">
        <v>72</v>
      </c>
      <c r="C44" s="25">
        <v>765.3</v>
      </c>
      <c r="D44" s="25">
        <v>138.96</v>
      </c>
      <c r="E44" s="25">
        <v>626.34</v>
      </c>
      <c r="F44" s="25"/>
      <c r="G44" s="25">
        <v>59.54</v>
      </c>
      <c r="H44" s="25">
        <v>0</v>
      </c>
      <c r="I44" s="25">
        <v>0</v>
      </c>
      <c r="J44" s="25">
        <v>824.84</v>
      </c>
      <c r="K44" s="25">
        <v>0</v>
      </c>
      <c r="L44" s="25">
        <v>0</v>
      </c>
      <c r="M44" s="25"/>
      <c r="N44" s="25"/>
    </row>
    <row r="45" spans="1:14" ht="34.5" customHeight="1">
      <c r="A45" s="23" t="s">
        <v>73</v>
      </c>
      <c r="B45" s="24" t="s">
        <v>74</v>
      </c>
      <c r="C45" s="25">
        <v>38.08</v>
      </c>
      <c r="D45" s="25">
        <v>38.08</v>
      </c>
      <c r="E45" s="25">
        <v>0</v>
      </c>
      <c r="F45" s="25"/>
      <c r="G45" s="25">
        <v>16.32</v>
      </c>
      <c r="H45" s="25"/>
      <c r="I45" s="25"/>
      <c r="J45" s="25">
        <v>54.4</v>
      </c>
      <c r="K45" s="25"/>
      <c r="L45" s="25">
        <v>0</v>
      </c>
      <c r="M45" s="25"/>
      <c r="N45" s="25"/>
    </row>
    <row r="46" spans="1:14" ht="34.5" customHeight="1">
      <c r="A46" s="23" t="s">
        <v>75</v>
      </c>
      <c r="B46" s="24" t="s">
        <v>76</v>
      </c>
      <c r="C46" s="25">
        <v>1493.46</v>
      </c>
      <c r="D46" s="25">
        <v>1493.46</v>
      </c>
      <c r="E46" s="25">
        <v>0</v>
      </c>
      <c r="F46" s="25"/>
      <c r="G46" s="25">
        <v>640.05999999999995</v>
      </c>
      <c r="H46" s="25">
        <v>0</v>
      </c>
      <c r="I46" s="25">
        <v>0</v>
      </c>
      <c r="J46" s="25">
        <v>2133.52</v>
      </c>
      <c r="K46" s="25">
        <v>0</v>
      </c>
      <c r="L46" s="25">
        <v>0</v>
      </c>
      <c r="M46" s="25"/>
      <c r="N46" s="25"/>
    </row>
    <row r="47" spans="1:14" ht="34.5" customHeight="1">
      <c r="A47" s="23" t="s">
        <v>77</v>
      </c>
      <c r="B47" s="24" t="s">
        <v>76</v>
      </c>
      <c r="C47" s="25">
        <v>927</v>
      </c>
      <c r="D47" s="25">
        <v>927</v>
      </c>
      <c r="E47" s="25">
        <v>0</v>
      </c>
      <c r="F47" s="25"/>
      <c r="G47" s="25">
        <v>397.28</v>
      </c>
      <c r="H47" s="25">
        <v>0</v>
      </c>
      <c r="I47" s="25">
        <v>0</v>
      </c>
      <c r="J47" s="25">
        <v>1324.28</v>
      </c>
      <c r="K47" s="25">
        <v>0</v>
      </c>
      <c r="L47" s="25"/>
      <c r="M47" s="25">
        <v>0</v>
      </c>
      <c r="N47" s="25">
        <v>0</v>
      </c>
    </row>
    <row r="48" spans="1:14" ht="34.5" customHeight="1">
      <c r="A48" s="23" t="s">
        <v>78</v>
      </c>
      <c r="B48" s="24" t="s">
        <v>79</v>
      </c>
      <c r="C48" s="25">
        <v>44.24</v>
      </c>
      <c r="D48" s="25">
        <v>0</v>
      </c>
      <c r="E48" s="25">
        <v>44.24</v>
      </c>
      <c r="F48" s="25"/>
      <c r="G48" s="25">
        <v>0</v>
      </c>
      <c r="H48" s="25"/>
      <c r="I48" s="25"/>
      <c r="J48" s="25">
        <v>44.24</v>
      </c>
      <c r="K48" s="25"/>
      <c r="L48" s="25">
        <v>0</v>
      </c>
      <c r="M48" s="25"/>
      <c r="N48" s="25"/>
    </row>
    <row r="49" spans="1:14" ht="34.5" customHeight="1">
      <c r="A49" s="23" t="s">
        <v>80</v>
      </c>
      <c r="B49" s="24" t="s">
        <v>81</v>
      </c>
      <c r="C49" s="25">
        <v>284</v>
      </c>
      <c r="D49" s="25">
        <v>284</v>
      </c>
      <c r="E49" s="25">
        <v>0</v>
      </c>
      <c r="F49" s="25"/>
      <c r="G49" s="25">
        <v>121.71</v>
      </c>
      <c r="H49" s="25">
        <v>0</v>
      </c>
      <c r="I49" s="25">
        <v>0</v>
      </c>
      <c r="J49" s="25">
        <v>405.71</v>
      </c>
      <c r="K49" s="25">
        <v>0</v>
      </c>
      <c r="L49" s="25">
        <v>0</v>
      </c>
      <c r="M49" s="25"/>
      <c r="N49" s="25"/>
    </row>
    <row r="50" spans="1:14" ht="34.5" customHeight="1">
      <c r="A50" s="23" t="s">
        <v>82</v>
      </c>
      <c r="B50" s="24" t="s">
        <v>83</v>
      </c>
      <c r="C50" s="25">
        <v>2712.26</v>
      </c>
      <c r="D50" s="25">
        <v>2712.26</v>
      </c>
      <c r="E50" s="25">
        <v>0</v>
      </c>
      <c r="F50" s="25"/>
      <c r="G50" s="25">
        <v>1162.4000000000001</v>
      </c>
      <c r="H50" s="25">
        <v>0</v>
      </c>
      <c r="I50" s="25">
        <v>0</v>
      </c>
      <c r="J50" s="25">
        <v>3874.66</v>
      </c>
      <c r="K50" s="25">
        <v>0</v>
      </c>
      <c r="L50" s="25">
        <v>0</v>
      </c>
      <c r="M50" s="25"/>
      <c r="N50" s="25"/>
    </row>
    <row r="51" spans="1:14" ht="34.5" customHeight="1">
      <c r="A51" s="23" t="s">
        <v>84</v>
      </c>
      <c r="B51" s="24" t="s">
        <v>83</v>
      </c>
      <c r="C51" s="25">
        <v>461.58</v>
      </c>
      <c r="D51" s="25">
        <v>461.58</v>
      </c>
      <c r="E51" s="25">
        <v>0</v>
      </c>
      <c r="F51" s="25"/>
      <c r="G51" s="25">
        <v>197.81</v>
      </c>
      <c r="H51" s="25">
        <v>0</v>
      </c>
      <c r="I51" s="25">
        <v>0</v>
      </c>
      <c r="J51" s="25">
        <v>659.39</v>
      </c>
      <c r="K51" s="25">
        <v>0</v>
      </c>
      <c r="L51" s="25"/>
      <c r="M51" s="25">
        <v>0</v>
      </c>
      <c r="N51" s="25">
        <v>0</v>
      </c>
    </row>
    <row r="52" spans="1:14" ht="34.5" customHeight="1">
      <c r="A52" s="23" t="s">
        <v>84</v>
      </c>
      <c r="B52" s="24" t="s">
        <v>83</v>
      </c>
      <c r="C52" s="25">
        <v>149.91999999999999</v>
      </c>
      <c r="D52" s="25">
        <v>149.91999999999999</v>
      </c>
      <c r="E52" s="25">
        <v>0</v>
      </c>
      <c r="F52" s="25"/>
      <c r="G52" s="25">
        <v>64.25</v>
      </c>
      <c r="H52" s="25"/>
      <c r="I52" s="25"/>
      <c r="J52" s="25">
        <v>214.17</v>
      </c>
      <c r="K52" s="25"/>
      <c r="L52" s="25">
        <v>0</v>
      </c>
      <c r="M52" s="25"/>
      <c r="N52" s="25"/>
    </row>
    <row r="53" spans="1:14" ht="34.5" customHeight="1">
      <c r="A53" s="23" t="s">
        <v>85</v>
      </c>
      <c r="B53" s="24" t="s">
        <v>86</v>
      </c>
      <c r="C53" s="25">
        <v>253.6</v>
      </c>
      <c r="D53" s="25">
        <v>253.6</v>
      </c>
      <c r="E53" s="25">
        <v>0</v>
      </c>
      <c r="F53" s="25"/>
      <c r="G53" s="25">
        <v>108.69</v>
      </c>
      <c r="H53" s="25">
        <v>0</v>
      </c>
      <c r="I53" s="25">
        <v>0</v>
      </c>
      <c r="J53" s="25">
        <v>362.29</v>
      </c>
      <c r="K53" s="25">
        <v>0</v>
      </c>
      <c r="L53" s="25"/>
      <c r="M53" s="25">
        <v>0</v>
      </c>
      <c r="N53" s="25">
        <v>0</v>
      </c>
    </row>
    <row r="54" spans="1:14" ht="34.5" customHeight="1">
      <c r="A54" s="23" t="s">
        <v>85</v>
      </c>
      <c r="B54" s="24" t="s">
        <v>86</v>
      </c>
      <c r="C54" s="25">
        <v>128.97999999999999</v>
      </c>
      <c r="D54" s="25">
        <v>128.97999999999999</v>
      </c>
      <c r="E54" s="25">
        <v>0</v>
      </c>
      <c r="F54" s="25"/>
      <c r="G54" s="25">
        <v>55.28</v>
      </c>
      <c r="H54" s="25"/>
      <c r="I54" s="25"/>
      <c r="J54" s="25">
        <v>184.26</v>
      </c>
      <c r="K54" s="25"/>
      <c r="L54" s="25">
        <v>0</v>
      </c>
      <c r="M54" s="25"/>
      <c r="N54" s="25"/>
    </row>
    <row r="55" spans="1:14" ht="34.5" customHeight="1">
      <c r="A55" s="23" t="s">
        <v>87</v>
      </c>
      <c r="B55" s="24" t="s">
        <v>88</v>
      </c>
      <c r="C55" s="25">
        <v>5.0599999999999996</v>
      </c>
      <c r="D55" s="25">
        <v>5.0599999999999996</v>
      </c>
      <c r="E55" s="25">
        <v>0</v>
      </c>
      <c r="F55" s="25"/>
      <c r="G55" s="25">
        <v>2.17</v>
      </c>
      <c r="H55" s="25"/>
      <c r="I55" s="25"/>
      <c r="J55" s="25">
        <v>7.23</v>
      </c>
      <c r="K55" s="25"/>
      <c r="L55" s="25">
        <v>0</v>
      </c>
      <c r="M55" s="25"/>
      <c r="N55" s="25"/>
    </row>
    <row r="56" spans="1:14" ht="34.5" customHeight="1">
      <c r="A56" s="23" t="s">
        <v>89</v>
      </c>
      <c r="B56" s="24" t="s">
        <v>34</v>
      </c>
      <c r="C56" s="25">
        <v>105.9</v>
      </c>
      <c r="D56" s="25">
        <v>14.62</v>
      </c>
      <c r="E56" s="25">
        <v>91.28</v>
      </c>
      <c r="F56" s="25"/>
      <c r="G56" s="25">
        <v>6.27</v>
      </c>
      <c r="H56" s="25"/>
      <c r="I56" s="25"/>
      <c r="J56" s="25">
        <v>112.17</v>
      </c>
      <c r="K56" s="25"/>
      <c r="L56" s="25">
        <v>0</v>
      </c>
      <c r="M56" s="25"/>
      <c r="N56" s="25"/>
    </row>
    <row r="57" spans="1:14" ht="34.5" customHeight="1">
      <c r="A57" s="23" t="s">
        <v>90</v>
      </c>
      <c r="B57" s="24" t="s">
        <v>91</v>
      </c>
      <c r="C57" s="25">
        <v>137.51</v>
      </c>
      <c r="D57" s="25">
        <v>0</v>
      </c>
      <c r="E57" s="25">
        <v>137.51</v>
      </c>
      <c r="F57" s="25"/>
      <c r="G57" s="25">
        <v>0</v>
      </c>
      <c r="H57" s="25"/>
      <c r="I57" s="25"/>
      <c r="J57" s="25">
        <v>137.51</v>
      </c>
      <c r="K57" s="25"/>
      <c r="L57" s="25">
        <v>0</v>
      </c>
      <c r="M57" s="25"/>
      <c r="N57" s="25"/>
    </row>
    <row r="58" spans="1:14" ht="34.5" customHeight="1">
      <c r="A58" s="23" t="s">
        <v>92</v>
      </c>
      <c r="B58" s="24" t="s">
        <v>93</v>
      </c>
      <c r="C58" s="25">
        <v>11.2</v>
      </c>
      <c r="D58" s="25">
        <v>5.6</v>
      </c>
      <c r="E58" s="25">
        <v>5.6</v>
      </c>
      <c r="F58" s="25"/>
      <c r="G58" s="25">
        <v>2.4</v>
      </c>
      <c r="H58" s="25"/>
      <c r="I58" s="25"/>
      <c r="J58" s="25">
        <v>13.6</v>
      </c>
      <c r="K58" s="25"/>
      <c r="L58" s="25">
        <v>0</v>
      </c>
      <c r="M58" s="25"/>
      <c r="N58" s="25"/>
    </row>
    <row r="59" spans="1:14" ht="34.5" customHeight="1">
      <c r="A59" s="23" t="s">
        <v>94</v>
      </c>
      <c r="B59" s="24" t="s">
        <v>95</v>
      </c>
      <c r="C59" s="25">
        <v>16.739999999999998</v>
      </c>
      <c r="D59" s="25">
        <v>16.739999999999998</v>
      </c>
      <c r="E59" s="25">
        <v>0</v>
      </c>
      <c r="F59" s="25"/>
      <c r="G59" s="25">
        <v>7.17</v>
      </c>
      <c r="H59" s="25"/>
      <c r="I59" s="25"/>
      <c r="J59" s="25">
        <v>23.91</v>
      </c>
      <c r="K59" s="25"/>
      <c r="L59" s="25">
        <v>0</v>
      </c>
      <c r="M59" s="25"/>
      <c r="N59" s="25"/>
    </row>
    <row r="60" spans="1:14" ht="34.5" customHeight="1">
      <c r="A60" s="23" t="s">
        <v>96</v>
      </c>
      <c r="B60" s="24" t="s">
        <v>97</v>
      </c>
      <c r="C60" s="25">
        <v>220.32</v>
      </c>
      <c r="D60" s="25">
        <v>220.32</v>
      </c>
      <c r="E60" s="25">
        <v>0</v>
      </c>
      <c r="F60" s="25"/>
      <c r="G60" s="25">
        <v>94.43</v>
      </c>
      <c r="H60" s="25"/>
      <c r="I60" s="25"/>
      <c r="J60" s="25">
        <v>314.75</v>
      </c>
      <c r="K60" s="25"/>
      <c r="L60" s="25">
        <v>0</v>
      </c>
      <c r="M60" s="25"/>
      <c r="N60" s="25"/>
    </row>
    <row r="61" spans="1:14" ht="34.5" customHeight="1">
      <c r="A61" s="23" t="s">
        <v>98</v>
      </c>
      <c r="B61" s="24" t="s">
        <v>99</v>
      </c>
      <c r="C61" s="25">
        <v>7.13</v>
      </c>
      <c r="D61" s="25">
        <v>7.13</v>
      </c>
      <c r="E61" s="25">
        <v>0</v>
      </c>
      <c r="F61" s="25"/>
      <c r="G61" s="25">
        <v>3.06</v>
      </c>
      <c r="H61" s="25"/>
      <c r="I61" s="25"/>
      <c r="J61" s="25">
        <v>10.19</v>
      </c>
      <c r="K61" s="25"/>
      <c r="L61" s="25">
        <v>0</v>
      </c>
      <c r="M61" s="25"/>
      <c r="N61" s="25"/>
    </row>
    <row r="62" spans="1:14" ht="34.5" customHeight="1">
      <c r="A62" s="23" t="s">
        <v>100</v>
      </c>
      <c r="B62" s="24" t="s">
        <v>101</v>
      </c>
      <c r="C62" s="25">
        <v>27.81</v>
      </c>
      <c r="D62" s="25">
        <v>27.81</v>
      </c>
      <c r="E62" s="25">
        <v>0</v>
      </c>
      <c r="F62" s="25"/>
      <c r="G62" s="25">
        <v>11.92</v>
      </c>
      <c r="H62" s="25"/>
      <c r="I62" s="25"/>
      <c r="J62" s="25">
        <v>39.729999999999997</v>
      </c>
      <c r="K62" s="25"/>
      <c r="L62" s="25">
        <v>0</v>
      </c>
      <c r="M62" s="25"/>
      <c r="N62" s="25"/>
    </row>
    <row r="63" spans="1:14" ht="34.5" customHeight="1">
      <c r="A63" s="23" t="s">
        <v>102</v>
      </c>
      <c r="B63" s="24" t="s">
        <v>103</v>
      </c>
      <c r="C63" s="25">
        <v>433.65</v>
      </c>
      <c r="D63" s="25">
        <v>433.65</v>
      </c>
      <c r="E63" s="25">
        <v>0</v>
      </c>
      <c r="F63" s="25"/>
      <c r="G63" s="25">
        <v>185.85</v>
      </c>
      <c r="H63" s="25">
        <v>0</v>
      </c>
      <c r="I63" s="25">
        <v>0</v>
      </c>
      <c r="J63" s="25">
        <v>619.5</v>
      </c>
      <c r="K63" s="25">
        <v>0</v>
      </c>
      <c r="L63" s="25">
        <v>0</v>
      </c>
      <c r="M63" s="25"/>
      <c r="N63" s="25"/>
    </row>
    <row r="64" spans="1:14" ht="34.5" customHeight="1">
      <c r="A64" s="23" t="s">
        <v>104</v>
      </c>
      <c r="B64" s="24" t="s">
        <v>105</v>
      </c>
      <c r="C64" s="25">
        <v>124.9</v>
      </c>
      <c r="D64" s="25">
        <v>87.43</v>
      </c>
      <c r="E64" s="25">
        <v>37.47</v>
      </c>
      <c r="F64" s="25"/>
      <c r="G64" s="25">
        <v>37.47</v>
      </c>
      <c r="H64" s="25"/>
      <c r="I64" s="25"/>
      <c r="J64" s="25">
        <v>162.37</v>
      </c>
      <c r="K64" s="25"/>
      <c r="L64" s="25">
        <v>0</v>
      </c>
      <c r="M64" s="25"/>
      <c r="N64" s="25"/>
    </row>
    <row r="65" spans="1:14" ht="34.5" customHeight="1">
      <c r="A65" s="23" t="s">
        <v>106</v>
      </c>
      <c r="B65" s="24" t="s">
        <v>107</v>
      </c>
      <c r="C65" s="25">
        <v>26.16</v>
      </c>
      <c r="D65" s="25">
        <v>26.16</v>
      </c>
      <c r="E65" s="25">
        <v>0</v>
      </c>
      <c r="F65" s="25"/>
      <c r="G65" s="25">
        <v>11.21</v>
      </c>
      <c r="H65" s="25"/>
      <c r="I65" s="25"/>
      <c r="J65" s="25">
        <v>37.369999999999997</v>
      </c>
      <c r="K65" s="25"/>
      <c r="L65" s="25">
        <v>0</v>
      </c>
      <c r="M65" s="25"/>
      <c r="N65" s="25"/>
    </row>
    <row r="66" spans="1:14" ht="34.5" customHeight="1">
      <c r="A66" s="23" t="s">
        <v>108</v>
      </c>
      <c r="B66" s="24" t="s">
        <v>109</v>
      </c>
      <c r="C66" s="25">
        <v>325.74</v>
      </c>
      <c r="D66" s="25"/>
      <c r="E66" s="25">
        <v>325.74</v>
      </c>
      <c r="F66" s="25"/>
      <c r="G66" s="25"/>
      <c r="H66" s="25"/>
      <c r="I66" s="25"/>
      <c r="J66" s="25">
        <v>325.74</v>
      </c>
      <c r="K66" s="25"/>
      <c r="L66" s="25">
        <v>0</v>
      </c>
      <c r="M66" s="25"/>
      <c r="N66" s="25"/>
    </row>
    <row r="67" spans="1:14" ht="34.5" customHeight="1">
      <c r="A67" s="23" t="s">
        <v>108</v>
      </c>
      <c r="B67" s="24" t="s">
        <v>109</v>
      </c>
      <c r="C67" s="25">
        <v>164.24</v>
      </c>
      <c r="D67" s="25">
        <v>0</v>
      </c>
      <c r="E67" s="25">
        <v>0</v>
      </c>
      <c r="F67" s="25">
        <v>53.31</v>
      </c>
      <c r="G67" s="25">
        <v>0</v>
      </c>
      <c r="H67" s="25">
        <v>15.93</v>
      </c>
      <c r="I67" s="25">
        <v>2.52</v>
      </c>
      <c r="J67" s="25">
        <v>71.760000000000005</v>
      </c>
      <c r="K67" s="25">
        <v>0</v>
      </c>
      <c r="L67" s="25">
        <v>0</v>
      </c>
      <c r="M67" s="25">
        <v>50.68</v>
      </c>
      <c r="N67" s="25">
        <v>44.32</v>
      </c>
    </row>
    <row r="68" spans="1:14" ht="34.5" customHeight="1">
      <c r="A68" s="23" t="s">
        <v>110</v>
      </c>
      <c r="B68" s="24" t="s">
        <v>111</v>
      </c>
      <c r="C68" s="25">
        <v>3208.1</v>
      </c>
      <c r="D68" s="25">
        <v>1368.02</v>
      </c>
      <c r="E68" s="25">
        <v>1840.08</v>
      </c>
      <c r="F68" s="25"/>
      <c r="G68" s="25">
        <v>586.29</v>
      </c>
      <c r="H68" s="25">
        <v>0</v>
      </c>
      <c r="I68" s="25">
        <v>0</v>
      </c>
      <c r="J68" s="25">
        <v>3794.39</v>
      </c>
      <c r="K68" s="25">
        <v>0</v>
      </c>
      <c r="L68" s="25">
        <v>0</v>
      </c>
      <c r="M68" s="25"/>
      <c r="N68" s="25"/>
    </row>
    <row r="69" spans="1:14" ht="34.5" customHeight="1">
      <c r="A69" s="23" t="s">
        <v>112</v>
      </c>
      <c r="B69" s="24" t="s">
        <v>113</v>
      </c>
      <c r="C69" s="25">
        <v>8210.82</v>
      </c>
      <c r="D69" s="25">
        <v>6158.12</v>
      </c>
      <c r="E69" s="25">
        <v>2052.6999999999998</v>
      </c>
      <c r="F69" s="25"/>
      <c r="G69" s="25">
        <v>2639.2</v>
      </c>
      <c r="H69" s="25">
        <v>0</v>
      </c>
      <c r="I69" s="25">
        <v>0</v>
      </c>
      <c r="J69" s="25">
        <v>10850.02</v>
      </c>
      <c r="K69" s="25">
        <v>0</v>
      </c>
      <c r="L69" s="25">
        <v>0</v>
      </c>
      <c r="M69" s="25"/>
      <c r="N69" s="25"/>
    </row>
    <row r="70" spans="1:14" ht="34.5" customHeight="1">
      <c r="A70" s="23" t="s">
        <v>114</v>
      </c>
      <c r="B70" s="24" t="s">
        <v>115</v>
      </c>
      <c r="C70" s="25">
        <v>28.62</v>
      </c>
      <c r="D70" s="25">
        <v>28.62</v>
      </c>
      <c r="E70" s="25">
        <v>0</v>
      </c>
      <c r="F70" s="25"/>
      <c r="G70" s="25">
        <v>12.26</v>
      </c>
      <c r="H70" s="25"/>
      <c r="I70" s="25"/>
      <c r="J70" s="25">
        <v>40.880000000000003</v>
      </c>
      <c r="K70" s="25"/>
      <c r="L70" s="25">
        <v>0</v>
      </c>
      <c r="M70" s="25"/>
      <c r="N70" s="25"/>
    </row>
    <row r="71" spans="1:14" ht="34.5" customHeight="1">
      <c r="A71" s="23" t="s">
        <v>116</v>
      </c>
      <c r="B71" s="24" t="s">
        <v>39</v>
      </c>
      <c r="C71" s="25">
        <v>3222.06</v>
      </c>
      <c r="D71" s="25">
        <v>3222.06</v>
      </c>
      <c r="E71" s="25">
        <v>0</v>
      </c>
      <c r="F71" s="25"/>
      <c r="G71" s="25">
        <v>1380.88</v>
      </c>
      <c r="H71" s="25">
        <v>0</v>
      </c>
      <c r="I71" s="25">
        <v>0</v>
      </c>
      <c r="J71" s="25">
        <v>4602.9399999999996</v>
      </c>
      <c r="K71" s="25">
        <v>0</v>
      </c>
      <c r="L71" s="25">
        <v>0</v>
      </c>
      <c r="M71" s="25"/>
      <c r="N71" s="25"/>
    </row>
    <row r="72" spans="1:14" ht="34.5" customHeight="1">
      <c r="A72" s="23" t="s">
        <v>117</v>
      </c>
      <c r="B72" s="24" t="s">
        <v>39</v>
      </c>
      <c r="C72" s="25">
        <v>941.41</v>
      </c>
      <c r="D72" s="25">
        <v>0</v>
      </c>
      <c r="E72" s="25">
        <v>941.41</v>
      </c>
      <c r="F72" s="25">
        <v>0</v>
      </c>
      <c r="G72" s="25">
        <v>0</v>
      </c>
      <c r="H72" s="25">
        <v>0</v>
      </c>
      <c r="I72" s="25">
        <v>0</v>
      </c>
      <c r="J72" s="25">
        <v>941.41</v>
      </c>
      <c r="K72" s="25">
        <v>0</v>
      </c>
      <c r="L72" s="25"/>
      <c r="M72" s="25">
        <v>0</v>
      </c>
      <c r="N72" s="25">
        <v>0</v>
      </c>
    </row>
    <row r="73" spans="1:14" ht="34.5" customHeight="1">
      <c r="A73" s="23" t="s">
        <v>118</v>
      </c>
      <c r="B73" s="24" t="s">
        <v>119</v>
      </c>
      <c r="C73" s="25">
        <v>497.49</v>
      </c>
      <c r="D73" s="25">
        <v>497.49</v>
      </c>
      <c r="E73" s="25">
        <v>0</v>
      </c>
      <c r="F73" s="25"/>
      <c r="G73" s="25">
        <v>213.21</v>
      </c>
      <c r="H73" s="25">
        <v>0</v>
      </c>
      <c r="I73" s="25">
        <v>0</v>
      </c>
      <c r="J73" s="25">
        <v>710.7</v>
      </c>
      <c r="K73" s="25">
        <v>0</v>
      </c>
      <c r="L73" s="25">
        <v>0</v>
      </c>
      <c r="M73" s="25"/>
      <c r="N73" s="25"/>
    </row>
    <row r="74" spans="1:14" ht="34.5" customHeight="1">
      <c r="A74" s="23" t="s">
        <v>120</v>
      </c>
      <c r="B74" s="24" t="s">
        <v>121</v>
      </c>
      <c r="C74" s="25">
        <v>2139.5</v>
      </c>
      <c r="D74" s="25">
        <v>2139.5</v>
      </c>
      <c r="E74" s="25">
        <v>0</v>
      </c>
      <c r="F74" s="25"/>
      <c r="G74" s="25">
        <v>913.76</v>
      </c>
      <c r="H74" s="25">
        <v>0</v>
      </c>
      <c r="I74" s="25">
        <v>0</v>
      </c>
      <c r="J74" s="25">
        <v>3053.26</v>
      </c>
      <c r="K74" s="25">
        <v>0</v>
      </c>
      <c r="L74" s="25">
        <v>0</v>
      </c>
      <c r="M74" s="25"/>
      <c r="N74" s="25"/>
    </row>
    <row r="75" spans="1:14" ht="34.5" customHeight="1">
      <c r="A75" s="23" t="s">
        <v>122</v>
      </c>
      <c r="B75" s="24" t="s">
        <v>123</v>
      </c>
      <c r="C75" s="25">
        <v>301.62</v>
      </c>
      <c r="D75" s="25">
        <v>301.62</v>
      </c>
      <c r="E75" s="25">
        <v>0</v>
      </c>
      <c r="F75" s="25"/>
      <c r="G75" s="25">
        <v>129.27000000000001</v>
      </c>
      <c r="H75" s="25">
        <v>0</v>
      </c>
      <c r="I75" s="25">
        <v>0</v>
      </c>
      <c r="J75" s="25">
        <v>430.89</v>
      </c>
      <c r="K75" s="25">
        <v>0</v>
      </c>
      <c r="L75" s="25">
        <v>0</v>
      </c>
      <c r="M75" s="25"/>
      <c r="N75" s="25"/>
    </row>
    <row r="76" spans="1:14" ht="34.5" customHeight="1">
      <c r="A76" s="23" t="s">
        <v>124</v>
      </c>
      <c r="B76" s="24" t="s">
        <v>125</v>
      </c>
      <c r="C76" s="25">
        <v>45</v>
      </c>
      <c r="D76" s="25">
        <v>45</v>
      </c>
      <c r="E76" s="25">
        <v>0</v>
      </c>
      <c r="F76" s="25"/>
      <c r="G76" s="25">
        <v>19.29</v>
      </c>
      <c r="H76" s="25">
        <v>0</v>
      </c>
      <c r="I76" s="25">
        <v>0</v>
      </c>
      <c r="J76" s="25">
        <v>64.290000000000006</v>
      </c>
      <c r="K76" s="25">
        <v>0</v>
      </c>
      <c r="L76" s="25">
        <v>0</v>
      </c>
      <c r="M76" s="25"/>
      <c r="N76" s="25"/>
    </row>
    <row r="77" spans="1:14" ht="34.5" customHeight="1">
      <c r="A77" s="23" t="s">
        <v>126</v>
      </c>
      <c r="B77" s="24" t="s">
        <v>127</v>
      </c>
      <c r="C77" s="25">
        <v>626.6</v>
      </c>
      <c r="D77" s="25">
        <v>278.36</v>
      </c>
      <c r="E77" s="25">
        <v>348.24</v>
      </c>
      <c r="F77" s="25"/>
      <c r="G77" s="25">
        <v>119.3</v>
      </c>
      <c r="H77" s="25">
        <v>0</v>
      </c>
      <c r="I77" s="25">
        <v>0</v>
      </c>
      <c r="J77" s="25">
        <v>745.9</v>
      </c>
      <c r="K77" s="25">
        <v>0</v>
      </c>
      <c r="L77" s="25">
        <v>0</v>
      </c>
      <c r="M77" s="25"/>
      <c r="N77" s="25"/>
    </row>
    <row r="78" spans="1:14" ht="34.5" customHeight="1">
      <c r="A78" s="23" t="s">
        <v>128</v>
      </c>
      <c r="B78" s="24" t="s">
        <v>129</v>
      </c>
      <c r="C78" s="25">
        <v>6.44</v>
      </c>
      <c r="D78" s="25">
        <v>6.44</v>
      </c>
      <c r="E78" s="25">
        <v>0</v>
      </c>
      <c r="F78" s="25"/>
      <c r="G78" s="25">
        <v>2.76</v>
      </c>
      <c r="H78" s="25"/>
      <c r="I78" s="25"/>
      <c r="J78" s="25">
        <v>9.1999999999999993</v>
      </c>
      <c r="K78" s="25"/>
      <c r="L78" s="25">
        <v>0</v>
      </c>
      <c r="M78" s="25"/>
      <c r="N78" s="25"/>
    </row>
    <row r="79" spans="1:14" ht="34.5" customHeight="1">
      <c r="A79" s="23" t="s">
        <v>130</v>
      </c>
      <c r="B79" s="24" t="s">
        <v>131</v>
      </c>
      <c r="C79" s="25">
        <v>454.89</v>
      </c>
      <c r="D79" s="25">
        <v>454.89</v>
      </c>
      <c r="E79" s="25">
        <v>0</v>
      </c>
      <c r="F79" s="25"/>
      <c r="G79" s="25">
        <v>194.95</v>
      </c>
      <c r="H79" s="25"/>
      <c r="I79" s="25"/>
      <c r="J79" s="25">
        <v>649.84</v>
      </c>
      <c r="K79" s="25"/>
      <c r="L79" s="25">
        <v>0</v>
      </c>
      <c r="M79" s="25"/>
      <c r="N79" s="25"/>
    </row>
    <row r="80" spans="1:14" ht="34.5" customHeight="1">
      <c r="A80" s="23" t="s">
        <v>132</v>
      </c>
      <c r="B80" s="24" t="s">
        <v>133</v>
      </c>
      <c r="C80" s="25">
        <v>6.72</v>
      </c>
      <c r="D80" s="25"/>
      <c r="E80" s="25"/>
      <c r="F80" s="25"/>
      <c r="G80" s="25"/>
      <c r="H80" s="25">
        <v>6.72</v>
      </c>
      <c r="I80" s="25">
        <v>1.19</v>
      </c>
      <c r="J80" s="25">
        <v>7.91</v>
      </c>
      <c r="K80" s="25"/>
      <c r="L80" s="25">
        <v>0</v>
      </c>
      <c r="M80" s="25"/>
      <c r="N80" s="25"/>
    </row>
    <row r="81" spans="1:14" ht="34.5" customHeight="1">
      <c r="A81" s="23" t="s">
        <v>134</v>
      </c>
      <c r="B81" s="24" t="s">
        <v>135</v>
      </c>
      <c r="C81" s="25">
        <v>240.51</v>
      </c>
      <c r="D81" s="25">
        <v>240.51</v>
      </c>
      <c r="E81" s="25">
        <v>0</v>
      </c>
      <c r="F81" s="25"/>
      <c r="G81" s="25">
        <v>103.08</v>
      </c>
      <c r="H81" s="25">
        <v>0</v>
      </c>
      <c r="I81" s="25">
        <v>0</v>
      </c>
      <c r="J81" s="25">
        <v>343.59</v>
      </c>
      <c r="K81" s="25">
        <v>0</v>
      </c>
      <c r="L81" s="25">
        <v>0</v>
      </c>
      <c r="M81" s="25"/>
      <c r="N81" s="25"/>
    </row>
    <row r="82" spans="1:14" ht="34.5" customHeight="1">
      <c r="A82" s="23" t="s">
        <v>136</v>
      </c>
      <c r="B82" s="24" t="s">
        <v>137</v>
      </c>
      <c r="C82" s="25">
        <v>616.20000000000005</v>
      </c>
      <c r="D82" s="25">
        <v>616.20000000000005</v>
      </c>
      <c r="E82" s="25">
        <v>0</v>
      </c>
      <c r="F82" s="25"/>
      <c r="G82" s="25">
        <v>264.08</v>
      </c>
      <c r="H82" s="25"/>
      <c r="I82" s="25"/>
      <c r="J82" s="25">
        <v>880.28</v>
      </c>
      <c r="K82" s="25"/>
      <c r="L82" s="25">
        <v>0</v>
      </c>
      <c r="M82" s="25"/>
      <c r="N82" s="25"/>
    </row>
    <row r="83" spans="1:14" ht="34.5" customHeight="1">
      <c r="A83" s="23" t="s">
        <v>138</v>
      </c>
      <c r="B83" s="24" t="s">
        <v>139</v>
      </c>
      <c r="C83" s="25">
        <v>680.75</v>
      </c>
      <c r="D83" s="25">
        <v>680.75</v>
      </c>
      <c r="E83" s="25">
        <v>0</v>
      </c>
      <c r="F83" s="25"/>
      <c r="G83" s="25">
        <v>291.75</v>
      </c>
      <c r="H83" s="25">
        <v>0</v>
      </c>
      <c r="I83" s="25">
        <v>0</v>
      </c>
      <c r="J83" s="25">
        <v>972.5</v>
      </c>
      <c r="K83" s="25">
        <v>0</v>
      </c>
      <c r="L83" s="25">
        <v>0</v>
      </c>
      <c r="M83" s="25"/>
      <c r="N83" s="25"/>
    </row>
    <row r="84" spans="1:14" ht="34.5" customHeight="1">
      <c r="A84" s="23" t="s">
        <v>140</v>
      </c>
      <c r="B84" s="24" t="s">
        <v>141</v>
      </c>
      <c r="C84" s="25">
        <v>1727.71</v>
      </c>
      <c r="D84" s="25">
        <v>518.32000000000005</v>
      </c>
      <c r="E84" s="25">
        <v>1209.3900000000001</v>
      </c>
      <c r="F84" s="25"/>
      <c r="G84" s="25">
        <v>222.15</v>
      </c>
      <c r="H84" s="25">
        <v>0</v>
      </c>
      <c r="I84" s="25">
        <v>0</v>
      </c>
      <c r="J84" s="25">
        <v>1949.86</v>
      </c>
      <c r="K84" s="25">
        <v>0</v>
      </c>
      <c r="L84" s="25">
        <v>0</v>
      </c>
      <c r="M84" s="25"/>
      <c r="N84" s="25"/>
    </row>
    <row r="85" spans="1:14" ht="34.5" customHeight="1">
      <c r="A85" s="23" t="s">
        <v>142</v>
      </c>
      <c r="B85" s="24" t="s">
        <v>143</v>
      </c>
      <c r="C85" s="25">
        <v>186.73</v>
      </c>
      <c r="D85" s="25">
        <v>186.73</v>
      </c>
      <c r="E85" s="25">
        <v>0</v>
      </c>
      <c r="F85" s="25"/>
      <c r="G85" s="25">
        <v>75.069999999999993</v>
      </c>
      <c r="H85" s="25"/>
      <c r="I85" s="25"/>
      <c r="J85" s="25">
        <v>261.8</v>
      </c>
      <c r="K85" s="25"/>
      <c r="L85" s="25">
        <v>0</v>
      </c>
      <c r="M85" s="25"/>
      <c r="N85" s="25"/>
    </row>
    <row r="86" spans="1:14" ht="34.5" customHeight="1">
      <c r="A86" s="23" t="s">
        <v>144</v>
      </c>
      <c r="B86" s="24" t="s">
        <v>145</v>
      </c>
      <c r="C86" s="25">
        <v>1207.78</v>
      </c>
      <c r="D86" s="25">
        <v>923.77</v>
      </c>
      <c r="E86" s="25">
        <v>148.71</v>
      </c>
      <c r="F86" s="25">
        <v>43.92</v>
      </c>
      <c r="G86" s="25">
        <v>443.17</v>
      </c>
      <c r="H86" s="25">
        <v>29.21</v>
      </c>
      <c r="I86" s="25">
        <v>4.51</v>
      </c>
      <c r="J86" s="25">
        <v>1593.29</v>
      </c>
      <c r="K86" s="25">
        <v>0</v>
      </c>
      <c r="L86" s="25">
        <v>0</v>
      </c>
      <c r="M86" s="25">
        <v>0</v>
      </c>
      <c r="N86" s="25">
        <v>62.17</v>
      </c>
    </row>
    <row r="87" spans="1:14" ht="34.5" customHeight="1">
      <c r="A87" s="23" t="s">
        <v>146</v>
      </c>
      <c r="B87" s="24" t="s">
        <v>147</v>
      </c>
      <c r="C87" s="25">
        <v>180.66</v>
      </c>
      <c r="D87" s="25">
        <v>17.27</v>
      </c>
      <c r="E87" s="25">
        <v>9.9700000000000006</v>
      </c>
      <c r="F87" s="25">
        <v>0.16</v>
      </c>
      <c r="G87" s="25">
        <v>29.68</v>
      </c>
      <c r="H87" s="25">
        <v>1.68</v>
      </c>
      <c r="I87" s="25">
        <v>0</v>
      </c>
      <c r="J87" s="25">
        <v>58.76</v>
      </c>
      <c r="K87" s="25">
        <v>0</v>
      </c>
      <c r="L87" s="25">
        <v>0</v>
      </c>
      <c r="M87" s="25">
        <v>142.77000000000001</v>
      </c>
      <c r="N87" s="25">
        <v>8.81</v>
      </c>
    </row>
    <row r="88" spans="1:14" ht="34.5" customHeight="1">
      <c r="A88" s="23" t="s">
        <v>148</v>
      </c>
      <c r="B88" s="24" t="s">
        <v>149</v>
      </c>
      <c r="C88" s="25">
        <v>377.82</v>
      </c>
      <c r="D88" s="25">
        <v>377.82</v>
      </c>
      <c r="E88" s="25">
        <v>0</v>
      </c>
      <c r="F88" s="25"/>
      <c r="G88" s="25">
        <v>161.91999999999999</v>
      </c>
      <c r="H88" s="25"/>
      <c r="I88" s="25"/>
      <c r="J88" s="25">
        <v>539.74</v>
      </c>
      <c r="K88" s="25"/>
      <c r="L88" s="25">
        <v>0</v>
      </c>
      <c r="M88" s="25"/>
      <c r="N88" s="25"/>
    </row>
    <row r="89" spans="1:14" ht="34.5" customHeight="1">
      <c r="A89" s="23" t="s">
        <v>150</v>
      </c>
      <c r="B89" s="24" t="s">
        <v>151</v>
      </c>
      <c r="C89" s="25">
        <v>9.1199999999999992</v>
      </c>
      <c r="D89" s="25">
        <v>9.1199999999999992</v>
      </c>
      <c r="E89" s="25">
        <v>0</v>
      </c>
      <c r="F89" s="25"/>
      <c r="G89" s="25">
        <v>3.91</v>
      </c>
      <c r="H89" s="25"/>
      <c r="I89" s="25"/>
      <c r="J89" s="25">
        <v>13.03</v>
      </c>
      <c r="K89" s="25"/>
      <c r="L89" s="25">
        <v>0</v>
      </c>
      <c r="M89" s="25"/>
      <c r="N89" s="25"/>
    </row>
    <row r="90" spans="1:14" ht="34.5" customHeight="1">
      <c r="A90" s="23" t="s">
        <v>152</v>
      </c>
      <c r="B90" s="24" t="s">
        <v>153</v>
      </c>
      <c r="C90" s="25">
        <v>6.43</v>
      </c>
      <c r="D90" s="25">
        <v>0</v>
      </c>
      <c r="E90" s="25">
        <v>0</v>
      </c>
      <c r="F90" s="25">
        <v>6.41</v>
      </c>
      <c r="G90" s="25">
        <v>0</v>
      </c>
      <c r="H90" s="25">
        <v>0</v>
      </c>
      <c r="I90" s="25">
        <v>0</v>
      </c>
      <c r="J90" s="25">
        <v>6.41</v>
      </c>
      <c r="K90" s="25">
        <v>0</v>
      </c>
      <c r="L90" s="25">
        <v>0</v>
      </c>
      <c r="M90" s="25">
        <v>0</v>
      </c>
      <c r="N90" s="25">
        <v>0.02</v>
      </c>
    </row>
    <row r="91" spans="1:14" ht="34.5" customHeight="1">
      <c r="A91" s="23" t="s">
        <v>152</v>
      </c>
      <c r="B91" s="24" t="s">
        <v>153</v>
      </c>
      <c r="C91" s="25">
        <v>18.14</v>
      </c>
      <c r="D91" s="25">
        <v>0</v>
      </c>
      <c r="E91" s="25">
        <v>18.14</v>
      </c>
      <c r="F91" s="25"/>
      <c r="G91" s="25">
        <v>0</v>
      </c>
      <c r="H91" s="25"/>
      <c r="I91" s="25"/>
      <c r="J91" s="25">
        <v>18.14</v>
      </c>
      <c r="K91" s="25"/>
      <c r="L91" s="25">
        <v>0</v>
      </c>
      <c r="M91" s="25"/>
      <c r="N91" s="25"/>
    </row>
    <row r="92" spans="1:14" ht="34.5" customHeight="1">
      <c r="A92" s="23" t="s">
        <v>154</v>
      </c>
      <c r="B92" s="24" t="s">
        <v>155</v>
      </c>
      <c r="C92" s="25">
        <v>1189.0999999999999</v>
      </c>
      <c r="D92" s="25">
        <v>1189.0999999999999</v>
      </c>
      <c r="E92" s="25">
        <v>0</v>
      </c>
      <c r="F92" s="25"/>
      <c r="G92" s="25">
        <v>509.61</v>
      </c>
      <c r="H92" s="25">
        <v>0</v>
      </c>
      <c r="I92" s="25">
        <v>0</v>
      </c>
      <c r="J92" s="25">
        <v>1698.71</v>
      </c>
      <c r="K92" s="25">
        <v>0</v>
      </c>
      <c r="L92" s="25">
        <v>0</v>
      </c>
      <c r="M92" s="25"/>
      <c r="N92" s="25"/>
    </row>
    <row r="93" spans="1:14" ht="34.5" customHeight="1">
      <c r="A93" s="23" t="s">
        <v>156</v>
      </c>
      <c r="B93" s="24" t="s">
        <v>157</v>
      </c>
      <c r="C93" s="25">
        <v>299.16000000000003</v>
      </c>
      <c r="D93" s="25">
        <v>74.790000000000006</v>
      </c>
      <c r="E93" s="25">
        <v>224.37</v>
      </c>
      <c r="F93" s="25"/>
      <c r="G93" s="25">
        <v>32.049999999999997</v>
      </c>
      <c r="H93" s="25"/>
      <c r="I93" s="25"/>
      <c r="J93" s="25">
        <v>331.21</v>
      </c>
      <c r="K93" s="25"/>
      <c r="L93" s="25">
        <v>0</v>
      </c>
      <c r="M93" s="25"/>
      <c r="N93" s="25"/>
    </row>
    <row r="94" spans="1:14" ht="34.5" customHeight="1">
      <c r="A94" s="23" t="s">
        <v>158</v>
      </c>
      <c r="B94" s="24" t="s">
        <v>159</v>
      </c>
      <c r="C94" s="25">
        <v>441.76</v>
      </c>
      <c r="D94" s="25">
        <v>441.76</v>
      </c>
      <c r="E94" s="25">
        <v>0</v>
      </c>
      <c r="F94" s="25"/>
      <c r="G94" s="25">
        <v>189.33</v>
      </c>
      <c r="H94" s="25"/>
      <c r="I94" s="25"/>
      <c r="J94" s="25">
        <v>631.09</v>
      </c>
      <c r="K94" s="25"/>
      <c r="L94" s="25">
        <v>0</v>
      </c>
      <c r="M94" s="25"/>
      <c r="N94" s="25"/>
    </row>
    <row r="95" spans="1:14" ht="34.5" customHeight="1">
      <c r="A95" s="23" t="s">
        <v>160</v>
      </c>
      <c r="B95" s="24" t="s">
        <v>161</v>
      </c>
      <c r="C95" s="25">
        <v>8.3800000000000008</v>
      </c>
      <c r="D95" s="25">
        <v>8.3800000000000008</v>
      </c>
      <c r="E95" s="25"/>
      <c r="F95" s="25"/>
      <c r="G95" s="25">
        <v>3.59</v>
      </c>
      <c r="H95" s="25"/>
      <c r="I95" s="25"/>
      <c r="J95" s="25">
        <v>11.97</v>
      </c>
      <c r="K95" s="25"/>
      <c r="L95" s="25">
        <v>0</v>
      </c>
      <c r="M95" s="25"/>
      <c r="N95" s="25"/>
    </row>
    <row r="96" spans="1:14" ht="34.5" customHeight="1">
      <c r="A96" s="23" t="s">
        <v>162</v>
      </c>
      <c r="B96" s="24" t="s">
        <v>163</v>
      </c>
      <c r="C96" s="25">
        <v>953.35</v>
      </c>
      <c r="D96" s="25">
        <v>0</v>
      </c>
      <c r="E96" s="25">
        <v>0</v>
      </c>
      <c r="F96" s="25"/>
      <c r="G96" s="25">
        <v>0</v>
      </c>
      <c r="H96" s="25">
        <v>953.35</v>
      </c>
      <c r="I96" s="25">
        <v>388.26</v>
      </c>
      <c r="J96" s="25">
        <v>1341.61</v>
      </c>
      <c r="K96" s="25">
        <v>0</v>
      </c>
      <c r="L96" s="25">
        <v>0</v>
      </c>
      <c r="M96" s="25"/>
      <c r="N96" s="25"/>
    </row>
    <row r="97" spans="1:14" ht="34.5" customHeight="1">
      <c r="A97" s="23" t="s">
        <v>164</v>
      </c>
      <c r="B97" s="24" t="s">
        <v>165</v>
      </c>
      <c r="C97" s="25">
        <v>453.36</v>
      </c>
      <c r="D97" s="25">
        <v>453.36</v>
      </c>
      <c r="E97" s="25">
        <v>0</v>
      </c>
      <c r="F97" s="25"/>
      <c r="G97" s="25">
        <v>194.29</v>
      </c>
      <c r="H97" s="25"/>
      <c r="I97" s="25"/>
      <c r="J97" s="25">
        <v>647.65</v>
      </c>
      <c r="K97" s="25"/>
      <c r="L97" s="25">
        <v>0</v>
      </c>
      <c r="M97" s="25"/>
      <c r="N97" s="25"/>
    </row>
    <row r="98" spans="1:14" ht="34.5" customHeight="1">
      <c r="A98" s="23" t="s">
        <v>166</v>
      </c>
      <c r="B98" s="24" t="s">
        <v>167</v>
      </c>
      <c r="C98" s="25">
        <v>1657.6</v>
      </c>
      <c r="D98" s="25">
        <v>1657.6</v>
      </c>
      <c r="E98" s="25">
        <v>0</v>
      </c>
      <c r="F98" s="25"/>
      <c r="G98" s="25">
        <v>710.4</v>
      </c>
      <c r="H98" s="25">
        <v>0</v>
      </c>
      <c r="I98" s="25">
        <v>0</v>
      </c>
      <c r="J98" s="25">
        <v>2368</v>
      </c>
      <c r="K98" s="25">
        <v>0</v>
      </c>
      <c r="L98" s="25">
        <v>0</v>
      </c>
      <c r="M98" s="25"/>
      <c r="N98" s="25"/>
    </row>
    <row r="99" spans="1:14" ht="34.5" customHeight="1">
      <c r="A99" s="23" t="s">
        <v>168</v>
      </c>
      <c r="B99" s="24" t="s">
        <v>169</v>
      </c>
      <c r="C99" s="25">
        <v>86.81</v>
      </c>
      <c r="D99" s="25">
        <v>0</v>
      </c>
      <c r="E99" s="25">
        <v>86.81</v>
      </c>
      <c r="F99" s="25"/>
      <c r="G99" s="25">
        <v>0</v>
      </c>
      <c r="H99" s="25">
        <v>0</v>
      </c>
      <c r="I99" s="25">
        <v>0</v>
      </c>
      <c r="J99" s="25">
        <v>86.81</v>
      </c>
      <c r="K99" s="25">
        <v>0</v>
      </c>
      <c r="L99" s="25">
        <v>0</v>
      </c>
      <c r="M99" s="25"/>
      <c r="N99" s="25"/>
    </row>
    <row r="100" spans="1:14" ht="34.5" customHeight="1">
      <c r="A100" s="23" t="s">
        <v>170</v>
      </c>
      <c r="B100" s="24" t="s">
        <v>171</v>
      </c>
      <c r="C100" s="25">
        <v>1632.74</v>
      </c>
      <c r="D100" s="25">
        <v>1632.74</v>
      </c>
      <c r="E100" s="25">
        <v>0</v>
      </c>
      <c r="F100" s="25"/>
      <c r="G100" s="25">
        <v>699.75</v>
      </c>
      <c r="H100" s="25">
        <v>0</v>
      </c>
      <c r="I100" s="25"/>
      <c r="J100" s="25">
        <v>2332.4899999999998</v>
      </c>
      <c r="K100" s="25">
        <v>0</v>
      </c>
      <c r="L100" s="25">
        <v>0</v>
      </c>
      <c r="M100" s="25"/>
      <c r="N100" s="25"/>
    </row>
    <row r="101" spans="1:14" ht="34.5" customHeight="1">
      <c r="A101" s="23" t="s">
        <v>172</v>
      </c>
      <c r="B101" s="24" t="s">
        <v>173</v>
      </c>
      <c r="C101" s="25">
        <v>84.46</v>
      </c>
      <c r="D101" s="25">
        <v>84.46</v>
      </c>
      <c r="E101" s="25">
        <v>0</v>
      </c>
      <c r="F101" s="25"/>
      <c r="G101" s="25">
        <v>36.200000000000003</v>
      </c>
      <c r="H101" s="25"/>
      <c r="I101" s="25"/>
      <c r="J101" s="25">
        <v>120.66</v>
      </c>
      <c r="K101" s="25"/>
      <c r="L101" s="25">
        <v>0</v>
      </c>
      <c r="M101" s="25"/>
      <c r="N101" s="25"/>
    </row>
    <row r="102" spans="1:14" ht="34.5" customHeight="1" thickBot="1">
      <c r="A102" s="23" t="s">
        <v>174</v>
      </c>
      <c r="B102" s="24" t="s">
        <v>175</v>
      </c>
      <c r="C102" s="25">
        <v>23.25</v>
      </c>
      <c r="D102" s="25"/>
      <c r="E102" s="25">
        <v>23.25</v>
      </c>
      <c r="F102" s="25"/>
      <c r="G102" s="25"/>
      <c r="H102" s="25"/>
      <c r="I102" s="25"/>
      <c r="J102" s="25">
        <v>23.25</v>
      </c>
      <c r="K102" s="25"/>
      <c r="L102" s="25">
        <v>0</v>
      </c>
      <c r="M102" s="25"/>
      <c r="N102" s="25"/>
    </row>
    <row r="103" spans="1:14" ht="14.1" customHeight="1">
      <c r="A103" s="20"/>
      <c r="B103" s="7"/>
      <c r="C103" s="26">
        <f t="shared" ref="C103:N103" si="4">SUM(C28:C102)</f>
        <v>52172.920000000013</v>
      </c>
      <c r="D103" s="26">
        <f t="shared" si="4"/>
        <v>40979.369999999995</v>
      </c>
      <c r="E103" s="26">
        <f t="shared" si="4"/>
        <v>8963.4299999999967</v>
      </c>
      <c r="F103" s="26">
        <f t="shared" si="4"/>
        <v>103.8</v>
      </c>
      <c r="G103" s="26">
        <f t="shared" si="4"/>
        <v>17624.010000000002</v>
      </c>
      <c r="H103" s="26">
        <f t="shared" si="4"/>
        <v>1817.5500000000002</v>
      </c>
      <c r="I103" s="26">
        <f t="shared" si="4"/>
        <v>475.37</v>
      </c>
      <c r="J103" s="26">
        <f t="shared" si="4"/>
        <v>69963.53</v>
      </c>
      <c r="K103" s="26">
        <f t="shared" si="4"/>
        <v>0</v>
      </c>
      <c r="L103" s="26">
        <f t="shared" si="4"/>
        <v>0</v>
      </c>
      <c r="M103" s="26">
        <f t="shared" si="4"/>
        <v>193.45000000000002</v>
      </c>
      <c r="N103" s="26">
        <f t="shared" si="4"/>
        <v>115.32000000000001</v>
      </c>
    </row>
    <row r="104" spans="1:14" ht="18.75" customHeight="1">
      <c r="A104" s="20" t="s">
        <v>176</v>
      </c>
      <c r="B104" s="20"/>
      <c r="H104" s="21"/>
      <c r="N104" s="22"/>
    </row>
    <row r="105" spans="1:14" ht="34.5" customHeight="1">
      <c r="A105" s="23" t="s">
        <v>177</v>
      </c>
      <c r="B105" s="24" t="s">
        <v>178</v>
      </c>
      <c r="C105" s="25">
        <v>96.93</v>
      </c>
      <c r="D105" s="25">
        <v>34.97</v>
      </c>
      <c r="E105" s="25">
        <v>3.14</v>
      </c>
      <c r="F105" s="25">
        <v>4.79</v>
      </c>
      <c r="G105" s="25">
        <v>14.99</v>
      </c>
      <c r="H105" s="25">
        <v>0</v>
      </c>
      <c r="I105" s="25">
        <v>0</v>
      </c>
      <c r="J105" s="25">
        <v>57.89</v>
      </c>
      <c r="K105" s="25">
        <v>0</v>
      </c>
      <c r="L105" s="25">
        <v>0</v>
      </c>
      <c r="M105" s="25">
        <v>0</v>
      </c>
      <c r="N105" s="25">
        <v>54.03</v>
      </c>
    </row>
    <row r="106" spans="1:14" ht="34.5" customHeight="1">
      <c r="A106" s="23" t="s">
        <v>179</v>
      </c>
      <c r="B106" s="24" t="s">
        <v>180</v>
      </c>
      <c r="C106" s="25">
        <v>2381.84</v>
      </c>
      <c r="D106" s="25">
        <v>0</v>
      </c>
      <c r="E106" s="25">
        <v>0</v>
      </c>
      <c r="F106" s="25">
        <v>1523.26</v>
      </c>
      <c r="G106" s="25">
        <v>0</v>
      </c>
      <c r="H106" s="25">
        <v>0</v>
      </c>
      <c r="I106" s="25">
        <v>0</v>
      </c>
      <c r="J106" s="25">
        <v>1523.26</v>
      </c>
      <c r="K106" s="25">
        <v>0</v>
      </c>
      <c r="L106" s="25">
        <v>0</v>
      </c>
      <c r="M106" s="25">
        <v>0</v>
      </c>
      <c r="N106" s="25">
        <v>858.58</v>
      </c>
    </row>
    <row r="107" spans="1:14" ht="34.5" customHeight="1">
      <c r="A107" s="23" t="s">
        <v>181</v>
      </c>
      <c r="B107" s="24" t="s">
        <v>182</v>
      </c>
      <c r="C107" s="25">
        <v>3406.23</v>
      </c>
      <c r="D107" s="25"/>
      <c r="E107" s="25"/>
      <c r="F107" s="25"/>
      <c r="G107" s="25">
        <v>0</v>
      </c>
      <c r="H107" s="25">
        <v>0</v>
      </c>
      <c r="I107" s="25">
        <v>0</v>
      </c>
      <c r="J107" s="25">
        <v>0</v>
      </c>
      <c r="K107" s="25"/>
      <c r="L107" s="25">
        <v>0</v>
      </c>
      <c r="M107" s="25">
        <v>16.850000000000001</v>
      </c>
      <c r="N107" s="25">
        <v>3389.38</v>
      </c>
    </row>
    <row r="108" spans="1:14" ht="34.5" customHeight="1">
      <c r="A108" s="23" t="s">
        <v>183</v>
      </c>
      <c r="B108" s="24" t="s">
        <v>184</v>
      </c>
      <c r="C108" s="25">
        <v>747.96</v>
      </c>
      <c r="D108" s="25">
        <v>28.2</v>
      </c>
      <c r="E108" s="25">
        <v>29.27</v>
      </c>
      <c r="F108" s="25">
        <v>577.42999999999995</v>
      </c>
      <c r="G108" s="25">
        <v>16.86</v>
      </c>
      <c r="H108" s="25">
        <v>0</v>
      </c>
      <c r="I108" s="25">
        <v>0</v>
      </c>
      <c r="J108" s="25">
        <v>651.76</v>
      </c>
      <c r="K108" s="25"/>
      <c r="L108" s="25">
        <v>0</v>
      </c>
      <c r="M108" s="25">
        <v>0</v>
      </c>
      <c r="N108" s="25">
        <v>113.06</v>
      </c>
    </row>
    <row r="109" spans="1:14" ht="34.5" customHeight="1">
      <c r="A109" s="23" t="s">
        <v>185</v>
      </c>
      <c r="B109" s="24" t="s">
        <v>186</v>
      </c>
      <c r="C109" s="25">
        <v>187.18</v>
      </c>
      <c r="D109" s="25">
        <v>0</v>
      </c>
      <c r="E109" s="25">
        <v>0</v>
      </c>
      <c r="F109" s="25">
        <v>68.62</v>
      </c>
      <c r="G109" s="25">
        <v>0</v>
      </c>
      <c r="H109" s="25">
        <v>0</v>
      </c>
      <c r="I109" s="25">
        <v>0</v>
      </c>
      <c r="J109" s="25">
        <v>68.62</v>
      </c>
      <c r="K109" s="25">
        <v>0</v>
      </c>
      <c r="L109" s="25">
        <v>0</v>
      </c>
      <c r="M109" s="25">
        <v>86.83</v>
      </c>
      <c r="N109" s="25">
        <v>31.73</v>
      </c>
    </row>
    <row r="110" spans="1:14" ht="34.5" customHeight="1">
      <c r="A110" s="23" t="s">
        <v>187</v>
      </c>
      <c r="B110" s="24" t="s">
        <v>188</v>
      </c>
      <c r="C110" s="25">
        <v>3976.7</v>
      </c>
      <c r="D110" s="25">
        <v>1430.29</v>
      </c>
      <c r="E110" s="25">
        <v>202.39</v>
      </c>
      <c r="F110" s="25">
        <v>22.41</v>
      </c>
      <c r="G110" s="25">
        <v>798.48</v>
      </c>
      <c r="H110" s="25">
        <v>41.97</v>
      </c>
      <c r="I110" s="25">
        <v>0.16</v>
      </c>
      <c r="J110" s="25">
        <v>2495.6999999999998</v>
      </c>
      <c r="K110" s="25">
        <v>0</v>
      </c>
      <c r="L110" s="25">
        <v>0</v>
      </c>
      <c r="M110" s="25">
        <v>2215.19</v>
      </c>
      <c r="N110" s="25">
        <v>64.459999999999994</v>
      </c>
    </row>
    <row r="111" spans="1:14" ht="34.5" customHeight="1">
      <c r="A111" s="23" t="s">
        <v>189</v>
      </c>
      <c r="B111" s="24" t="s">
        <v>190</v>
      </c>
      <c r="C111" s="25">
        <v>36.58</v>
      </c>
      <c r="D111" s="25">
        <v>0</v>
      </c>
      <c r="E111" s="25">
        <v>0</v>
      </c>
      <c r="F111" s="25">
        <v>1.81</v>
      </c>
      <c r="G111" s="25">
        <v>0</v>
      </c>
      <c r="H111" s="25">
        <v>10.58</v>
      </c>
      <c r="I111" s="25">
        <v>0.04</v>
      </c>
      <c r="J111" s="25">
        <v>12.43</v>
      </c>
      <c r="K111" s="25">
        <v>0</v>
      </c>
      <c r="L111" s="25">
        <v>0</v>
      </c>
      <c r="M111" s="25">
        <v>17.5</v>
      </c>
      <c r="N111" s="25">
        <v>6.69</v>
      </c>
    </row>
    <row r="112" spans="1:14" ht="34.5" customHeight="1">
      <c r="A112" s="23" t="s">
        <v>191</v>
      </c>
      <c r="B112" s="24" t="s">
        <v>192</v>
      </c>
      <c r="C112" s="25">
        <v>3035</v>
      </c>
      <c r="D112" s="25"/>
      <c r="E112" s="25"/>
      <c r="F112" s="25">
        <v>2998.71</v>
      </c>
      <c r="G112" s="25">
        <v>0</v>
      </c>
      <c r="H112" s="25">
        <v>0</v>
      </c>
      <c r="I112" s="25">
        <v>0</v>
      </c>
      <c r="J112" s="25">
        <v>2998.71</v>
      </c>
      <c r="K112" s="25"/>
      <c r="L112" s="25">
        <v>0</v>
      </c>
      <c r="M112" s="25">
        <v>0</v>
      </c>
      <c r="N112" s="25">
        <v>36.29</v>
      </c>
    </row>
    <row r="113" spans="1:14" ht="34.5" customHeight="1">
      <c r="A113" s="23" t="s">
        <v>193</v>
      </c>
      <c r="B113" s="24" t="s">
        <v>194</v>
      </c>
      <c r="C113" s="25">
        <v>2949.49</v>
      </c>
      <c r="D113" s="25">
        <v>741.27</v>
      </c>
      <c r="E113" s="25">
        <v>237.61</v>
      </c>
      <c r="F113" s="25">
        <v>18.25</v>
      </c>
      <c r="G113" s="25">
        <v>525.26</v>
      </c>
      <c r="H113" s="25">
        <v>155.44999999999999</v>
      </c>
      <c r="I113" s="25">
        <v>51.63</v>
      </c>
      <c r="J113" s="25">
        <v>1729.47</v>
      </c>
      <c r="K113" s="25"/>
      <c r="L113" s="25">
        <v>0</v>
      </c>
      <c r="M113" s="25">
        <v>1743.99</v>
      </c>
      <c r="N113" s="25">
        <v>52.92</v>
      </c>
    </row>
    <row r="114" spans="1:14" ht="34.5" customHeight="1">
      <c r="A114" s="23" t="s">
        <v>195</v>
      </c>
      <c r="B114" s="24" t="s">
        <v>196</v>
      </c>
      <c r="C114" s="25">
        <v>6217.06</v>
      </c>
      <c r="D114" s="25">
        <v>0</v>
      </c>
      <c r="E114" s="25">
        <v>0</v>
      </c>
      <c r="F114" s="25">
        <v>0</v>
      </c>
      <c r="G114" s="25">
        <v>0</v>
      </c>
      <c r="H114" s="25">
        <v>0</v>
      </c>
      <c r="I114" s="25">
        <v>0</v>
      </c>
      <c r="J114" s="25">
        <v>0</v>
      </c>
      <c r="K114" s="25">
        <v>0</v>
      </c>
      <c r="L114" s="25">
        <v>0</v>
      </c>
      <c r="M114" s="25">
        <v>19259.88</v>
      </c>
      <c r="N114" s="25">
        <v>-13042.82</v>
      </c>
    </row>
    <row r="115" spans="1:14" ht="34.5" customHeight="1">
      <c r="A115" s="23" t="s">
        <v>197</v>
      </c>
      <c r="B115" s="24" t="s">
        <v>198</v>
      </c>
      <c r="C115" s="25">
        <v>1871.97</v>
      </c>
      <c r="D115" s="25">
        <v>0</v>
      </c>
      <c r="E115" s="25">
        <v>0</v>
      </c>
      <c r="F115" s="25">
        <v>0</v>
      </c>
      <c r="G115" s="25">
        <v>0</v>
      </c>
      <c r="H115" s="25">
        <v>0</v>
      </c>
      <c r="I115" s="25">
        <v>0</v>
      </c>
      <c r="J115" s="25">
        <v>0</v>
      </c>
      <c r="K115" s="25">
        <v>0</v>
      </c>
      <c r="L115" s="25">
        <v>0</v>
      </c>
      <c r="M115" s="25">
        <v>0</v>
      </c>
      <c r="N115" s="25">
        <v>1871.97</v>
      </c>
    </row>
    <row r="116" spans="1:14" ht="34.5" customHeight="1">
      <c r="A116" s="23" t="s">
        <v>199</v>
      </c>
      <c r="B116" s="24" t="s">
        <v>200</v>
      </c>
      <c r="C116" s="25">
        <v>1392.53</v>
      </c>
      <c r="D116" s="25">
        <v>0</v>
      </c>
      <c r="E116" s="25">
        <v>0</v>
      </c>
      <c r="F116" s="25">
        <v>395.93</v>
      </c>
      <c r="G116" s="25">
        <v>0</v>
      </c>
      <c r="H116" s="25">
        <v>25.8</v>
      </c>
      <c r="I116" s="25">
        <v>1.28</v>
      </c>
      <c r="J116" s="25">
        <v>423.01</v>
      </c>
      <c r="K116" s="25">
        <v>0</v>
      </c>
      <c r="L116" s="25">
        <v>0</v>
      </c>
      <c r="M116" s="25">
        <v>28.74</v>
      </c>
      <c r="N116" s="25">
        <v>942.06</v>
      </c>
    </row>
    <row r="117" spans="1:14" ht="34.5" customHeight="1">
      <c r="A117" s="23" t="s">
        <v>201</v>
      </c>
      <c r="B117" s="24" t="s">
        <v>202</v>
      </c>
      <c r="C117" s="25">
        <v>24.53</v>
      </c>
      <c r="D117" s="25">
        <v>19.29</v>
      </c>
      <c r="E117" s="25">
        <v>2.75</v>
      </c>
      <c r="F117" s="25">
        <v>0.96</v>
      </c>
      <c r="G117" s="25">
        <v>8.89</v>
      </c>
      <c r="H117" s="25">
        <v>0</v>
      </c>
      <c r="I117" s="25">
        <v>0</v>
      </c>
      <c r="J117" s="25">
        <v>31.89</v>
      </c>
      <c r="K117" s="25">
        <v>0</v>
      </c>
      <c r="L117" s="25">
        <v>0</v>
      </c>
      <c r="M117" s="25">
        <v>0.08</v>
      </c>
      <c r="N117" s="25">
        <v>1.45</v>
      </c>
    </row>
    <row r="118" spans="1:14" ht="34.5" customHeight="1">
      <c r="A118" s="23" t="s">
        <v>203</v>
      </c>
      <c r="B118" s="24" t="s">
        <v>204</v>
      </c>
      <c r="C118" s="25">
        <v>934.96</v>
      </c>
      <c r="D118" s="25">
        <v>0.21</v>
      </c>
      <c r="E118" s="25"/>
      <c r="F118" s="25">
        <v>678.87</v>
      </c>
      <c r="G118" s="25">
        <v>7.0000000000000007E-2</v>
      </c>
      <c r="H118" s="25">
        <v>1.02</v>
      </c>
      <c r="I118" s="25">
        <v>0.44</v>
      </c>
      <c r="J118" s="25">
        <v>680.61</v>
      </c>
      <c r="K118" s="25"/>
      <c r="L118" s="25">
        <v>0</v>
      </c>
      <c r="M118" s="25">
        <v>989.74</v>
      </c>
      <c r="N118" s="25">
        <v>-734.88</v>
      </c>
    </row>
    <row r="119" spans="1:14" ht="34.5" customHeight="1">
      <c r="A119" s="23" t="s">
        <v>205</v>
      </c>
      <c r="B119" s="24" t="s">
        <v>206</v>
      </c>
      <c r="C119" s="25">
        <v>121.36</v>
      </c>
      <c r="D119" s="25"/>
      <c r="E119" s="25"/>
      <c r="F119" s="25">
        <v>57.28</v>
      </c>
      <c r="G119" s="25">
        <v>0</v>
      </c>
      <c r="H119" s="25">
        <v>0</v>
      </c>
      <c r="I119" s="25">
        <v>0</v>
      </c>
      <c r="J119" s="25">
        <v>57.28</v>
      </c>
      <c r="K119" s="25"/>
      <c r="L119" s="25">
        <v>0</v>
      </c>
      <c r="M119" s="25">
        <v>0</v>
      </c>
      <c r="N119" s="25">
        <v>64.08</v>
      </c>
    </row>
    <row r="120" spans="1:14" ht="34.5" customHeight="1">
      <c r="A120" s="23" t="s">
        <v>160</v>
      </c>
      <c r="B120" s="24" t="s">
        <v>161</v>
      </c>
      <c r="C120" s="25">
        <v>78.3</v>
      </c>
      <c r="D120" s="25">
        <v>0</v>
      </c>
      <c r="E120" s="25">
        <v>0</v>
      </c>
      <c r="F120" s="25">
        <v>48.72</v>
      </c>
      <c r="G120" s="25">
        <v>0</v>
      </c>
      <c r="H120" s="25">
        <v>0</v>
      </c>
      <c r="I120" s="25">
        <v>0</v>
      </c>
      <c r="J120" s="25">
        <v>48.72</v>
      </c>
      <c r="K120" s="25">
        <v>0</v>
      </c>
      <c r="L120" s="25">
        <v>0</v>
      </c>
      <c r="M120" s="25">
        <v>0</v>
      </c>
      <c r="N120" s="25">
        <v>29.58</v>
      </c>
    </row>
    <row r="121" spans="1:14" ht="34.5" customHeight="1" thickBot="1">
      <c r="A121" s="23" t="s">
        <v>207</v>
      </c>
      <c r="B121" s="24" t="s">
        <v>208</v>
      </c>
      <c r="C121" s="25">
        <v>2690.89</v>
      </c>
      <c r="D121" s="25">
        <v>2096.9899999999998</v>
      </c>
      <c r="E121" s="25">
        <v>341.02</v>
      </c>
      <c r="F121" s="25">
        <v>175.41</v>
      </c>
      <c r="G121" s="25">
        <v>967.75</v>
      </c>
      <c r="H121" s="25">
        <v>69.98</v>
      </c>
      <c r="I121" s="25">
        <v>4.42</v>
      </c>
      <c r="J121" s="25">
        <v>3655.57</v>
      </c>
      <c r="K121" s="25">
        <v>0</v>
      </c>
      <c r="L121" s="25">
        <v>0</v>
      </c>
      <c r="M121" s="25">
        <v>129.97</v>
      </c>
      <c r="N121" s="25">
        <v>-122.47</v>
      </c>
    </row>
    <row r="122" spans="1:14" ht="14.1" customHeight="1">
      <c r="A122" s="20"/>
      <c r="B122" s="7"/>
      <c r="C122" s="26">
        <f t="shared" ref="C122:N122" si="5">SUM(C105:C121)</f>
        <v>30149.51</v>
      </c>
      <c r="D122" s="26">
        <f t="shared" si="5"/>
        <v>4351.2199999999993</v>
      </c>
      <c r="E122" s="26">
        <f t="shared" si="5"/>
        <v>816.18</v>
      </c>
      <c r="F122" s="26">
        <f t="shared" si="5"/>
        <v>6572.45</v>
      </c>
      <c r="G122" s="26">
        <f t="shared" si="5"/>
        <v>2332.3000000000002</v>
      </c>
      <c r="H122" s="26">
        <f t="shared" si="5"/>
        <v>304.8</v>
      </c>
      <c r="I122" s="26">
        <f t="shared" si="5"/>
        <v>57.970000000000006</v>
      </c>
      <c r="J122" s="26">
        <f t="shared" si="5"/>
        <v>14434.92</v>
      </c>
      <c r="K122" s="26">
        <f t="shared" si="5"/>
        <v>0</v>
      </c>
      <c r="L122" s="26">
        <f t="shared" si="5"/>
        <v>0</v>
      </c>
      <c r="M122" s="26">
        <f t="shared" si="5"/>
        <v>24488.770000000008</v>
      </c>
      <c r="N122" s="26">
        <f t="shared" si="5"/>
        <v>-6383.89</v>
      </c>
    </row>
    <row r="123" spans="1:14" ht="14.45" customHeight="1" thickBot="1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</row>
    <row r="124" spans="1:14" ht="14.45" customHeight="1" thickBot="1">
      <c r="A124" s="20"/>
      <c r="B124" s="20"/>
      <c r="C124" s="27">
        <f t="shared" ref="C124:N124" si="6">SUM(C10,C18,C21,C26,C103,C122)</f>
        <v>91393.400000000009</v>
      </c>
      <c r="D124" s="27">
        <f t="shared" si="6"/>
        <v>45330.59</v>
      </c>
      <c r="E124" s="27">
        <f t="shared" si="6"/>
        <v>10919.399999999998</v>
      </c>
      <c r="F124" s="27">
        <f t="shared" si="6"/>
        <v>14607.43</v>
      </c>
      <c r="G124" s="27">
        <f t="shared" si="6"/>
        <v>19956.310000000001</v>
      </c>
      <c r="H124" s="27">
        <f t="shared" si="6"/>
        <v>2122.3500000000004</v>
      </c>
      <c r="I124" s="27">
        <f t="shared" si="6"/>
        <v>533.34</v>
      </c>
      <c r="J124" s="27">
        <f t="shared" si="6"/>
        <v>93469.42</v>
      </c>
      <c r="K124" s="27">
        <f t="shared" si="6"/>
        <v>0</v>
      </c>
      <c r="L124" s="27">
        <f t="shared" si="6"/>
        <v>0</v>
      </c>
      <c r="M124" s="27">
        <f t="shared" si="6"/>
        <v>24682.220000000008</v>
      </c>
      <c r="N124" s="27">
        <f t="shared" si="6"/>
        <v>-6268.5700000000006</v>
      </c>
    </row>
    <row r="125" spans="1:14" ht="14.45" customHeight="1" thickTop="1"/>
    <row r="126" spans="1:14" ht="14.45" customHeight="1"/>
    <row r="127" spans="1:14" ht="14.1" customHeight="1">
      <c r="A127" s="7" t="s">
        <v>19</v>
      </c>
      <c r="B127" s="3"/>
      <c r="C127" s="3"/>
      <c r="D127" s="2"/>
      <c r="E127" s="9">
        <f>SUM(J10,J18,J21,J26,J103,J122)</f>
        <v>93469.42</v>
      </c>
      <c r="F127" s="2"/>
      <c r="G127" s="2"/>
      <c r="H127" s="2"/>
      <c r="I127" s="2"/>
      <c r="J127" s="2"/>
      <c r="K127" s="2"/>
      <c r="L127" s="2"/>
      <c r="M127" s="2"/>
      <c r="N127" s="2"/>
    </row>
    <row r="128" spans="1:14" ht="14.1" customHeight="1">
      <c r="A128" s="7" t="s">
        <v>9</v>
      </c>
      <c r="B128" s="2"/>
      <c r="C128" s="2"/>
      <c r="D128" s="2"/>
      <c r="E128" s="9">
        <v>16758.21</v>
      </c>
      <c r="F128" s="2"/>
      <c r="G128" s="2"/>
      <c r="H128" s="2"/>
      <c r="I128" s="2"/>
      <c r="J128" s="2"/>
      <c r="K128" s="2"/>
      <c r="L128" s="2"/>
      <c r="M128" s="2"/>
      <c r="N128" s="2"/>
    </row>
    <row r="129" spans="1:14" ht="9" customHeight="1">
      <c r="A129" s="2"/>
      <c r="B129" s="2"/>
      <c r="C129" s="2"/>
      <c r="D129" s="2"/>
      <c r="E129" s="10"/>
      <c r="F129" s="2"/>
      <c r="G129" s="2"/>
      <c r="H129" s="2"/>
      <c r="I129" s="2"/>
      <c r="J129" s="2"/>
      <c r="K129" s="2"/>
      <c r="L129" s="2"/>
      <c r="M129" s="2"/>
      <c r="N129" s="2"/>
    </row>
    <row r="130" spans="1:14" ht="14.1" customHeight="1">
      <c r="A130" s="4" t="s">
        <v>10</v>
      </c>
      <c r="B130" s="5"/>
      <c r="C130" s="5"/>
      <c r="D130" s="5"/>
      <c r="E130" s="11">
        <f>SUM(E127:E128)</f>
        <v>110227.63</v>
      </c>
      <c r="F130" s="5"/>
      <c r="G130" s="2"/>
      <c r="H130" s="2"/>
      <c r="I130" s="2"/>
      <c r="J130" s="2"/>
      <c r="K130" s="2"/>
      <c r="L130" s="2"/>
      <c r="M130" s="2"/>
      <c r="N130" s="2"/>
    </row>
    <row r="131" spans="1:14" ht="14.1" customHeight="1">
      <c r="A131" s="3"/>
      <c r="B131" s="2"/>
      <c r="C131" s="2"/>
      <c r="D131" s="2"/>
      <c r="E131" s="9"/>
      <c r="F131" s="2"/>
      <c r="G131" s="2"/>
      <c r="H131" s="2"/>
      <c r="I131" s="2"/>
      <c r="J131" s="2"/>
      <c r="K131" s="2"/>
      <c r="L131" s="2"/>
      <c r="M131" s="2"/>
      <c r="N131" s="2"/>
    </row>
    <row r="132" spans="1:14" ht="14.1" customHeight="1">
      <c r="A132" s="6" t="s">
        <v>15</v>
      </c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</row>
    <row r="133" spans="1:14" ht="14.1" customHeight="1">
      <c r="A133" s="6" t="s">
        <v>16</v>
      </c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</row>
    <row r="134" spans="1:14" ht="14.1" customHeight="1">
      <c r="A134" s="6" t="s">
        <v>14</v>
      </c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</row>
    <row r="135" spans="1:14" ht="14.1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</row>
    <row r="136" spans="1:14" ht="14.1" customHeight="1"/>
    <row r="137" spans="1:14" ht="14.1" customHeight="1">
      <c r="B137" s="15" t="s">
        <v>265</v>
      </c>
      <c r="C137" s="14">
        <f>'Trust &amp; Dividend Income '!M45+'Trust &amp; Dividend Income '!N45</f>
        <v>91393.389999999985</v>
      </c>
      <c r="D137" s="17">
        <f>'Trust &amp; Dividend Income '!D45</f>
        <v>45330.58</v>
      </c>
      <c r="E137" s="17">
        <f>'Trust &amp; Dividend Income '!C45</f>
        <v>10919.400000000001</v>
      </c>
      <c r="F137" s="17">
        <f>'Trust &amp; Dividend Income '!B45+'Trust &amp; Dividend Income '!F45</f>
        <v>14607.43</v>
      </c>
      <c r="G137" s="17">
        <f>'Trust &amp; Dividend Income '!E45</f>
        <v>19956.28</v>
      </c>
      <c r="H137" s="17">
        <f>'Trust &amp; Dividend Income '!G45-'Trust &amp; Dividend Income '!K45</f>
        <v>2122.35</v>
      </c>
      <c r="I137" s="17">
        <f>'Trust &amp; Dividend Income '!K45</f>
        <v>533.32999999999993</v>
      </c>
      <c r="J137" s="12"/>
      <c r="K137" s="12"/>
      <c r="L137" s="12"/>
      <c r="M137" s="17">
        <f>'Trust &amp; Dividend Income '!H45</f>
        <v>24682.210000000006</v>
      </c>
      <c r="N137" s="17">
        <f>'Trust &amp; Dividend Income '!I45-'Trust &amp; Dividend Income '!L45</f>
        <v>-6268.5899999999983</v>
      </c>
    </row>
    <row r="138" spans="1:14" ht="14.1" customHeight="1">
      <c r="B138" t="s">
        <v>266</v>
      </c>
      <c r="C138" s="14">
        <f>C124-C137</f>
        <v>1.0000000023865141E-2</v>
      </c>
      <c r="D138" s="14">
        <f>D124-D137</f>
        <v>9.9999999947613105E-3</v>
      </c>
      <c r="E138" s="14">
        <f t="shared" ref="E138:N138" si="7">E124-E137</f>
        <v>0</v>
      </c>
      <c r="F138" s="14">
        <f>F137-F124</f>
        <v>0</v>
      </c>
      <c r="G138" s="14">
        <f t="shared" si="7"/>
        <v>3.0000000002473826E-2</v>
      </c>
      <c r="H138" s="14">
        <f t="shared" si="7"/>
        <v>0</v>
      </c>
      <c r="I138" s="14">
        <f t="shared" si="7"/>
        <v>1.0000000000104592E-2</v>
      </c>
      <c r="J138" s="14"/>
      <c r="K138" s="14">
        <f t="shared" si="7"/>
        <v>0</v>
      </c>
      <c r="L138" s="14">
        <f t="shared" si="7"/>
        <v>0</v>
      </c>
      <c r="M138" s="14">
        <f t="shared" si="7"/>
        <v>1.0000000002037268E-2</v>
      </c>
      <c r="N138" s="14">
        <f t="shared" si="7"/>
        <v>1.9999999997708073E-2</v>
      </c>
    </row>
    <row r="139" spans="1:14" ht="14.1" customHeight="1"/>
    <row r="140" spans="1:14" ht="14.1" customHeight="1"/>
    <row r="141" spans="1:14" ht="14.1" customHeight="1"/>
    <row r="142" spans="1:14" ht="14.1" customHeight="1"/>
    <row r="143" spans="1:14" ht="14.1" customHeight="1"/>
    <row r="144" spans="1:14" ht="14.1" customHeight="1"/>
    <row r="145" ht="14.1" customHeight="1"/>
    <row r="146" ht="14.1" customHeight="1"/>
    <row r="147" ht="14.1" customHeight="1"/>
    <row r="148" ht="14.1" customHeight="1"/>
    <row r="149" ht="14.1" customHeight="1"/>
    <row r="150" ht="14.1" customHeight="1"/>
    <row r="151" ht="14.1" customHeight="1"/>
    <row r="152" ht="14.1" customHeight="1"/>
    <row r="153" ht="14.1" customHeight="1"/>
    <row r="154" ht="14.1" customHeight="1"/>
    <row r="155" ht="14.1" customHeight="1"/>
    <row r="156" ht="14.1" customHeight="1"/>
  </sheetData>
  <mergeCells count="9">
    <mergeCell ref="M5:M6"/>
    <mergeCell ref="N5:N6"/>
    <mergeCell ref="A2:F2"/>
    <mergeCell ref="A3:F3"/>
    <mergeCell ref="A4:F4"/>
    <mergeCell ref="J5:J6"/>
    <mergeCell ref="K5:K6"/>
    <mergeCell ref="L5:L6"/>
    <mergeCell ref="A6:B6"/>
  </mergeCells>
  <phoneticPr fontId="1" type="noConversion"/>
  <hyperlinks>
    <hyperlink ref="B137" location="'Trust &amp; Dividend Income '!A45" display="Burrells " xr:uid="{7E6BA333-5AEF-45A6-B311-C378EED760A9}"/>
  </hyperlinks>
  <pageMargins left="0.25" right="0.25" top="0.75" bottom="0.75" header="0.3" footer="0.3"/>
  <pageSetup paperSize="9" scale="99" fitToWidth="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46"/>
  <sheetViews>
    <sheetView topLeftCell="D29" workbookViewId="0">
      <selection activeCell="P38" sqref="P38"/>
    </sheetView>
  </sheetViews>
  <sheetFormatPr defaultRowHeight="15"/>
  <cols>
    <col min="1" max="1" width="17.7109375" bestFit="1" customWidth="1"/>
    <col min="2" max="2" width="10.28515625" bestFit="1" customWidth="1"/>
    <col min="3" max="3" width="13.140625" bestFit="1" customWidth="1"/>
    <col min="4" max="4" width="10.5703125" bestFit="1" customWidth="1"/>
    <col min="5" max="5" width="16.140625" bestFit="1" customWidth="1"/>
    <col min="6" max="6" width="12.140625" bestFit="1" customWidth="1"/>
    <col min="7" max="7" width="15.140625" bestFit="1" customWidth="1"/>
    <col min="8" max="8" width="16.28515625" bestFit="1" customWidth="1"/>
    <col min="9" max="9" width="13" bestFit="1" customWidth="1"/>
    <col min="10" max="10" width="22.140625" bestFit="1" customWidth="1"/>
    <col min="11" max="11" width="13.140625" bestFit="1" customWidth="1"/>
    <col min="12" max="12" width="20.7109375" bestFit="1" customWidth="1"/>
    <col min="13" max="13" width="10.5703125" bestFit="1" customWidth="1"/>
    <col min="14" max="14" width="16.140625" bestFit="1" customWidth="1"/>
    <col min="15" max="15" width="17" hidden="1" customWidth="1"/>
    <col min="16" max="16" width="16.85546875" customWidth="1"/>
  </cols>
  <sheetData>
    <row r="1" spans="1:16">
      <c r="A1" s="12" t="s">
        <v>263</v>
      </c>
    </row>
    <row r="2" spans="1:16">
      <c r="A2" t="s">
        <v>210</v>
      </c>
      <c r="B2" t="s">
        <v>211</v>
      </c>
      <c r="C2" t="s">
        <v>212</v>
      </c>
      <c r="D2" t="s">
        <v>4</v>
      </c>
      <c r="E2" t="s">
        <v>213</v>
      </c>
      <c r="F2" t="s">
        <v>214</v>
      </c>
      <c r="G2" t="s">
        <v>215</v>
      </c>
      <c r="H2" t="s">
        <v>216</v>
      </c>
      <c r="I2" t="s">
        <v>217</v>
      </c>
      <c r="J2" t="s">
        <v>218</v>
      </c>
      <c r="K2" t="s">
        <v>219</v>
      </c>
      <c r="L2" t="s">
        <v>220</v>
      </c>
      <c r="M2" t="s">
        <v>221</v>
      </c>
      <c r="N2" t="s">
        <v>222</v>
      </c>
      <c r="O2" t="s">
        <v>223</v>
      </c>
      <c r="P2" t="s">
        <v>224</v>
      </c>
    </row>
    <row r="3" spans="1:16" hidden="1">
      <c r="A3" t="s">
        <v>225</v>
      </c>
      <c r="O3">
        <v>0</v>
      </c>
      <c r="P3">
        <v>0</v>
      </c>
    </row>
    <row r="4" spans="1:16" hidden="1">
      <c r="A4" t="s">
        <v>226</v>
      </c>
      <c r="O4">
        <v>0</v>
      </c>
      <c r="P4">
        <v>0</v>
      </c>
    </row>
    <row r="5" spans="1:16" hidden="1">
      <c r="A5" t="s">
        <v>227</v>
      </c>
      <c r="O5">
        <v>0</v>
      </c>
      <c r="P5">
        <v>0</v>
      </c>
    </row>
    <row r="6" spans="1:16" hidden="1">
      <c r="A6" t="s">
        <v>228</v>
      </c>
      <c r="O6">
        <v>0</v>
      </c>
      <c r="P6">
        <v>0</v>
      </c>
    </row>
    <row r="7" spans="1:16">
      <c r="A7" t="s">
        <v>229</v>
      </c>
      <c r="B7">
        <v>217.4</v>
      </c>
      <c r="C7">
        <v>0</v>
      </c>
      <c r="D7">
        <v>0</v>
      </c>
      <c r="E7">
        <v>0</v>
      </c>
      <c r="F7">
        <v>1305.8600000000001</v>
      </c>
      <c r="G7">
        <v>0</v>
      </c>
      <c r="H7">
        <v>0</v>
      </c>
      <c r="I7">
        <v>858.57999999999993</v>
      </c>
      <c r="J7">
        <v>2381.84</v>
      </c>
      <c r="K7">
        <v>0</v>
      </c>
      <c r="L7">
        <v>0</v>
      </c>
      <c r="M7">
        <v>1754.8899999999999</v>
      </c>
      <c r="N7">
        <v>626.95000000000005</v>
      </c>
      <c r="O7">
        <v>7145.5199999999995</v>
      </c>
      <c r="P7">
        <v>2381.84</v>
      </c>
    </row>
    <row r="8" spans="1:16">
      <c r="A8" t="s">
        <v>230</v>
      </c>
      <c r="B8">
        <v>577.42999999999995</v>
      </c>
      <c r="C8">
        <v>29.27</v>
      </c>
      <c r="D8">
        <v>28.2</v>
      </c>
      <c r="E8">
        <v>16.86</v>
      </c>
      <c r="F8">
        <v>0</v>
      </c>
      <c r="G8">
        <v>0</v>
      </c>
      <c r="H8">
        <v>0</v>
      </c>
      <c r="I8">
        <v>113.06</v>
      </c>
      <c r="J8">
        <v>747.96</v>
      </c>
      <c r="K8">
        <v>0</v>
      </c>
      <c r="L8">
        <v>0</v>
      </c>
      <c r="M8">
        <v>574.83000000000004</v>
      </c>
      <c r="N8">
        <v>173.13</v>
      </c>
      <c r="O8">
        <v>2260.7400000000002</v>
      </c>
      <c r="P8">
        <v>747.96</v>
      </c>
    </row>
    <row r="9" spans="1:16" hidden="1">
      <c r="A9" t="s">
        <v>231</v>
      </c>
      <c r="O9">
        <v>0</v>
      </c>
      <c r="P9">
        <v>0</v>
      </c>
    </row>
    <row r="10" spans="1:16" hidden="1">
      <c r="A10" t="s">
        <v>232</v>
      </c>
      <c r="O10">
        <v>0</v>
      </c>
      <c r="P10">
        <v>0</v>
      </c>
    </row>
    <row r="11" spans="1:16" hidden="1">
      <c r="A11" t="s">
        <v>233</v>
      </c>
      <c r="O11">
        <v>0</v>
      </c>
      <c r="P11">
        <v>0</v>
      </c>
    </row>
    <row r="12" spans="1:16">
      <c r="A12" t="s">
        <v>234</v>
      </c>
      <c r="B12">
        <v>9.94</v>
      </c>
      <c r="C12">
        <v>0</v>
      </c>
      <c r="D12">
        <v>0</v>
      </c>
      <c r="E12">
        <v>0</v>
      </c>
      <c r="F12">
        <v>58.68</v>
      </c>
      <c r="G12">
        <v>0</v>
      </c>
      <c r="H12">
        <v>86.83</v>
      </c>
      <c r="I12">
        <v>31.73</v>
      </c>
      <c r="J12">
        <v>187.18</v>
      </c>
      <c r="K12">
        <v>0</v>
      </c>
      <c r="L12">
        <v>0</v>
      </c>
      <c r="M12">
        <v>0</v>
      </c>
      <c r="N12">
        <v>187.18</v>
      </c>
      <c r="O12">
        <v>561.54</v>
      </c>
      <c r="P12">
        <v>187.18</v>
      </c>
    </row>
    <row r="13" spans="1:16">
      <c r="A13" t="s">
        <v>235</v>
      </c>
      <c r="B13">
        <v>10.29</v>
      </c>
      <c r="C13">
        <v>202.39</v>
      </c>
      <c r="D13">
        <v>1430.29</v>
      </c>
      <c r="E13">
        <v>798.48</v>
      </c>
      <c r="F13">
        <v>12.12</v>
      </c>
      <c r="G13">
        <v>42.13</v>
      </c>
      <c r="H13">
        <v>2215.1799999999998</v>
      </c>
      <c r="I13">
        <v>64.459999999999994</v>
      </c>
      <c r="J13">
        <v>3976.86</v>
      </c>
      <c r="K13">
        <v>0.16</v>
      </c>
      <c r="L13">
        <v>0</v>
      </c>
      <c r="M13">
        <v>1112.55</v>
      </c>
      <c r="N13">
        <v>2864.15</v>
      </c>
      <c r="O13">
        <v>12729.059999999998</v>
      </c>
      <c r="P13">
        <v>3976.7</v>
      </c>
    </row>
    <row r="14" spans="1:16">
      <c r="A14" t="s">
        <v>236</v>
      </c>
      <c r="B14">
        <v>2998.71</v>
      </c>
      <c r="C14">
        <v>0</v>
      </c>
      <c r="I14">
        <v>36.29</v>
      </c>
      <c r="J14">
        <v>3035</v>
      </c>
      <c r="M14">
        <v>2767</v>
      </c>
      <c r="N14">
        <v>268</v>
      </c>
      <c r="O14">
        <v>9105</v>
      </c>
      <c r="P14">
        <v>3035</v>
      </c>
    </row>
    <row r="15" spans="1:16">
      <c r="A15" t="s">
        <v>237</v>
      </c>
      <c r="B15">
        <v>18.2</v>
      </c>
      <c r="C15">
        <v>237.61</v>
      </c>
      <c r="D15">
        <v>741.27</v>
      </c>
      <c r="E15">
        <v>525.26</v>
      </c>
      <c r="F15">
        <v>0.05</v>
      </c>
      <c r="G15">
        <v>207.08</v>
      </c>
      <c r="H15">
        <v>1743.99</v>
      </c>
      <c r="I15">
        <v>52.92</v>
      </c>
      <c r="J15">
        <v>3001.12</v>
      </c>
      <c r="K15">
        <v>51.63</v>
      </c>
      <c r="M15">
        <v>940.11</v>
      </c>
      <c r="N15">
        <v>2009.38</v>
      </c>
      <c r="O15">
        <v>9528.619999999999</v>
      </c>
      <c r="P15">
        <v>2949.4900000000002</v>
      </c>
    </row>
    <row r="16" spans="1:16">
      <c r="A16" t="s">
        <v>238</v>
      </c>
      <c r="B16">
        <v>16.010000000000002</v>
      </c>
      <c r="F16">
        <v>37.300000000000004</v>
      </c>
      <c r="G16">
        <v>18.45</v>
      </c>
      <c r="H16">
        <v>50.68</v>
      </c>
      <c r="I16">
        <v>44.32</v>
      </c>
      <c r="J16">
        <v>166.76</v>
      </c>
      <c r="K16">
        <v>2.52</v>
      </c>
      <c r="M16">
        <v>71.239999999999995</v>
      </c>
      <c r="N16">
        <v>93</v>
      </c>
      <c r="O16">
        <v>500.28</v>
      </c>
      <c r="P16">
        <v>164.24</v>
      </c>
    </row>
    <row r="17" spans="1:16">
      <c r="A17" t="s">
        <v>239</v>
      </c>
      <c r="H17">
        <v>16.850000000000001</v>
      </c>
      <c r="I17">
        <v>3389.38</v>
      </c>
      <c r="J17">
        <v>3406.23</v>
      </c>
      <c r="M17">
        <v>2554.4499999999998</v>
      </c>
      <c r="N17">
        <v>851.78</v>
      </c>
      <c r="O17">
        <v>10218.69</v>
      </c>
      <c r="P17">
        <v>3406.2299999999996</v>
      </c>
    </row>
    <row r="18" spans="1:16">
      <c r="A18" t="s">
        <v>240</v>
      </c>
      <c r="H18">
        <v>19259.88</v>
      </c>
      <c r="J18">
        <v>19259.88</v>
      </c>
      <c r="L18">
        <v>13042.82</v>
      </c>
      <c r="N18">
        <v>6217.06</v>
      </c>
      <c r="O18">
        <v>57779.64</v>
      </c>
      <c r="P18">
        <v>6217.06</v>
      </c>
    </row>
    <row r="19" spans="1:16">
      <c r="A19" t="s">
        <v>241</v>
      </c>
      <c r="I19">
        <v>1871.97</v>
      </c>
      <c r="J19">
        <v>1871.97</v>
      </c>
      <c r="M19">
        <v>916.54</v>
      </c>
      <c r="N19">
        <v>955.43</v>
      </c>
      <c r="O19">
        <v>5615.91</v>
      </c>
      <c r="P19">
        <v>1871.9699999999998</v>
      </c>
    </row>
    <row r="20" spans="1:16">
      <c r="A20" t="s">
        <v>242</v>
      </c>
      <c r="B20">
        <v>2.78</v>
      </c>
      <c r="F20">
        <v>393.15</v>
      </c>
      <c r="G20">
        <v>27.08</v>
      </c>
      <c r="H20">
        <v>28.74</v>
      </c>
      <c r="I20">
        <v>942.06</v>
      </c>
      <c r="J20">
        <v>1393.81</v>
      </c>
      <c r="K20">
        <v>1.28</v>
      </c>
      <c r="M20">
        <v>950.53</v>
      </c>
      <c r="N20">
        <v>442</v>
      </c>
      <c r="O20">
        <v>4181.43</v>
      </c>
      <c r="P20">
        <v>1392.53</v>
      </c>
    </row>
    <row r="21" spans="1:16" hidden="1">
      <c r="A21" t="s">
        <v>243</v>
      </c>
      <c r="O21">
        <v>0</v>
      </c>
      <c r="P21">
        <v>0</v>
      </c>
    </row>
    <row r="22" spans="1:16" hidden="1">
      <c r="A22" t="s">
        <v>244</v>
      </c>
      <c r="O22">
        <v>0</v>
      </c>
      <c r="P22">
        <v>0</v>
      </c>
    </row>
    <row r="23" spans="1:16">
      <c r="A23" t="s">
        <v>245</v>
      </c>
      <c r="B23">
        <v>11.57</v>
      </c>
      <c r="C23">
        <v>0</v>
      </c>
      <c r="D23">
        <v>0.21</v>
      </c>
      <c r="E23">
        <v>7.0000000000000007E-2</v>
      </c>
      <c r="F23">
        <v>667.30000000000007</v>
      </c>
      <c r="G23">
        <v>1.46</v>
      </c>
      <c r="H23">
        <v>989.74999999999989</v>
      </c>
      <c r="I23">
        <v>0</v>
      </c>
      <c r="J23">
        <v>1670.29</v>
      </c>
      <c r="K23">
        <v>0.44</v>
      </c>
      <c r="L23">
        <v>734.89</v>
      </c>
      <c r="M23">
        <v>934.95999999999992</v>
      </c>
      <c r="N23">
        <v>0</v>
      </c>
      <c r="O23">
        <v>5010.9399999999996</v>
      </c>
      <c r="P23">
        <v>934.95999999999992</v>
      </c>
    </row>
    <row r="24" spans="1:16">
      <c r="A24" t="s">
        <v>246</v>
      </c>
      <c r="C24">
        <v>9.9699999999999989</v>
      </c>
      <c r="D24">
        <v>17.27</v>
      </c>
      <c r="E24">
        <v>29.68</v>
      </c>
      <c r="F24">
        <v>0.16</v>
      </c>
      <c r="G24">
        <v>1.68</v>
      </c>
      <c r="H24">
        <v>142.77000000000001</v>
      </c>
      <c r="I24">
        <v>8.81</v>
      </c>
      <c r="J24">
        <v>180.66000000000003</v>
      </c>
      <c r="N24">
        <v>180.66000000000003</v>
      </c>
      <c r="O24">
        <v>571.66000000000008</v>
      </c>
      <c r="P24">
        <v>180.66000000000003</v>
      </c>
    </row>
    <row r="25" spans="1:16">
      <c r="A25" t="s">
        <v>247</v>
      </c>
      <c r="B25">
        <v>11.24</v>
      </c>
      <c r="C25">
        <v>148.71</v>
      </c>
      <c r="D25">
        <v>923.77</v>
      </c>
      <c r="E25">
        <v>443.16999999999996</v>
      </c>
      <c r="F25">
        <v>32.68</v>
      </c>
      <c r="G25">
        <v>33.72</v>
      </c>
      <c r="H25">
        <v>0</v>
      </c>
      <c r="I25">
        <v>62.169999999999995</v>
      </c>
      <c r="J25">
        <v>1212.2900000000002</v>
      </c>
      <c r="K25">
        <v>4.51</v>
      </c>
      <c r="M25">
        <v>1111.72</v>
      </c>
      <c r="N25">
        <v>96.06</v>
      </c>
      <c r="O25">
        <v>4080.0400000000004</v>
      </c>
      <c r="P25">
        <v>1207.78</v>
      </c>
    </row>
    <row r="26" spans="1:16">
      <c r="A26" t="s">
        <v>248</v>
      </c>
      <c r="B26">
        <v>27.31</v>
      </c>
      <c r="C26">
        <v>341.02</v>
      </c>
      <c r="D26">
        <v>2096.9899999999998</v>
      </c>
      <c r="E26">
        <v>967.75</v>
      </c>
      <c r="F26">
        <v>148.1</v>
      </c>
      <c r="G26">
        <v>74.400000000000006</v>
      </c>
      <c r="H26">
        <v>129.96</v>
      </c>
      <c r="I26">
        <v>27.22</v>
      </c>
      <c r="J26">
        <v>2845</v>
      </c>
      <c r="K26">
        <v>4.42</v>
      </c>
      <c r="L26">
        <v>149.69</v>
      </c>
      <c r="M26">
        <v>2494.0299999999997</v>
      </c>
      <c r="N26">
        <v>196.86</v>
      </c>
      <c r="O26">
        <v>9502.75</v>
      </c>
      <c r="P26">
        <v>2690.89</v>
      </c>
    </row>
    <row r="27" spans="1:16" hidden="1">
      <c r="A27" t="s">
        <v>249</v>
      </c>
      <c r="O27">
        <v>0</v>
      </c>
      <c r="P27">
        <v>0</v>
      </c>
    </row>
    <row r="28" spans="1:16" hidden="1">
      <c r="A28" t="s">
        <v>250</v>
      </c>
      <c r="O28">
        <v>0</v>
      </c>
      <c r="P28">
        <v>0</v>
      </c>
    </row>
    <row r="29" spans="1:16">
      <c r="A29" t="s">
        <v>251</v>
      </c>
      <c r="B29">
        <v>4.79</v>
      </c>
      <c r="C29">
        <v>3.14</v>
      </c>
      <c r="D29">
        <v>34.97</v>
      </c>
      <c r="E29">
        <v>14.99</v>
      </c>
      <c r="F29">
        <v>0</v>
      </c>
      <c r="G29">
        <v>0</v>
      </c>
      <c r="H29">
        <v>0</v>
      </c>
      <c r="I29">
        <v>54.019999999999996</v>
      </c>
      <c r="J29">
        <v>96.93</v>
      </c>
      <c r="K29">
        <v>0</v>
      </c>
      <c r="L29">
        <v>0</v>
      </c>
      <c r="M29">
        <v>94.710000000000008</v>
      </c>
      <c r="N29">
        <v>2.2200000000000002</v>
      </c>
      <c r="O29">
        <v>305.77000000000004</v>
      </c>
      <c r="P29">
        <v>96.93</v>
      </c>
    </row>
    <row r="30" spans="1:16">
      <c r="A30" t="s">
        <v>252</v>
      </c>
      <c r="O30">
        <v>0</v>
      </c>
      <c r="P30">
        <v>0</v>
      </c>
    </row>
    <row r="31" spans="1:16">
      <c r="A31" t="s">
        <v>253</v>
      </c>
      <c r="O31">
        <v>0</v>
      </c>
      <c r="P31">
        <v>0</v>
      </c>
    </row>
    <row r="32" spans="1:16">
      <c r="A32" t="s">
        <v>254</v>
      </c>
      <c r="B32">
        <v>1.81</v>
      </c>
      <c r="C32">
        <v>0</v>
      </c>
      <c r="D32">
        <v>0</v>
      </c>
      <c r="E32">
        <v>0</v>
      </c>
      <c r="F32">
        <v>0</v>
      </c>
      <c r="G32">
        <v>10.620000000000001</v>
      </c>
      <c r="H32">
        <v>17.5</v>
      </c>
      <c r="I32">
        <v>6.69</v>
      </c>
      <c r="J32">
        <v>36.619999999999997</v>
      </c>
      <c r="K32">
        <v>0.04</v>
      </c>
      <c r="L32">
        <v>0</v>
      </c>
      <c r="M32">
        <v>23.6</v>
      </c>
      <c r="N32">
        <v>12.98</v>
      </c>
      <c r="O32">
        <v>109.86</v>
      </c>
      <c r="P32">
        <v>36.58</v>
      </c>
    </row>
    <row r="33" spans="1:16">
      <c r="A33" t="s">
        <v>255</v>
      </c>
      <c r="B33">
        <v>0.15</v>
      </c>
      <c r="C33">
        <v>2.75</v>
      </c>
      <c r="D33">
        <v>19.29</v>
      </c>
      <c r="E33">
        <v>8.89</v>
      </c>
      <c r="F33">
        <v>0.81</v>
      </c>
      <c r="G33">
        <v>0</v>
      </c>
      <c r="H33">
        <v>0.08</v>
      </c>
      <c r="I33">
        <v>1.45</v>
      </c>
      <c r="J33">
        <v>24.53</v>
      </c>
      <c r="K33">
        <v>0</v>
      </c>
      <c r="L33">
        <v>0</v>
      </c>
      <c r="M33">
        <v>24.53</v>
      </c>
      <c r="N33">
        <v>0</v>
      </c>
      <c r="O33">
        <v>82.47999999999999</v>
      </c>
      <c r="P33">
        <v>24.53</v>
      </c>
    </row>
    <row r="34" spans="1:16">
      <c r="A34" t="s">
        <v>256</v>
      </c>
      <c r="B34">
        <v>57.28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64.08</v>
      </c>
      <c r="J34">
        <v>64.08</v>
      </c>
      <c r="K34">
        <v>0</v>
      </c>
      <c r="L34">
        <v>0</v>
      </c>
      <c r="M34">
        <v>121.36</v>
      </c>
      <c r="N34">
        <v>0</v>
      </c>
      <c r="O34">
        <v>306.8</v>
      </c>
      <c r="P34">
        <v>121.36</v>
      </c>
    </row>
    <row r="35" spans="1:16">
      <c r="A35" t="s">
        <v>257</v>
      </c>
      <c r="B35">
        <v>6.41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0.02</v>
      </c>
      <c r="J35">
        <v>6.43</v>
      </c>
      <c r="K35">
        <v>0</v>
      </c>
      <c r="L35">
        <v>0</v>
      </c>
      <c r="M35">
        <v>6.43</v>
      </c>
      <c r="N35">
        <v>0</v>
      </c>
      <c r="O35">
        <v>19.29</v>
      </c>
      <c r="P35">
        <v>6.43</v>
      </c>
    </row>
    <row r="36" spans="1:16">
      <c r="A36" t="s">
        <v>258</v>
      </c>
      <c r="B36">
        <v>31.17</v>
      </c>
      <c r="C36">
        <v>0</v>
      </c>
      <c r="D36">
        <v>0</v>
      </c>
      <c r="E36">
        <v>0</v>
      </c>
      <c r="F36">
        <v>17.55</v>
      </c>
      <c r="G36">
        <v>0</v>
      </c>
      <c r="H36">
        <v>0</v>
      </c>
      <c r="I36">
        <v>29.58</v>
      </c>
      <c r="J36">
        <v>78.3</v>
      </c>
      <c r="K36">
        <v>0</v>
      </c>
      <c r="L36">
        <v>0</v>
      </c>
      <c r="M36">
        <v>50.46</v>
      </c>
      <c r="N36">
        <v>27.84</v>
      </c>
      <c r="O36">
        <v>234.9</v>
      </c>
      <c r="P36">
        <v>78.3</v>
      </c>
    </row>
    <row r="37" spans="1:16">
      <c r="A37" s="12" t="s">
        <v>260</v>
      </c>
      <c r="B37" s="13">
        <f>SUBTOTAL(109,B3:B36)</f>
        <v>4002.4900000000002</v>
      </c>
      <c r="C37" s="13">
        <f t="shared" ref="C37:P37" si="0">SUBTOTAL(109,C3:C36)</f>
        <v>974.86</v>
      </c>
      <c r="D37" s="13">
        <f t="shared" si="0"/>
        <v>5292.26</v>
      </c>
      <c r="E37" s="13">
        <f t="shared" si="0"/>
        <v>2805.1499999999996</v>
      </c>
      <c r="F37" s="13">
        <f t="shared" si="0"/>
        <v>2673.7599999999998</v>
      </c>
      <c r="G37" s="13">
        <f t="shared" si="0"/>
        <v>416.62</v>
      </c>
      <c r="H37" s="13">
        <f t="shared" si="0"/>
        <v>24682.210000000006</v>
      </c>
      <c r="I37" s="13">
        <f t="shared" si="0"/>
        <v>7658.8100000000013</v>
      </c>
      <c r="J37" s="13">
        <f>SUM(B37:I37,-E37)</f>
        <v>45701.01</v>
      </c>
      <c r="K37" s="13">
        <f t="shared" si="0"/>
        <v>65</v>
      </c>
      <c r="L37" s="13">
        <f t="shared" si="0"/>
        <v>13927.4</v>
      </c>
      <c r="M37" s="13">
        <f t="shared" si="0"/>
        <v>16503.939999999999</v>
      </c>
      <c r="N37" s="13">
        <f t="shared" si="0"/>
        <v>15204.68</v>
      </c>
      <c r="O37" s="13">
        <f t="shared" si="0"/>
        <v>139850.91999999998</v>
      </c>
      <c r="P37" s="13">
        <f t="shared" si="0"/>
        <v>31708.62</v>
      </c>
    </row>
    <row r="38" spans="1:16">
      <c r="P38" s="15" t="s">
        <v>259</v>
      </c>
    </row>
    <row r="41" spans="1:16">
      <c r="A41" s="12" t="s">
        <v>262</v>
      </c>
    </row>
    <row r="42" spans="1:16">
      <c r="A42" s="13" t="s">
        <v>261</v>
      </c>
      <c r="B42" t="s">
        <v>211</v>
      </c>
      <c r="C42" t="s">
        <v>212</v>
      </c>
      <c r="D42" t="s">
        <v>4</v>
      </c>
      <c r="E42" t="s">
        <v>213</v>
      </c>
      <c r="F42" t="s">
        <v>214</v>
      </c>
      <c r="G42" t="s">
        <v>215</v>
      </c>
      <c r="H42" t="s">
        <v>216</v>
      </c>
      <c r="I42" t="s">
        <v>217</v>
      </c>
      <c r="J42" t="s">
        <v>218</v>
      </c>
      <c r="K42" t="s">
        <v>219</v>
      </c>
      <c r="L42" t="s">
        <v>220</v>
      </c>
      <c r="M42" t="s">
        <v>221</v>
      </c>
      <c r="N42" t="s">
        <v>222</v>
      </c>
      <c r="O42" s="13"/>
    </row>
    <row r="43" spans="1:16">
      <c r="A43" s="13" t="s">
        <v>209</v>
      </c>
      <c r="B43" s="13">
        <v>7931.1799999999994</v>
      </c>
      <c r="C43" s="13">
        <v>9944.5400000000009</v>
      </c>
      <c r="D43" s="13">
        <v>40038.32</v>
      </c>
      <c r="E43" s="13">
        <v>17151.129999999997</v>
      </c>
      <c r="F43" s="13">
        <v>0</v>
      </c>
      <c r="G43" s="13">
        <v>2239.06</v>
      </c>
      <c r="H43" s="13">
        <v>0</v>
      </c>
      <c r="I43" s="13">
        <v>0</v>
      </c>
      <c r="J43" s="13">
        <f>SUM(G43,D43,C43,B43)</f>
        <v>60153.1</v>
      </c>
      <c r="K43" s="13">
        <v>468.33</v>
      </c>
      <c r="L43" s="13">
        <v>0</v>
      </c>
      <c r="M43" s="13">
        <f>+J43-K43</f>
        <v>59684.77</v>
      </c>
      <c r="N43" s="13">
        <v>0</v>
      </c>
      <c r="O43" s="13"/>
    </row>
    <row r="45" spans="1:16" ht="15.75" thickBot="1">
      <c r="A45" s="12" t="s">
        <v>264</v>
      </c>
      <c r="B45" s="16">
        <f>B37+B43</f>
        <v>11933.67</v>
      </c>
      <c r="C45" s="16">
        <f t="shared" ref="C45:N45" si="1">C37+C43</f>
        <v>10919.400000000001</v>
      </c>
      <c r="D45" s="16">
        <f t="shared" si="1"/>
        <v>45330.58</v>
      </c>
      <c r="E45" s="16">
        <f t="shared" si="1"/>
        <v>19956.28</v>
      </c>
      <c r="F45" s="16">
        <f t="shared" si="1"/>
        <v>2673.7599999999998</v>
      </c>
      <c r="G45" s="16">
        <f t="shared" si="1"/>
        <v>2655.68</v>
      </c>
      <c r="H45" s="16">
        <f t="shared" si="1"/>
        <v>24682.210000000006</v>
      </c>
      <c r="I45" s="16">
        <f t="shared" si="1"/>
        <v>7658.8100000000013</v>
      </c>
      <c r="J45" s="16">
        <f t="shared" si="1"/>
        <v>105854.11</v>
      </c>
      <c r="K45" s="16">
        <f t="shared" si="1"/>
        <v>533.32999999999993</v>
      </c>
      <c r="L45" s="16">
        <f t="shared" si="1"/>
        <v>13927.4</v>
      </c>
      <c r="M45" s="16">
        <f t="shared" si="1"/>
        <v>76188.709999999992</v>
      </c>
      <c r="N45" s="16">
        <f t="shared" si="1"/>
        <v>15204.68</v>
      </c>
    </row>
    <row r="46" spans="1:16" ht="15.75" thickTop="1">
      <c r="M46" s="14"/>
    </row>
  </sheetData>
  <hyperlinks>
    <hyperlink ref="P38" r:id="rId1" xr:uid="{00000000-0004-0000-0100-000000000000}"/>
  </hyperlinks>
  <pageMargins left="0.7" right="0.7" top="0.75" bottom="0.75" header="0.3" footer="0.3"/>
  <pageSetup orientation="portrait" r:id="rId2"/>
  <tableParts count="2">
    <tablePart r:id="rId3"/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M D A A B Q S w M E F A A C A A g A G I V 4 U q 3 C T N C j A A A A 9 Q A A A B I A H A B D b 2 5 m a W c v U G F j a 2 F n Z S 5 4 b W w g o h g A K K A U A A A A A A A A A A A A A A A A A A A A A A A A A A A A h Y 9 B D o I w F E S v Q r q n r e i C k E + J c S u J i d G 4 b U q F R v g Y W i x 3 c + G R v I I Y R d 2 5 n H k z y c z 9 e o N s a O r g o j t r W k z J j H I S a F R t Y b B M S e + O Y U w y A R u p T r L U w R h G m w z W p K R y 7 p w w 5 r 2 n f k 7 b r m Q R 5 z N 2 y N d b V e l G h g a t k 6 g 0 + b S K / y 0 i Y P 8 a I y I a L 2 j M x 0 n A J g 9 y g 1 8 e j e x J f 0 x Y 9 b X r O y 0 0 h s s d s E k C e 1 8 Q D 1 B L A w Q U A A I A C A A Y h X h S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G I V 4 U i i K R 7 g O A A A A E Q A A A B M A H A B G b 3 J t d W x h c y 9 T Z W N 0 a W 9 u M S 5 t I K I Y A C i g F A A A A A A A A A A A A A A A A A A A A A A A A A A A A C t O T S 7 J z M 9 T C I b Q h t Y A U E s B A i 0 A F A A C A A g A G I V 4 U q 3 C T N C j A A A A 9 Q A A A B I A A A A A A A A A A A A A A A A A A A A A A E N v b m Z p Z y 9 Q Y W N r Y W d l L n h t b F B L A Q I t A B Q A A g A I A B i F e F I P y u m r p A A A A O k A A A A T A A A A A A A A A A A A A A A A A O 8 A A A B b Q 2 9 u d G V u d F 9 U e X B l c 1 0 u e G 1 s U E s B A i 0 A F A A C A A g A G I V 4 U i i K R 7 g O A A A A E Q A A A B M A A A A A A A A A A A A A A A A A 4 A E A A E Z v c m 1 1 b G F z L 1 N l Y 3 R p b 2 4 x L m 1 Q S w U G A A A A A A M A A w D C A A A A O w I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H b 8 / 3 F J G j F H g n i R o c S M r J Y A A A A A A g A A A A A A A 2 Y A A M A A A A A Q A A A A Y 3 T h v f 7 9 V E f d j Z T y K p Z Z M Q A A A A A E g A A A o A A A A B A A A A C i l l T 1 T + J V 7 O m / e D u n E z Z k U A A A A P 3 T + 4 8 k 9 D y 3 P n x X c B e Q 1 5 z Q T y 2 7 K E Z 0 G E q R H 8 Z 8 C N g 4 D s o 0 U m 9 D R K n + S Z P 7 4 N L F / s s N p p Z r 9 g 8 G o u d U 1 a 1 h H K Y p y y Y I u C Q r r 0 W K O A p 3 m N K u F A A A A N 9 4 Q q S L e D f 7 X H O F n f Q T x x h O R C 4 l < / D a t a M a s h u p > 
</file>

<file path=customXml/itemProps1.xml><?xml version="1.0" encoding="utf-8"?>
<ds:datastoreItem xmlns:ds="http://schemas.openxmlformats.org/officeDocument/2006/customXml" ds:itemID="{345953B3-7423-44BC-8565-C0376E5E7DE2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BGL</vt:lpstr>
      <vt:lpstr>Trust &amp; Dividend Income </vt:lpstr>
      <vt:lpstr>Sheet2</vt:lpstr>
    </vt:vector>
  </TitlesOfParts>
  <Manager/>
  <Company/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LGu</dc:creator>
  <cp:keywords/>
  <dc:description/>
  <cp:lastModifiedBy>Sunidhi Chauhan</cp:lastModifiedBy>
  <cp:revision/>
  <cp:lastPrinted>2016-05-24T05:36:27Z</cp:lastPrinted>
  <dcterms:created xsi:type="dcterms:W3CDTF">2015-05-05T04:11:19Z</dcterms:created>
  <dcterms:modified xsi:type="dcterms:W3CDTF">2021-03-30T01:30:58Z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2052-10.1.0.5559</vt:lpwstr>
  </property>
</Properties>
</file>