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K\KENP\2018\Workpapers\8. Income\Rent\"/>
    </mc:Choice>
  </mc:AlternateContent>
  <xr:revisionPtr revIDLastSave="0" documentId="13_ncr:1_{68C10480-8D62-46A2-96AF-7B9BE1FF695B}" xr6:coauthVersionLast="46" xr6:coauthVersionMax="47" xr10:uidLastSave="{00000000-0000-0000-0000-000000000000}"/>
  <bookViews>
    <workbookView xWindow="-28920" yWindow="-120" windowWidth="29040" windowHeight="15840" xr2:uid="{5C510D7E-A957-4446-A160-DF38F753EC7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" i="1" l="1"/>
  <c r="F57" i="1"/>
  <c r="E57" i="1"/>
  <c r="G51" i="1"/>
  <c r="E47" i="1"/>
  <c r="E46" i="1"/>
  <c r="E42" i="1"/>
  <c r="F61" i="1"/>
  <c r="G61" i="1" s="1"/>
  <c r="F47" i="1"/>
  <c r="G47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F26" i="1"/>
  <c r="G26" i="1" s="1"/>
  <c r="F25" i="1"/>
  <c r="G25" i="1" s="1"/>
  <c r="F41" i="1"/>
  <c r="G41" i="1" s="1"/>
  <c r="G52" i="1"/>
  <c r="G53" i="1"/>
  <c r="G54" i="1"/>
  <c r="G55" i="1"/>
  <c r="G56" i="1"/>
  <c r="G57" i="1" l="1"/>
  <c r="F42" i="1"/>
  <c r="G27" i="1"/>
  <c r="G42" i="1" s="1"/>
  <c r="E48" i="1"/>
  <c r="E58" i="1"/>
  <c r="E59" i="1" s="1"/>
  <c r="E62" i="1" s="1"/>
  <c r="F58" i="1" l="1"/>
  <c r="F59" i="1" s="1"/>
  <c r="F46" i="1"/>
  <c r="F48" i="1" s="1"/>
  <c r="G58" i="1"/>
  <c r="G59" i="1" s="1"/>
  <c r="G46" i="1" l="1"/>
  <c r="G48" i="1" s="1"/>
</calcChain>
</file>

<file path=xl/sharedStrings.xml><?xml version="1.0" encoding="utf-8"?>
<sst xmlns="http://schemas.openxmlformats.org/spreadsheetml/2006/main" count="71" uniqueCount="66">
  <si>
    <t>Client:</t>
  </si>
  <si>
    <t>Kenway Superannuation Fund</t>
  </si>
  <si>
    <t>W/P:</t>
  </si>
  <si>
    <t>Initials</t>
  </si>
  <si>
    <t>Date</t>
  </si>
  <si>
    <t xml:space="preserve">Prep by: </t>
  </si>
  <si>
    <t>CM</t>
  </si>
  <si>
    <t>As at:</t>
  </si>
  <si>
    <t xml:space="preserve">Rev by: </t>
  </si>
  <si>
    <t>Ledger
A/c No.</t>
  </si>
  <si>
    <t>Detail</t>
  </si>
  <si>
    <t>Rental Property Schedule</t>
  </si>
  <si>
    <t>Gross</t>
  </si>
  <si>
    <t>GST</t>
  </si>
  <si>
    <t>Net</t>
  </si>
  <si>
    <t>Notes and Comments</t>
  </si>
  <si>
    <t>SMSF</t>
  </si>
  <si>
    <t>Details of Lease</t>
  </si>
  <si>
    <t>Fund should have received</t>
  </si>
  <si>
    <t>Tenant:</t>
  </si>
  <si>
    <t>Term of lease:</t>
  </si>
  <si>
    <t>05/01/2018 to 04/01/2019</t>
  </si>
  <si>
    <t>Rent:</t>
  </si>
  <si>
    <t>$30,587.13 plus GST</t>
  </si>
  <si>
    <t xml:space="preserve">Outgoings: </t>
  </si>
  <si>
    <t>100% payable by tenant</t>
  </si>
  <si>
    <t>Option to renew:</t>
  </si>
  <si>
    <t>Yes, one further term of 1 yr</t>
  </si>
  <si>
    <t>Rent review:</t>
  </si>
  <si>
    <t>Annual CPI increase, capped at 3%</t>
  </si>
  <si>
    <t>DB</t>
  </si>
  <si>
    <t>Paul Kenway</t>
  </si>
  <si>
    <t>Proportion</t>
  </si>
  <si>
    <t>ACTUAL Rent Received by the SMSF</t>
  </si>
  <si>
    <t>ACTUAL Rent Received per client spreadsheet</t>
  </si>
  <si>
    <t>Period</t>
  </si>
  <si>
    <t>June, balance</t>
  </si>
  <si>
    <t xml:space="preserve">May </t>
  </si>
  <si>
    <t xml:space="preserve">April </t>
  </si>
  <si>
    <t xml:space="preserve">July </t>
  </si>
  <si>
    <t>June, part</t>
  </si>
  <si>
    <t>Jan, part</t>
  </si>
  <si>
    <t>August, part</t>
  </si>
  <si>
    <t>Oct</t>
  </si>
  <si>
    <t>August, balance</t>
  </si>
  <si>
    <t>Nov, balance</t>
  </si>
  <si>
    <t>Nov, part</t>
  </si>
  <si>
    <t>Dec, part</t>
  </si>
  <si>
    <t>Dec, balance</t>
  </si>
  <si>
    <t>in the 2017FY</t>
  </si>
  <si>
    <t>Monthly rent payable:</t>
  </si>
  <si>
    <t>gross</t>
  </si>
  <si>
    <t xml:space="preserve">these have all been accrued / accounted for in the super fund </t>
  </si>
  <si>
    <t>Less: Amount banked 14/04/2021</t>
  </si>
  <si>
    <t>Rent shortfall at 30/06/2018</t>
  </si>
  <si>
    <t>Current shortfall</t>
  </si>
  <si>
    <t>Rent per SMSF Accounts</t>
  </si>
  <si>
    <t>amt still payable for Jan</t>
  </si>
  <si>
    <t>Total rent received</t>
  </si>
  <si>
    <t>Allocation of Rent for the month of April 2017 and period July 2017 to Jan 2018</t>
  </si>
  <si>
    <t xml:space="preserve">Selc Pty Ltd (Physiotherapy clinic) </t>
  </si>
  <si>
    <t>unrelated party</t>
  </si>
  <si>
    <t>Per lease, where there is a conflict, the body of the lease prevails.</t>
  </si>
  <si>
    <t>Discrepancy in rates, included on form 20 summary but not in the body at clause 12.</t>
  </si>
  <si>
    <t>missing all of Sept rent - see client response, rent waived due to tenant's personal circumstances</t>
  </si>
  <si>
    <t>$1,000 rent shortfall for April - see client response, rent waived due to tenant's personal circumstances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</si>
</sst>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4"/>
      <color indexed="12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44" fontId="0" fillId="0" borderId="0" xfId="2" applyFont="1" applyFill="1" applyAlignment="1"/>
    <xf numFmtId="0" fontId="4" fillId="0" borderId="1" xfId="0" applyFont="1" applyBorder="1" applyAlignment="1">
      <alignment horizontal="center" vertical="center"/>
    </xf>
    <xf numFmtId="0" fontId="6" fillId="0" borderId="0" xfId="4" applyFont="1" applyAlignment="1" applyProtection="1">
      <alignment wrapText="1"/>
    </xf>
    <xf numFmtId="0" fontId="7" fillId="0" borderId="0" xfId="0" applyFont="1"/>
    <xf numFmtId="0" fontId="4" fillId="0" borderId="0" xfId="0" applyFont="1"/>
    <xf numFmtId="44" fontId="4" fillId="0" borderId="0" xfId="2" applyFont="1"/>
    <xf numFmtId="0" fontId="8" fillId="0" borderId="0" xfId="0" applyFont="1"/>
    <xf numFmtId="164" fontId="9" fillId="0" borderId="0" xfId="0" applyNumberFormat="1" applyFont="1" applyAlignment="1">
      <alignment horizontal="left"/>
    </xf>
    <xf numFmtId="44" fontId="0" fillId="0" borderId="0" xfId="2" applyFont="1"/>
    <xf numFmtId="0" fontId="4" fillId="0" borderId="2" xfId="0" applyFont="1" applyBorder="1" applyAlignment="1">
      <alignment horizontal="right" vertical="center"/>
    </xf>
    <xf numFmtId="0" fontId="4" fillId="0" borderId="1" xfId="0" applyFont="1" applyBorder="1"/>
    <xf numFmtId="15" fontId="0" fillId="0" borderId="1" xfId="0" applyNumberFormat="1" applyBorder="1"/>
    <xf numFmtId="0" fontId="10" fillId="0" borderId="0" xfId="0" applyFont="1"/>
    <xf numFmtId="0" fontId="11" fillId="0" borderId="0" xfId="0" applyFont="1"/>
    <xf numFmtId="15" fontId="10" fillId="0" borderId="0" xfId="0" applyNumberFormat="1" applyFont="1" applyAlignment="1">
      <alignment horizontal="left"/>
    </xf>
    <xf numFmtId="44" fontId="4" fillId="0" borderId="0" xfId="2" applyFont="1" applyFill="1"/>
    <xf numFmtId="0" fontId="4" fillId="0" borderId="0" xfId="0" applyFont="1" applyAlignment="1">
      <alignment horizontal="right" vertical="center"/>
    </xf>
    <xf numFmtId="15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9" fontId="0" fillId="0" borderId="0" xfId="3" applyFont="1"/>
    <xf numFmtId="14" fontId="0" fillId="0" borderId="0" xfId="0" applyNumberFormat="1"/>
    <xf numFmtId="43" fontId="0" fillId="0" borderId="0" xfId="1" applyFont="1"/>
    <xf numFmtId="43" fontId="0" fillId="0" borderId="0" xfId="0" applyNumberFormat="1"/>
    <xf numFmtId="43" fontId="0" fillId="0" borderId="5" xfId="1" applyFont="1" applyBorder="1"/>
    <xf numFmtId="0" fontId="12" fillId="0" borderId="0" xfId="0" applyFont="1"/>
    <xf numFmtId="44" fontId="12" fillId="0" borderId="0" xfId="2" applyFont="1"/>
    <xf numFmtId="0" fontId="13" fillId="0" borderId="0" xfId="0" applyFont="1"/>
    <xf numFmtId="44" fontId="13" fillId="0" borderId="0" xfId="2" applyFont="1"/>
    <xf numFmtId="43" fontId="13" fillId="0" borderId="0" xfId="0" applyNumberFormat="1" applyFont="1"/>
    <xf numFmtId="43" fontId="12" fillId="0" borderId="6" xfId="0" applyNumberFormat="1" applyFont="1" applyBorder="1"/>
    <xf numFmtId="0" fontId="0" fillId="0" borderId="0" xfId="0" applyFont="1"/>
    <xf numFmtId="15" fontId="7" fillId="0" borderId="0" xfId="0" applyNumberFormat="1" applyFont="1" applyAlignment="1">
      <alignment horizontal="left"/>
    </xf>
    <xf numFmtId="43" fontId="0" fillId="0" borderId="5" xfId="0" applyNumberFormat="1" applyBorder="1"/>
    <xf numFmtId="9" fontId="0" fillId="0" borderId="0" xfId="3" applyFont="1" applyBorder="1" applyAlignment="1">
      <alignment horizontal="center"/>
    </xf>
    <xf numFmtId="9" fontId="0" fillId="0" borderId="0" xfId="3" applyFont="1" applyAlignment="1">
      <alignment horizontal="center"/>
    </xf>
    <xf numFmtId="0" fontId="2" fillId="0" borderId="0" xfId="0" applyFont="1" applyAlignment="1">
      <alignment horizontal="center"/>
    </xf>
    <xf numFmtId="14" fontId="0" fillId="0" borderId="0" xfId="0" applyNumberFormat="1" applyFont="1" applyAlignment="1">
      <alignment horizontal="left"/>
    </xf>
    <xf numFmtId="44" fontId="2" fillId="0" borderId="0" xfId="2" applyFont="1"/>
    <xf numFmtId="14" fontId="0" fillId="0" borderId="0" xfId="0" applyNumberFormat="1" applyAlignment="1">
      <alignment horizontal="left"/>
    </xf>
    <xf numFmtId="14" fontId="0" fillId="2" borderId="0" xfId="0" applyNumberFormat="1" applyFont="1" applyFill="1" applyAlignment="1">
      <alignment horizontal="left"/>
    </xf>
    <xf numFmtId="44" fontId="0" fillId="2" borderId="0" xfId="2" applyFont="1" applyFill="1"/>
    <xf numFmtId="43" fontId="0" fillId="2" borderId="0" xfId="1" applyFont="1" applyFill="1"/>
    <xf numFmtId="0" fontId="0" fillId="2" borderId="0" xfId="0" applyFill="1"/>
    <xf numFmtId="8" fontId="0" fillId="0" borderId="0" xfId="2" applyNumberFormat="1" applyFont="1"/>
    <xf numFmtId="43" fontId="12" fillId="0" borderId="0" xfId="0" applyNumberFormat="1" applyFont="1"/>
    <xf numFmtId="43" fontId="12" fillId="0" borderId="0" xfId="1" applyFont="1"/>
    <xf numFmtId="14" fontId="0" fillId="0" borderId="0" xfId="0" applyNumberFormat="1" applyFont="1" applyFill="1" applyAlignment="1">
      <alignment horizontal="left"/>
    </xf>
    <xf numFmtId="44" fontId="0" fillId="0" borderId="0" xfId="2" applyFont="1" applyFill="1"/>
    <xf numFmtId="43" fontId="0" fillId="0" borderId="0" xfId="1" applyFont="1" applyFill="1"/>
    <xf numFmtId="0" fontId="0" fillId="0" borderId="0" xfId="0" applyFill="1"/>
    <xf numFmtId="43" fontId="2" fillId="0" borderId="4" xfId="0" applyNumberFormat="1" applyFont="1" applyBorder="1"/>
    <xf numFmtId="0" fontId="12" fillId="0" borderId="0" xfId="0" applyFont="1" applyFill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9D59-1ABE-43A3-B9E2-3679CA05FE38}">
  <dimension ref="A1:P62"/>
  <sheetViews>
    <sheetView tabSelected="1" topLeftCell="A31" workbookViewId="0">
      <selection activeCell="J26" sqref="J26"/>
    </sheetView>
  </sheetViews>
  <sheetFormatPr defaultRowHeight="15" x14ac:dyDescent="0.25"/>
  <cols>
    <col min="1" max="1" width="11.85546875" customWidth="1"/>
    <col min="2" max="2" width="3" customWidth="1"/>
    <col min="3" max="3" width="21.85546875" customWidth="1"/>
    <col min="4" max="4" width="16.140625" style="12" customWidth="1"/>
    <col min="5" max="5" width="17.85546875" customWidth="1"/>
    <col min="6" max="7" width="15.7109375" customWidth="1"/>
    <col min="8" max="8" width="14.42578125" customWidth="1"/>
    <col min="10" max="10" width="9.5703125" bestFit="1" customWidth="1"/>
    <col min="13" max="13" width="9.5703125" bestFit="1" customWidth="1"/>
  </cols>
  <sheetData>
    <row r="1" spans="1:8" ht="21" x14ac:dyDescent="0.35">
      <c r="A1" s="1" t="s">
        <v>0</v>
      </c>
      <c r="B1" s="2"/>
      <c r="C1" s="3" t="s">
        <v>1</v>
      </c>
      <c r="D1" s="4"/>
      <c r="F1" s="5" t="s">
        <v>2</v>
      </c>
      <c r="G1" s="5"/>
    </row>
    <row r="2" spans="1:8" ht="18.75" x14ac:dyDescent="0.3">
      <c r="A2" s="6"/>
      <c r="B2" s="7"/>
      <c r="C2" s="7"/>
      <c r="D2" s="9"/>
      <c r="F2" s="5" t="s">
        <v>3</v>
      </c>
      <c r="G2" s="5" t="s">
        <v>4</v>
      </c>
    </row>
    <row r="3" spans="1:8" ht="21" x14ac:dyDescent="0.35">
      <c r="A3" s="2" t="s">
        <v>11</v>
      </c>
      <c r="B3" s="10"/>
      <c r="C3" s="11"/>
      <c r="E3" s="13" t="s">
        <v>5</v>
      </c>
      <c r="F3" s="14" t="s">
        <v>6</v>
      </c>
      <c r="G3" s="15">
        <v>44347</v>
      </c>
    </row>
    <row r="4" spans="1:8" ht="18.75" x14ac:dyDescent="0.3">
      <c r="A4" s="7" t="s">
        <v>7</v>
      </c>
      <c r="B4" s="10"/>
      <c r="C4" s="40">
        <v>43281</v>
      </c>
      <c r="D4" s="19"/>
      <c r="E4" s="13" t="s">
        <v>8</v>
      </c>
      <c r="F4" s="14" t="s">
        <v>30</v>
      </c>
      <c r="G4" s="15">
        <v>44453</v>
      </c>
    </row>
    <row r="5" spans="1:8" ht="15.75" x14ac:dyDescent="0.25">
      <c r="A5" s="16"/>
      <c r="B5" s="17"/>
      <c r="C5" s="18"/>
      <c r="D5" s="19"/>
      <c r="E5" s="20"/>
      <c r="F5" s="8"/>
      <c r="G5" s="21"/>
    </row>
    <row r="6" spans="1:8" x14ac:dyDescent="0.25">
      <c r="D6" s="19"/>
      <c r="E6" s="8"/>
      <c r="G6" s="21"/>
    </row>
    <row r="7" spans="1:8" s="24" customFormat="1" ht="30" x14ac:dyDescent="0.25">
      <c r="A7" s="22" t="s">
        <v>9</v>
      </c>
      <c r="B7" s="27"/>
      <c r="C7" s="26" t="s">
        <v>10</v>
      </c>
      <c r="D7" s="23"/>
      <c r="E7" s="22"/>
      <c r="F7" s="22"/>
      <c r="G7" s="22"/>
      <c r="H7" s="22" t="s">
        <v>15</v>
      </c>
    </row>
    <row r="9" spans="1:8" x14ac:dyDescent="0.25">
      <c r="A9" s="25"/>
    </row>
    <row r="10" spans="1:8" x14ac:dyDescent="0.25">
      <c r="B10" s="25" t="s">
        <v>17</v>
      </c>
    </row>
    <row r="11" spans="1:8" x14ac:dyDescent="0.25">
      <c r="C11" s="39" t="s">
        <v>19</v>
      </c>
      <c r="D11" s="12" t="s">
        <v>60</v>
      </c>
      <c r="F11" s="25" t="s">
        <v>61</v>
      </c>
    </row>
    <row r="12" spans="1:8" x14ac:dyDescent="0.25">
      <c r="C12" s="39" t="s">
        <v>20</v>
      </c>
      <c r="D12" s="12" t="s">
        <v>21</v>
      </c>
    </row>
    <row r="13" spans="1:8" x14ac:dyDescent="0.25">
      <c r="C13" s="39" t="s">
        <v>22</v>
      </c>
      <c r="D13" s="12" t="s">
        <v>23</v>
      </c>
    </row>
    <row r="14" spans="1:8" x14ac:dyDescent="0.25">
      <c r="C14" s="39" t="s">
        <v>24</v>
      </c>
      <c r="D14" s="12" t="s">
        <v>25</v>
      </c>
    </row>
    <row r="15" spans="1:8" x14ac:dyDescent="0.25">
      <c r="C15" s="39"/>
      <c r="D15" s="12" t="s">
        <v>63</v>
      </c>
    </row>
    <row r="16" spans="1:8" x14ac:dyDescent="0.25">
      <c r="C16" s="39"/>
      <c r="D16" s="12" t="s">
        <v>62</v>
      </c>
    </row>
    <row r="17" spans="2:16" x14ac:dyDescent="0.25">
      <c r="C17" s="39" t="s">
        <v>26</v>
      </c>
      <c r="D17" s="12" t="s">
        <v>27</v>
      </c>
    </row>
    <row r="18" spans="2:16" x14ac:dyDescent="0.25">
      <c r="C18" s="39" t="s">
        <v>28</v>
      </c>
      <c r="D18" s="12" t="s">
        <v>29</v>
      </c>
    </row>
    <row r="19" spans="2:16" x14ac:dyDescent="0.25">
      <c r="C19" s="25"/>
    </row>
    <row r="20" spans="2:16" x14ac:dyDescent="0.25">
      <c r="C20" s="39" t="s">
        <v>50</v>
      </c>
      <c r="D20" s="52">
        <v>2803.82</v>
      </c>
      <c r="E20" t="s">
        <v>51</v>
      </c>
    </row>
    <row r="21" spans="2:16" x14ac:dyDescent="0.25">
      <c r="C21" s="25"/>
    </row>
    <row r="22" spans="2:16" x14ac:dyDescent="0.25">
      <c r="C22" s="25"/>
    </row>
    <row r="23" spans="2:16" x14ac:dyDescent="0.25">
      <c r="B23" s="25" t="s">
        <v>34</v>
      </c>
    </row>
    <row r="24" spans="2:16" x14ac:dyDescent="0.25">
      <c r="C24" s="25" t="s">
        <v>4</v>
      </c>
      <c r="D24" s="46" t="s">
        <v>35</v>
      </c>
      <c r="E24" s="44" t="s">
        <v>12</v>
      </c>
      <c r="F24" s="44" t="s">
        <v>13</v>
      </c>
      <c r="G24" s="44" t="s">
        <v>14</v>
      </c>
    </row>
    <row r="25" spans="2:16" s="58" customFormat="1" x14ac:dyDescent="0.25">
      <c r="C25" s="55">
        <v>42927</v>
      </c>
      <c r="D25" s="56" t="s">
        <v>38</v>
      </c>
      <c r="E25" s="57">
        <v>1803.82</v>
      </c>
      <c r="F25" s="57">
        <f>+E25/11</f>
        <v>163.98363636363635</v>
      </c>
      <c r="G25" s="57">
        <f>+E25-F25</f>
        <v>1639.8363636363636</v>
      </c>
      <c r="J25" s="60" t="s">
        <v>65</v>
      </c>
    </row>
    <row r="26" spans="2:16" x14ac:dyDescent="0.25">
      <c r="C26" s="48">
        <v>42929</v>
      </c>
      <c r="D26" s="49" t="s">
        <v>37</v>
      </c>
      <c r="E26" s="50">
        <v>2803.82</v>
      </c>
      <c r="F26" s="50">
        <f t="shared" ref="F26:F40" si="0">+E26/11</f>
        <v>254.89272727272729</v>
      </c>
      <c r="G26" s="50">
        <f t="shared" ref="G26:G40" si="1">+E26-F26</f>
        <v>2548.9272727272728</v>
      </c>
      <c r="H26" s="51"/>
      <c r="I26" s="51"/>
      <c r="J26" s="51" t="s">
        <v>52</v>
      </c>
      <c r="K26" s="51"/>
      <c r="L26" s="51"/>
      <c r="M26" s="51"/>
      <c r="N26" s="51"/>
      <c r="O26" s="51"/>
      <c r="P26" s="51"/>
    </row>
    <row r="27" spans="2:16" x14ac:dyDescent="0.25">
      <c r="C27" s="48">
        <v>42936</v>
      </c>
      <c r="D27" s="49" t="s">
        <v>40</v>
      </c>
      <c r="E27" s="50">
        <v>1803.82</v>
      </c>
      <c r="F27" s="50">
        <f t="shared" si="0"/>
        <v>163.98363636363635</v>
      </c>
      <c r="G27" s="50">
        <f t="shared" si="1"/>
        <v>1639.8363636363636</v>
      </c>
      <c r="H27" s="51"/>
      <c r="I27" s="51"/>
      <c r="J27" s="51" t="s">
        <v>49</v>
      </c>
      <c r="K27" s="51"/>
      <c r="L27" s="51"/>
      <c r="M27" s="51"/>
      <c r="N27" s="51"/>
      <c r="O27" s="51"/>
      <c r="P27" s="51"/>
    </row>
    <row r="28" spans="2:16" x14ac:dyDescent="0.25">
      <c r="C28" s="48">
        <v>42982</v>
      </c>
      <c r="D28" s="49" t="s">
        <v>36</v>
      </c>
      <c r="E28" s="50">
        <v>1000</v>
      </c>
      <c r="F28" s="50">
        <f t="shared" si="0"/>
        <v>90.909090909090907</v>
      </c>
      <c r="G28" s="50">
        <f t="shared" si="1"/>
        <v>909.09090909090912</v>
      </c>
      <c r="H28" s="51"/>
      <c r="I28" s="51"/>
      <c r="J28" s="51"/>
      <c r="K28" s="51"/>
      <c r="L28" s="51"/>
      <c r="M28" s="51"/>
      <c r="N28" s="51"/>
      <c r="O28" s="51"/>
      <c r="P28" s="51"/>
    </row>
    <row r="29" spans="2:16" x14ac:dyDescent="0.25">
      <c r="C29" s="45">
        <v>43000</v>
      </c>
      <c r="D29" s="12" t="s">
        <v>39</v>
      </c>
      <c r="E29" s="30">
        <v>2803.82</v>
      </c>
      <c r="F29" s="30">
        <f t="shared" si="0"/>
        <v>254.89272727272729</v>
      </c>
      <c r="G29" s="30">
        <f t="shared" si="1"/>
        <v>2548.9272727272728</v>
      </c>
    </row>
    <row r="30" spans="2:16" x14ac:dyDescent="0.25">
      <c r="C30" s="45">
        <v>43020</v>
      </c>
      <c r="D30" s="12" t="s">
        <v>42</v>
      </c>
      <c r="E30" s="30">
        <v>1000</v>
      </c>
      <c r="F30" s="30">
        <f t="shared" si="0"/>
        <v>90.909090909090907</v>
      </c>
      <c r="G30" s="30">
        <f t="shared" si="1"/>
        <v>909.09090909090912</v>
      </c>
    </row>
    <row r="31" spans="2:16" x14ac:dyDescent="0.25">
      <c r="C31" s="45">
        <v>43077</v>
      </c>
      <c r="D31" s="12" t="s">
        <v>43</v>
      </c>
      <c r="E31" s="30">
        <v>2803.82</v>
      </c>
      <c r="F31" s="30">
        <f t="shared" si="0"/>
        <v>254.89272727272729</v>
      </c>
      <c r="G31" s="30">
        <f t="shared" si="1"/>
        <v>2548.9272727272728</v>
      </c>
      <c r="J31" s="33" t="s">
        <v>64</v>
      </c>
    </row>
    <row r="32" spans="2:16" x14ac:dyDescent="0.25">
      <c r="C32" s="45">
        <v>43082</v>
      </c>
      <c r="D32" s="12" t="s">
        <v>44</v>
      </c>
      <c r="E32" s="30">
        <v>1803.82</v>
      </c>
      <c r="F32" s="30">
        <f t="shared" si="0"/>
        <v>163.98363636363635</v>
      </c>
      <c r="G32" s="30">
        <f t="shared" si="1"/>
        <v>1639.8363636363636</v>
      </c>
    </row>
    <row r="33" spans="2:13" x14ac:dyDescent="0.25">
      <c r="C33" s="45">
        <v>43179</v>
      </c>
      <c r="D33" s="12" t="s">
        <v>46</v>
      </c>
      <c r="E33" s="30">
        <v>1000</v>
      </c>
      <c r="F33" s="30">
        <f t="shared" si="0"/>
        <v>90.909090909090907</v>
      </c>
      <c r="G33" s="30">
        <f t="shared" si="1"/>
        <v>909.09090909090912</v>
      </c>
    </row>
    <row r="34" spans="2:13" x14ac:dyDescent="0.25">
      <c r="C34" s="45">
        <v>43209</v>
      </c>
      <c r="D34" s="12" t="s">
        <v>45</v>
      </c>
      <c r="E34" s="30">
        <v>1803.32</v>
      </c>
      <c r="F34" s="30">
        <f t="shared" si="0"/>
        <v>163.93818181818182</v>
      </c>
      <c r="G34" s="30">
        <f t="shared" si="1"/>
        <v>1639.3818181818181</v>
      </c>
    </row>
    <row r="35" spans="2:13" x14ac:dyDescent="0.25">
      <c r="C35" s="45">
        <v>43214</v>
      </c>
      <c r="D35" s="12" t="s">
        <v>47</v>
      </c>
      <c r="E35" s="30">
        <v>1401.91</v>
      </c>
      <c r="F35" s="30">
        <f t="shared" si="0"/>
        <v>127.44636363636364</v>
      </c>
      <c r="G35" s="30">
        <f t="shared" si="1"/>
        <v>1274.4636363636364</v>
      </c>
    </row>
    <row r="36" spans="2:13" x14ac:dyDescent="0.25">
      <c r="C36" s="45">
        <v>43224</v>
      </c>
      <c r="D36" s="12" t="s">
        <v>47</v>
      </c>
      <c r="E36" s="30">
        <v>401.91</v>
      </c>
      <c r="F36" s="30">
        <f t="shared" si="0"/>
        <v>36.537272727272729</v>
      </c>
      <c r="G36" s="30">
        <f t="shared" si="1"/>
        <v>365.37272727272727</v>
      </c>
    </row>
    <row r="37" spans="2:13" x14ac:dyDescent="0.25">
      <c r="C37" s="45">
        <v>43231</v>
      </c>
      <c r="D37" s="12" t="s">
        <v>47</v>
      </c>
      <c r="E37" s="30">
        <v>500</v>
      </c>
      <c r="F37" s="30">
        <f t="shared" si="0"/>
        <v>45.454545454545453</v>
      </c>
      <c r="G37" s="30">
        <f t="shared" si="1"/>
        <v>454.54545454545456</v>
      </c>
    </row>
    <row r="38" spans="2:13" x14ac:dyDescent="0.25">
      <c r="C38" s="45">
        <v>43235</v>
      </c>
      <c r="D38" s="12" t="s">
        <v>48</v>
      </c>
      <c r="E38" s="30">
        <v>500</v>
      </c>
      <c r="F38" s="30">
        <f t="shared" si="0"/>
        <v>45.454545454545453</v>
      </c>
      <c r="G38" s="30">
        <f t="shared" si="1"/>
        <v>454.54545454545456</v>
      </c>
    </row>
    <row r="39" spans="2:13" x14ac:dyDescent="0.25">
      <c r="C39" s="45">
        <v>43251</v>
      </c>
      <c r="D39" s="12" t="s">
        <v>41</v>
      </c>
      <c r="E39" s="30">
        <v>500</v>
      </c>
      <c r="F39" s="30">
        <f t="shared" si="0"/>
        <v>45.454545454545453</v>
      </c>
      <c r="G39" s="30">
        <f t="shared" si="1"/>
        <v>454.54545454545456</v>
      </c>
    </row>
    <row r="40" spans="2:13" x14ac:dyDescent="0.25">
      <c r="C40" s="45">
        <v>43263</v>
      </c>
      <c r="D40" s="12" t="s">
        <v>41</v>
      </c>
      <c r="E40" s="30">
        <v>650</v>
      </c>
      <c r="F40" s="30">
        <f t="shared" si="0"/>
        <v>59.090909090909093</v>
      </c>
      <c r="G40" s="30">
        <f t="shared" si="1"/>
        <v>590.90909090909088</v>
      </c>
    </row>
    <row r="41" spans="2:13" x14ac:dyDescent="0.25">
      <c r="C41" s="47">
        <v>43270</v>
      </c>
      <c r="D41" s="12" t="s">
        <v>41</v>
      </c>
      <c r="E41" s="32">
        <v>650</v>
      </c>
      <c r="F41" s="32">
        <f>+E41/11</f>
        <v>59.090909090909093</v>
      </c>
      <c r="G41" s="32">
        <f>+E41-F41</f>
        <v>590.90909090909088</v>
      </c>
      <c r="J41" s="33" t="s">
        <v>57</v>
      </c>
      <c r="K41" s="33"/>
      <c r="L41" s="33"/>
      <c r="M41" s="53">
        <f>+D20-SUM(E39:E41)</f>
        <v>1003.8200000000002</v>
      </c>
    </row>
    <row r="42" spans="2:13" x14ac:dyDescent="0.25">
      <c r="C42" s="29" t="s">
        <v>58</v>
      </c>
      <c r="E42" s="30">
        <f>SUM(E25:E41)</f>
        <v>23230.059999999998</v>
      </c>
      <c r="F42" s="30">
        <f>SUM(F25:F41)</f>
        <v>2111.8236363636365</v>
      </c>
      <c r="G42" s="30">
        <f>SUM(G25:G41)</f>
        <v>21118.236363636373</v>
      </c>
    </row>
    <row r="43" spans="2:13" x14ac:dyDescent="0.25">
      <c r="C43" s="29"/>
    </row>
    <row r="44" spans="2:13" x14ac:dyDescent="0.25">
      <c r="B44" s="29" t="s">
        <v>59</v>
      </c>
    </row>
    <row r="45" spans="2:13" x14ac:dyDescent="0.25">
      <c r="D45" s="12" t="s">
        <v>32</v>
      </c>
    </row>
    <row r="46" spans="2:13" x14ac:dyDescent="0.25">
      <c r="C46" t="s">
        <v>31</v>
      </c>
      <c r="D46" s="42">
        <v>0.66</v>
      </c>
      <c r="E46" s="31">
        <f>(SUM(E29:E41)+E25)*$D$46</f>
        <v>11630.797200000003</v>
      </c>
      <c r="F46" s="31">
        <f>+E46/11</f>
        <v>1057.3452000000002</v>
      </c>
      <c r="G46" s="31">
        <f>+E46-F46</f>
        <v>10573.452000000003</v>
      </c>
    </row>
    <row r="47" spans="2:13" x14ac:dyDescent="0.25">
      <c r="C47" t="s">
        <v>16</v>
      </c>
      <c r="D47" s="43">
        <v>0.34</v>
      </c>
      <c r="E47" s="41">
        <f>(SUM(E29:E41)+E25)*$D$47</f>
        <v>5991.622800000001</v>
      </c>
      <c r="F47" s="41">
        <f>+E47/11</f>
        <v>544.69298181818192</v>
      </c>
      <c r="G47" s="41">
        <f>+E47-F47</f>
        <v>5446.9298181818194</v>
      </c>
    </row>
    <row r="48" spans="2:13" x14ac:dyDescent="0.25">
      <c r="D48" s="28"/>
      <c r="E48" s="31">
        <f>SUM(E46:E47)</f>
        <v>17622.420000000006</v>
      </c>
      <c r="F48" s="31">
        <f>SUM(F46:F47)</f>
        <v>1602.0381818181822</v>
      </c>
      <c r="G48" s="31">
        <f>SUM(G46:G47)</f>
        <v>16020.381818181822</v>
      </c>
    </row>
    <row r="50" spans="2:8" x14ac:dyDescent="0.25">
      <c r="B50" s="25" t="s">
        <v>33</v>
      </c>
    </row>
    <row r="51" spans="2:8" x14ac:dyDescent="0.25">
      <c r="C51" s="25"/>
      <c r="E51" s="30">
        <v>953.3</v>
      </c>
      <c r="F51" s="30">
        <v>86.66</v>
      </c>
      <c r="G51" s="30">
        <f t="shared" ref="G51" si="2">E51-F51</f>
        <v>866.64</v>
      </c>
    </row>
    <row r="52" spans="2:8" x14ac:dyDescent="0.25">
      <c r="C52" s="29">
        <v>43004</v>
      </c>
      <c r="E52" s="30">
        <v>953.3</v>
      </c>
      <c r="F52" s="30">
        <v>86.66</v>
      </c>
      <c r="G52" s="30">
        <f t="shared" ref="G52:G56" si="3">E52-F52</f>
        <v>866.64</v>
      </c>
    </row>
    <row r="53" spans="2:8" x14ac:dyDescent="0.25">
      <c r="C53" s="29">
        <v>43221</v>
      </c>
      <c r="E53" s="30">
        <v>953.3</v>
      </c>
      <c r="F53" s="30">
        <v>86.66</v>
      </c>
      <c r="G53" s="30">
        <f t="shared" si="3"/>
        <v>866.64</v>
      </c>
    </row>
    <row r="54" spans="2:8" x14ac:dyDescent="0.25">
      <c r="C54" s="29">
        <v>43221</v>
      </c>
      <c r="E54" s="30">
        <v>953.3</v>
      </c>
      <c r="F54" s="30">
        <v>86.66</v>
      </c>
      <c r="G54" s="30">
        <f t="shared" si="3"/>
        <v>866.64</v>
      </c>
    </row>
    <row r="55" spans="2:8" x14ac:dyDescent="0.25">
      <c r="C55" s="29">
        <v>43221</v>
      </c>
      <c r="E55" s="30">
        <v>953.3</v>
      </c>
      <c r="F55" s="30">
        <v>86.66</v>
      </c>
      <c r="G55" s="30">
        <f t="shared" si="3"/>
        <v>866.64</v>
      </c>
    </row>
    <row r="56" spans="2:8" x14ac:dyDescent="0.25">
      <c r="C56" s="29">
        <v>43244</v>
      </c>
      <c r="E56" s="32">
        <v>953.3</v>
      </c>
      <c r="F56" s="32">
        <v>86.66</v>
      </c>
      <c r="G56" s="32">
        <f t="shared" si="3"/>
        <v>866.64</v>
      </c>
    </row>
    <row r="57" spans="2:8" x14ac:dyDescent="0.25">
      <c r="C57" s="25" t="s">
        <v>56</v>
      </c>
      <c r="D57" s="46"/>
      <c r="E57" s="59">
        <f>SUM(E51:E56)</f>
        <v>5719.8</v>
      </c>
      <c r="F57" s="59">
        <f>SUM(F51:F56)</f>
        <v>519.95999999999992</v>
      </c>
      <c r="G57" s="59">
        <f>SUM(G51:G56)</f>
        <v>5199.84</v>
      </c>
    </row>
    <row r="58" spans="2:8" x14ac:dyDescent="0.25">
      <c r="C58" s="35" t="s">
        <v>18</v>
      </c>
      <c r="D58" s="36"/>
      <c r="E58" s="37">
        <f>E47</f>
        <v>5991.622800000001</v>
      </c>
      <c r="F58" s="37">
        <f t="shared" ref="F58:G58" si="4">F47</f>
        <v>544.69298181818192</v>
      </c>
      <c r="G58" s="37">
        <f t="shared" si="4"/>
        <v>5446.9298181818194</v>
      </c>
      <c r="H58" s="35"/>
    </row>
    <row r="59" spans="2:8" ht="15.75" thickBot="1" x14ac:dyDescent="0.3">
      <c r="C59" s="33" t="s">
        <v>54</v>
      </c>
      <c r="D59" s="34"/>
      <c r="E59" s="38">
        <f>E58-E57</f>
        <v>271.82280000000083</v>
      </c>
      <c r="F59" s="38">
        <f>F58-F57</f>
        <v>24.732981818181997</v>
      </c>
      <c r="G59" s="38">
        <f>G58-G57</f>
        <v>247.08981818181928</v>
      </c>
      <c r="H59" s="35"/>
    </row>
    <row r="60" spans="2:8" ht="15.75" thickTop="1" x14ac:dyDescent="0.25">
      <c r="C60" s="33"/>
      <c r="D60" s="34"/>
      <c r="E60" s="33"/>
      <c r="F60" s="33"/>
      <c r="G60" s="33"/>
      <c r="H60" s="35"/>
    </row>
    <row r="61" spans="2:8" x14ac:dyDescent="0.25">
      <c r="C61" s="35" t="s">
        <v>53</v>
      </c>
      <c r="D61" s="36"/>
      <c r="E61" s="35">
        <v>271.82</v>
      </c>
      <c r="F61" s="30">
        <f>+E61/11</f>
        <v>24.710909090909091</v>
      </c>
      <c r="G61" s="30">
        <f t="shared" ref="G61" si="5">E61-F61</f>
        <v>247.1090909090909</v>
      </c>
      <c r="H61" s="35"/>
    </row>
    <row r="62" spans="2:8" x14ac:dyDescent="0.25">
      <c r="C62" s="33" t="s">
        <v>55</v>
      </c>
      <c r="D62" s="34"/>
      <c r="E62" s="53">
        <f>+E59-E61</f>
        <v>2.8000000008319148E-3</v>
      </c>
      <c r="F62" s="54"/>
      <c r="G62" s="54"/>
      <c r="H62" s="3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Danielle Barrow</cp:lastModifiedBy>
  <dcterms:created xsi:type="dcterms:W3CDTF">2021-05-28T05:21:12Z</dcterms:created>
  <dcterms:modified xsi:type="dcterms:W3CDTF">2021-09-22T04:36:41Z</dcterms:modified>
</cp:coreProperties>
</file>