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5. Investments\Managed funds &amp; UT's\"/>
    </mc:Choice>
  </mc:AlternateContent>
  <xr:revisionPtr revIDLastSave="0" documentId="13_ncr:1_{CA52014B-C42F-400E-9CC0-92B974E565BD}" xr6:coauthVersionLast="45" xr6:coauthVersionMax="45" xr10:uidLastSave="{00000000-0000-0000-0000-000000000000}"/>
  <bookViews>
    <workbookView xWindow="28680" yWindow="-135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31" i="1"/>
  <c r="G21" i="1"/>
  <c r="F32" i="1"/>
  <c r="E32" i="1"/>
  <c r="D32" i="1"/>
  <c r="G32" i="1" l="1"/>
  <c r="F13" i="1"/>
  <c r="F16" i="1" s="1"/>
  <c r="F17" i="1" s="1"/>
  <c r="I16" i="1" l="1"/>
  <c r="I17" i="1"/>
</calcChain>
</file>

<file path=xl/sharedStrings.xml><?xml version="1.0" encoding="utf-8"?>
<sst xmlns="http://schemas.openxmlformats.org/spreadsheetml/2006/main" count="40" uniqueCount="40">
  <si>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</si>
  <si>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</si>
  <si>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</si>
  <si>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</si>
  <si>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</si>
  <si>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</si>
  <si>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</si>
  <si>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</si>
  <si>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</si>
  <si>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</si>
  <si>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</si>
  <si>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</si>
  <si>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</si>
  <si>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</si>
  <si>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</si>
  <si>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</si>
  <si>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</si>
  <si>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</si>
  <si>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Distributions receivable</t>
    </r>
  </si>
  <si>
    <t>Post Distribution Value</t>
  </si>
  <si>
    <t>CM</t>
  </si>
  <si>
    <t>Total Variance % =</t>
  </si>
  <si>
    <t>Super Stones Superannuation Fund</t>
  </si>
  <si>
    <t>Add back Distribution Variance</t>
  </si>
  <si>
    <t>BT Report</t>
  </si>
  <si>
    <t>BGL Report</t>
  </si>
  <si>
    <t>BT Variance</t>
  </si>
  <si>
    <t>ETL - Allan Gray</t>
  </si>
  <si>
    <t>FID - Fidelity Aus</t>
  </si>
  <si>
    <t>IML - Investors Mutual</t>
  </si>
  <si>
    <t>MGE1 - Magellan Global</t>
  </si>
  <si>
    <t>MGE2 - Magellan Infrastructure</t>
  </si>
  <si>
    <t>MIA - MFS Global</t>
  </si>
  <si>
    <t>OPS - OC Premium</t>
  </si>
  <si>
    <t>PER - Perpetual Wsale Diversified</t>
  </si>
  <si>
    <t>PLA1 - Platinum European</t>
  </si>
  <si>
    <t>PLS2 - Platinum International</t>
  </si>
  <si>
    <t>VAN - Vanguard Aus</t>
  </si>
  <si>
    <t>Description- Variance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</si>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</sst>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9" fillId="0" borderId="0" xfId="0" applyFont="1"/>
    <xf numFmtId="44" fontId="9" fillId="0" borderId="0" xfId="1" applyNumberFormat="1" applyFont="1"/>
    <xf numFmtId="165" fontId="9" fillId="0" borderId="0" xfId="0" applyNumberFormat="1" applyFont="1"/>
    <xf numFmtId="0" fontId="9" fillId="0" borderId="0" xfId="0" applyFont="1" applyFill="1" applyBorder="1"/>
    <xf numFmtId="0" fontId="10" fillId="0" borderId="0" xfId="0" applyFont="1"/>
    <xf numFmtId="44" fontId="10" fillId="0" borderId="0" xfId="1" applyFont="1"/>
    <xf numFmtId="43" fontId="0" fillId="0" borderId="7" xfId="3" applyFont="1" applyBorder="1"/>
    <xf numFmtId="43" fontId="0" fillId="0" borderId="0" xfId="3" applyFont="1" applyFill="1" applyBorder="1"/>
    <xf numFmtId="43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6" xr:uid="{FD115B7C-449A-4FC7-B1E3-26C0BD1155FD}"/>
    <cellStyle name="Currency" xfId="1" builtinId="4"/>
    <cellStyle name="Currency 2" xfId="5" xr:uid="{D427E668-1144-496A-9CC2-5D42A27363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zoomScale="175" zoomScaleNormal="175" workbookViewId="0">
      <selection activeCell="F11" activeCellId="1" sqref="E32 F11"/>
    </sheetView>
  </sheetViews>
  <sheetFormatPr defaultRowHeight="15" x14ac:dyDescent="0.25"/>
  <cols>
    <col min="1" max="1" width="11.85546875" customWidth="1"/>
    <col min="2" max="2" width="3" customWidth="1"/>
    <col min="3" max="3" width="29.140625" customWidth="1"/>
    <col min="4" max="5" width="14.7109375" customWidth="1"/>
    <col min="6" max="6" width="15.5703125" style="13" customWidth="1"/>
    <col min="7" max="7" width="14.28515625" customWidth="1"/>
    <col min="8" max="8" width="18.42578125" customWidth="1"/>
    <col min="9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20</v>
      </c>
      <c r="I3" s="16">
        <v>44134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39</v>
      </c>
      <c r="I4" s="16">
        <v>44299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15</v>
      </c>
      <c r="F10" s="13">
        <v>73323.600000000006</v>
      </c>
      <c r="H10" t="s">
        <v>14</v>
      </c>
    </row>
    <row r="11" spans="1:10" x14ac:dyDescent="0.25">
      <c r="C11" t="s">
        <v>17</v>
      </c>
      <c r="F11" s="13">
        <v>2505.2199999999998</v>
      </c>
    </row>
    <row r="12" spans="1:10" x14ac:dyDescent="0.25">
      <c r="C12" t="s">
        <v>18</v>
      </c>
      <c r="F12" s="29">
        <v>2975.61</v>
      </c>
    </row>
    <row r="13" spans="1:10" x14ac:dyDescent="0.25">
      <c r="C13" s="26" t="s">
        <v>19</v>
      </c>
      <c r="D13" s="26"/>
      <c r="E13" s="26"/>
      <c r="F13" s="27">
        <f>+F10-F11-F12</f>
        <v>67842.77</v>
      </c>
    </row>
    <row r="14" spans="1:10" s="30" customFormat="1" x14ac:dyDescent="0.25">
      <c r="C14" s="26"/>
      <c r="D14" s="26"/>
      <c r="E14" s="26"/>
      <c r="F14" s="27"/>
    </row>
    <row r="15" spans="1:10" x14ac:dyDescent="0.25">
      <c r="C15" s="26" t="s">
        <v>12</v>
      </c>
      <c r="D15" s="26"/>
      <c r="E15" s="26"/>
      <c r="F15" s="29">
        <v>68649.3</v>
      </c>
    </row>
    <row r="16" spans="1:10" x14ac:dyDescent="0.25">
      <c r="C16" s="21" t="s">
        <v>13</v>
      </c>
      <c r="F16" s="13">
        <f>+F13-F15</f>
        <v>-806.52999999999884</v>
      </c>
      <c r="H16" s="30" t="s">
        <v>16</v>
      </c>
      <c r="I16" s="31">
        <f>+F16/F15</f>
        <v>-1.1748553881831261E-2</v>
      </c>
    </row>
    <row r="17" spans="3:9" x14ac:dyDescent="0.25">
      <c r="C17" s="35" t="s">
        <v>23</v>
      </c>
      <c r="D17" s="32"/>
      <c r="E17" s="32"/>
      <c r="F17" s="33">
        <f>F16+G32</f>
        <v>2.1600499167107046E-12</v>
      </c>
      <c r="G17" s="32"/>
      <c r="H17" s="32" t="s">
        <v>21</v>
      </c>
      <c r="I17" s="34">
        <f>F17/F15</f>
        <v>3.1464995516497684E-17</v>
      </c>
    </row>
    <row r="19" spans="3:9" x14ac:dyDescent="0.25">
      <c r="D19" s="28"/>
      <c r="E19" s="28"/>
      <c r="F19" s="28"/>
    </row>
    <row r="20" spans="3:9" x14ac:dyDescent="0.25">
      <c r="C20" s="36" t="s">
        <v>38</v>
      </c>
      <c r="D20" s="36" t="s">
        <v>25</v>
      </c>
      <c r="E20" s="36" t="s">
        <v>24</v>
      </c>
      <c r="F20" s="37" t="s">
        <v>26</v>
      </c>
    </row>
    <row r="21" spans="3:9" x14ac:dyDescent="0.25">
      <c r="C21" t="s">
        <v>27</v>
      </c>
      <c r="D21" s="28">
        <v>5473.15</v>
      </c>
      <c r="E21" s="28">
        <v>5813.75</v>
      </c>
      <c r="F21" s="28">
        <v>341.07</v>
      </c>
      <c r="G21" s="40">
        <f>+D21-E21+F21</f>
        <v>0.46999999999962938</v>
      </c>
    </row>
    <row r="22" spans="3:9" x14ac:dyDescent="0.25">
      <c r="C22" t="s">
        <v>28</v>
      </c>
      <c r="D22" s="28">
        <v>6083.14</v>
      </c>
      <c r="E22" s="28">
        <v>6396.98</v>
      </c>
      <c r="F22" s="28">
        <v>314.47000000000003</v>
      </c>
      <c r="G22" s="40">
        <f t="shared" ref="G22:G31" si="0">+D22-E22+F22</f>
        <v>0.63000000000079126</v>
      </c>
    </row>
    <row r="23" spans="3:9" x14ac:dyDescent="0.25">
      <c r="C23" t="s">
        <v>29</v>
      </c>
      <c r="D23" s="28">
        <v>6030.31</v>
      </c>
      <c r="E23" s="28">
        <v>6179.31</v>
      </c>
      <c r="F23" s="28">
        <v>149.44999999999999</v>
      </c>
      <c r="G23" s="40">
        <f t="shared" si="0"/>
        <v>0.44999999999998863</v>
      </c>
    </row>
    <row r="24" spans="3:9" x14ac:dyDescent="0.25">
      <c r="C24" t="s">
        <v>30</v>
      </c>
      <c r="D24" s="28">
        <v>8929.89</v>
      </c>
      <c r="E24" s="28">
        <v>8929.89</v>
      </c>
      <c r="F24" s="28">
        <v>553.58000000000004</v>
      </c>
      <c r="G24" s="40">
        <f t="shared" si="0"/>
        <v>553.58000000000004</v>
      </c>
    </row>
    <row r="25" spans="3:9" x14ac:dyDescent="0.25">
      <c r="C25" t="s">
        <v>31</v>
      </c>
      <c r="D25" s="28">
        <v>7305.44</v>
      </c>
      <c r="E25" s="28">
        <v>7480.65</v>
      </c>
      <c r="F25" s="28">
        <v>175.2</v>
      </c>
      <c r="G25" s="40">
        <f t="shared" si="0"/>
        <v>-1.0000000000047748E-2</v>
      </c>
    </row>
    <row r="26" spans="3:9" x14ac:dyDescent="0.25">
      <c r="C26" t="s">
        <v>32</v>
      </c>
      <c r="D26" s="28">
        <v>6329.72</v>
      </c>
      <c r="E26" s="28">
        <v>7115.4</v>
      </c>
      <c r="F26" s="28">
        <v>787.52</v>
      </c>
      <c r="G26" s="40">
        <f t="shared" si="0"/>
        <v>1.8400000000006003</v>
      </c>
    </row>
    <row r="27" spans="3:9" x14ac:dyDescent="0.25">
      <c r="C27" t="s">
        <v>33</v>
      </c>
      <c r="D27" s="28">
        <v>5568.7</v>
      </c>
      <c r="E27" s="28">
        <v>5601.05</v>
      </c>
      <c r="F27" s="28">
        <v>32.58</v>
      </c>
      <c r="G27" s="40">
        <f t="shared" si="0"/>
        <v>0.2299999999996345</v>
      </c>
    </row>
    <row r="28" spans="3:9" x14ac:dyDescent="0.25">
      <c r="C28" t="s">
        <v>34</v>
      </c>
      <c r="D28" s="28">
        <v>5815.77</v>
      </c>
      <c r="E28" s="28">
        <v>5815.77</v>
      </c>
      <c r="F28" s="28"/>
      <c r="G28" s="40">
        <f t="shared" si="0"/>
        <v>0</v>
      </c>
    </row>
    <row r="29" spans="3:9" x14ac:dyDescent="0.25">
      <c r="C29" t="s">
        <v>35</v>
      </c>
      <c r="D29" s="28">
        <v>5538.12</v>
      </c>
      <c r="E29" s="28">
        <v>5710.15</v>
      </c>
      <c r="F29" s="28">
        <v>172.53</v>
      </c>
      <c r="G29" s="40">
        <f t="shared" si="0"/>
        <v>0.5000000000002558</v>
      </c>
    </row>
    <row r="30" spans="3:9" x14ac:dyDescent="0.25">
      <c r="C30" t="s">
        <v>36</v>
      </c>
      <c r="D30" s="28">
        <v>5613.27</v>
      </c>
      <c r="E30" s="28">
        <v>5621.51</v>
      </c>
      <c r="F30" s="28">
        <v>257.08999999999997</v>
      </c>
      <c r="G30" s="40">
        <f t="shared" si="0"/>
        <v>248.85000000000019</v>
      </c>
    </row>
    <row r="31" spans="3:9" x14ac:dyDescent="0.25">
      <c r="C31" t="s">
        <v>37</v>
      </c>
      <c r="D31" s="28">
        <v>5961.79</v>
      </c>
      <c r="E31" s="28">
        <v>6153.92</v>
      </c>
      <c r="F31" s="28">
        <v>192.12</v>
      </c>
      <c r="G31" s="40">
        <f t="shared" si="0"/>
        <v>-1.0000000000104592E-2</v>
      </c>
    </row>
    <row r="32" spans="3:9" ht="15.75" thickBot="1" x14ac:dyDescent="0.3">
      <c r="D32" s="38">
        <f>SUM(D21:D31)</f>
        <v>68649.299999999988</v>
      </c>
      <c r="E32" s="38">
        <f>SUM(E21:E31)</f>
        <v>70818.38</v>
      </c>
      <c r="F32" s="38">
        <f>SUM(F21:F31)</f>
        <v>2975.61</v>
      </c>
      <c r="G32" s="38">
        <f>SUM(G21:G31)</f>
        <v>806.530000000001</v>
      </c>
    </row>
    <row r="33" spans="5:5" ht="15.75" thickTop="1" x14ac:dyDescent="0.25">
      <c r="E33" s="3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2021-04-13T00:22:32Z</dcterms:modified>
</cp:coreProperties>
</file>