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internal.vic.gov.au\DEDJTR\HomeDirs9\vicanf5\Documents\PNC\SMSF\FY2020-21\"/>
    </mc:Choice>
  </mc:AlternateContent>
  <xr:revisionPtr revIDLastSave="0" documentId="13_ncr:1_{DBB0F664-11CB-4599-8803-CBDDC56D45ED}" xr6:coauthVersionLast="46" xr6:coauthVersionMax="46" xr10:uidLastSave="{00000000-0000-0000-0000-000000000000}"/>
  <bookViews>
    <workbookView xWindow="28690" yWindow="-110" windowWidth="29020" windowHeight="15820" xr2:uid="{00000000-000D-0000-FFFF-FFFF00000000}"/>
  </bookViews>
  <sheets>
    <sheet name="Income Statement" sheetId="2" r:id="rId1"/>
    <sheet name="Shares Transactions" sheetId="1" r:id="rId2"/>
  </sheets>
  <definedNames>
    <definedName name="_xlnm._FilterDatabase" localSheetId="1" hidden="1">'Shares Transactions'!$A$6:$K$6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2" l="1"/>
  <c r="D9" i="2" l="1"/>
  <c r="L98" i="1"/>
  <c r="L68" i="1"/>
  <c r="L50" i="1"/>
  <c r="L8" i="1"/>
  <c r="G88" i="1" l="1"/>
  <c r="K88" i="1" s="1"/>
  <c r="L90" i="1" s="1"/>
  <c r="L80" i="1"/>
  <c r="L86" i="1"/>
  <c r="L101" i="1"/>
  <c r="L72" i="1"/>
  <c r="L64" i="1"/>
  <c r="L60" i="1"/>
  <c r="L55" i="1"/>
  <c r="L53" i="1"/>
  <c r="L47" i="1"/>
  <c r="L38" i="1"/>
  <c r="L35" i="1"/>
  <c r="L28" i="1" l="1"/>
  <c r="L26" i="1"/>
  <c r="L23" i="1"/>
  <c r="L19" i="1"/>
  <c r="L11" i="1"/>
  <c r="L103" i="1" l="1"/>
</calcChain>
</file>

<file path=xl/sharedStrings.xml><?xml version="1.0" encoding="utf-8"?>
<sst xmlns="http://schemas.openxmlformats.org/spreadsheetml/2006/main" count="313" uniqueCount="104">
  <si>
    <t>Transaction Summary</t>
  </si>
  <si>
    <t>01 Jul 2020 - 30 Jun 2021</t>
  </si>
  <si>
    <t>SHARES - 4427658 - HIN 58600369</t>
  </si>
  <si>
    <t>Mr Teck Choo + Ms Siok Yeap &lt;Perpetual Shining Stars A/C&gt;</t>
  </si>
  <si>
    <t>Code</t>
  </si>
  <si>
    <t>Company</t>
  </si>
  <si>
    <t>Date</t>
  </si>
  <si>
    <t>Type</t>
  </si>
  <si>
    <t>Quantity</t>
  </si>
  <si>
    <t>Unit Price ($)</t>
  </si>
  <si>
    <t>Trade Value ($)</t>
  </si>
  <si>
    <t>Brokerage+GST ($)</t>
  </si>
  <si>
    <t>GST ($)</t>
  </si>
  <si>
    <t>Contract Note</t>
  </si>
  <si>
    <t>Total Value ($)</t>
  </si>
  <si>
    <t>AMP</t>
  </si>
  <si>
    <t>AMP LIMITED FPO (ORDINARY FULLY PAID)</t>
  </si>
  <si>
    <t>Sell</t>
  </si>
  <si>
    <t>ANZ</t>
  </si>
  <si>
    <t>ANZ BANKING GRP LTD FPO (ORDINARY FULLY PAID)</t>
  </si>
  <si>
    <t>Buy</t>
  </si>
  <si>
    <t>BPT</t>
  </si>
  <si>
    <t>BEACH ENERGY LIMITED FPO (ORDINARY FULLY PAID)</t>
  </si>
  <si>
    <t>BRN</t>
  </si>
  <si>
    <t>BRAINCHIP LTD FPO (ORDINARY FULLY PAID)</t>
  </si>
  <si>
    <t>CHN</t>
  </si>
  <si>
    <t>CHALICE GOLD MINES FPO (ORDINARY FULLY PAID)</t>
  </si>
  <si>
    <t>CHALICE MINING LTD FPO (ORDINARY FULLY PAID)</t>
  </si>
  <si>
    <t>GXY</t>
  </si>
  <si>
    <t>GALAXY RESOURCES FPO (ORDINARY FULLY PAID)</t>
  </si>
  <si>
    <t>IAG</t>
  </si>
  <si>
    <t>INSURANCE AUSTRALIA FPO (ORDINARY FULLY PAID)</t>
  </si>
  <si>
    <t>LYC</t>
  </si>
  <si>
    <t>LYNAS RARE EARTHS FPO (ORDINARY FULLY PAID)</t>
  </si>
  <si>
    <t>MSB</t>
  </si>
  <si>
    <t>MESOBLAST LIMITED FPO (ORDINARY FULLY PAID)</t>
  </si>
  <si>
    <t>OPY</t>
  </si>
  <si>
    <t>OPENPAY GROUP FPO (ORDINARY FULLY PAID)</t>
  </si>
  <si>
    <t>QBE</t>
  </si>
  <si>
    <t>QBE INSURANCE GROUP FPO (ORDINARY FULLY PAID)</t>
  </si>
  <si>
    <t>SBM</t>
  </si>
  <si>
    <t>ST BARBARA LIMITED FPO (ORDINARY FULLY PAID)</t>
  </si>
  <si>
    <t>SGR</t>
  </si>
  <si>
    <t>THE STAR ENT GRP FPO (ORDINARY FULLY PAID)</t>
  </si>
  <si>
    <t>SPT</t>
  </si>
  <si>
    <t>SPLITIT FPO (ORDINARY FULLY PAID)</t>
  </si>
  <si>
    <t>TWE</t>
  </si>
  <si>
    <t>TREASURY WINE ESTATE FPO (ORDINARY FULLY PAID)</t>
  </si>
  <si>
    <t>WBC</t>
  </si>
  <si>
    <t>WESTPAC BANKING CORP FPO (ORDINARY FULLY PAID)</t>
  </si>
  <si>
    <t>Z1P</t>
  </si>
  <si>
    <t>ZIP CO LTD. FPO (ORDINARY FULLY PAID)</t>
  </si>
  <si>
    <t>This statement is issued by Commonwealth Securities Limited ABN 60 067 254 399 AFSL 238814 (''CommSec''), a market participant of ASX and Chi-X Australia, a clearing participant of ASX Clear Pty Limited and a settlement participant of ASX Settlement Pty Limited. CommSec is a wholly owned but non-guaranteed subsidiary of the Commonwealth Bank of Australia ABN 48 123 123 124 AFSL 234945 (''CBA''). Information contained in this statement is believed to be accurate at the time the statement is generated. CBA and its subsidiaries do not accept any liability for any errors or omissions contained in this statement, or any responsibility for any action taken in reliance on this statement. This statement is a summary document only and it is not intended to replace any document which contains information that may be required for taxation purposes. You should therefore retain your CHESS statements, dividend statements, confirmation contract notes and bank account statements for your records in this regard.If there are any errors in this statement, please contact us on 13 15 19. The total brokerage outlined does not include any rebates you may have received over the financial year. Please refer to your transaction statement records for any rebates you may have received for the report period. This report only includes dividends paid for holdings held with CommSec. Any dividends paid (based on the ex-dividend date) prior to holdings being transferred to CommSec are not included in this report. This report may not include information on some accounts if you have switched products, transferred Holder Identification Numbers (HIN) or switched Participant Identification Number (PID) during the financial year. CommSec is not a registered tax practitioner and the information provided in this report does not constitute tax advice. The above information whilst based upon your holdings only takes into account those of your circumstances of which we are aware. It is recommended that you provide the report to your tax adviser or accountant in order that your particular circumstances can be properly addressed. 
		Address Commonwealth Securities Locked Bag 22, Australia Square NSW 1215 | Enquiries 13 15 19 | www.commsec.com.au</t>
  </si>
  <si>
    <t>GLOSSARY</t>
  </si>
  <si>
    <t>Units</t>
  </si>
  <si>
    <t>The number of registered securities that you own.</t>
  </si>
  <si>
    <t>Unit Price</t>
  </si>
  <si>
    <t>The Portfolio Valuation 'Unit Price' is calculated using a 'Reference' Price provided by the ASX which takes into account an adjustment to determine value at Close of Market if the Security does not trade in the Closing Single Price Auction on the Valuation Date.</t>
  </si>
  <si>
    <t>Brokerage</t>
  </si>
  <si>
    <t>The fee or charge that is paid by you when transacting a buy or sell.</t>
  </si>
  <si>
    <t>Holder Identification Number (HIN)</t>
  </si>
  <si>
    <t>When you are CHESS sponsored with a Broker you will be issued a unique number, called a HIN. Multiple holdings can be registered under the single HIN. A HIN starts with the letter X and usually followed by 10 numbers, e.g. X0001234567.</t>
  </si>
  <si>
    <t>Dividend</t>
  </si>
  <si>
    <t>A dividend is a payment made to shareholders from the company. This payment is a portion of the company's profits. ASX listed companies typically pay dividends twice a year, usually as an 'interim' dividend and a 'final dividend'. From time to time, a company may also pay a 'special' dividend.</t>
  </si>
  <si>
    <t>Ex-dividend date</t>
  </si>
  <si>
    <t>The ex-dividend date occurs two business days before the company's Record Date. To be entitled to a dividend a shareholder must have purchased the shares before the ex-dividend date. If you purchase shares on or after that date, the previous owner of the shares (and not you) is entitled to the dividend.</t>
  </si>
  <si>
    <t>Interim dividend</t>
  </si>
  <si>
    <t>A dividend paid during a year representing a return based on the previous six months' financial performance and the outlook for the future.</t>
  </si>
  <si>
    <t>Final dividend</t>
  </si>
  <si>
    <t>A dividend paid during a year representing a return based on the previous twelve months' financial performance.</t>
  </si>
  <si>
    <t>Special dividend</t>
  </si>
  <si>
    <t>A dividend paid by the company outside typical recurring (interim and final) dividend cycle.</t>
  </si>
  <si>
    <t>Record date</t>
  </si>
  <si>
    <t>The record date is the date the share registries use in determining who is entitled to a dividend or entitlement associated with a security. Those who held the security in the company and were on the register on the record date are eligible for the entitlement.</t>
  </si>
  <si>
    <t>Payment date</t>
  </si>
  <si>
    <t>The date on which a declared dividend is scheduled to be paid.</t>
  </si>
  <si>
    <t>Unfranked dividend</t>
  </si>
  <si>
    <t>Dividends which do not carry a franking credit.</t>
  </si>
  <si>
    <t>Franked dividend</t>
  </si>
  <si>
    <t>Franked dividends are paid to security holders out of profits on which the company has already paid tax.</t>
  </si>
  <si>
    <t>Franking /Imputation Credit</t>
  </si>
  <si>
    <t>A franking credit is your share of tax paid by a company on the profits from which your dividend are paid. They are also known as Imputation Credits.</t>
  </si>
  <si>
    <t>Total subscription</t>
  </si>
  <si>
    <t>Total subscription can include, but are not limited to:CommSecIRESS fees, Morningstar research subscription fees and CommSec share trade alerts.</t>
  </si>
  <si>
    <t>Other fees</t>
  </si>
  <si>
    <t>Other fees can include, but are not limited to: Off market transfer fees, conditional trading fees, rejection fees, early and late settlement fees, fail fees, SRN query, rebooking fees, cheque payment fee or cheque dishonour fees and the printing and posting of contract notes.</t>
  </si>
  <si>
    <t>Corporate action (CA)</t>
  </si>
  <si>
    <t>Any action initiated by the company or corporation, for the purpose of giving an entitlement to shareholders.</t>
  </si>
  <si>
    <t>Profit/ (Loss)</t>
  </si>
  <si>
    <t>P &amp; L</t>
  </si>
  <si>
    <t>c/f 20K</t>
  </si>
  <si>
    <t>c/f 30K</t>
  </si>
  <si>
    <t>Zero c/f</t>
  </si>
  <si>
    <t>Comments</t>
  </si>
  <si>
    <t>c/f FY 2021-22</t>
  </si>
  <si>
    <t>c/f FY2021-22</t>
  </si>
  <si>
    <t>Interest</t>
  </si>
  <si>
    <t>Dividends</t>
  </si>
  <si>
    <t>Capital Gain/ (Loss)</t>
  </si>
  <si>
    <t>Shares</t>
  </si>
  <si>
    <t>PERPETUAL SHININGS STARS FY 2020-21</t>
  </si>
  <si>
    <t>INCOME STATEMENT</t>
  </si>
  <si>
    <t>Rights Issue @ $1.30</t>
  </si>
  <si>
    <t>LYNAS CORPORATION FPO (ORDINARY FULLY 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</si>
</sst>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u/>
      <sz val="12"/>
      <color theme="1"/>
      <name val="Calibri"/>
      <family val="2"/>
      <scheme val="minor"/>
    </font>
    <font>
      <b/>
      <u/>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499984740745262"/>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3">
    <xf numFmtId="0" fontId="0" fillId="0" borderId="0" xfId="0"/>
    <xf numFmtId="0" fontId="0" fillId="0" borderId="0" xfId="0" applyAlignment="1">
      <alignment wrapText="1"/>
    </xf>
    <xf numFmtId="44" fontId="0" fillId="0" borderId="0" xfId="1" applyFont="1"/>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xf>
    <xf numFmtId="0" fontId="0" fillId="34" borderId="0" xfId="0" applyFill="1"/>
    <xf numFmtId="44" fontId="13" fillId="33" borderId="10" xfId="1" applyFont="1" applyFill="1" applyBorder="1" applyAlignment="1">
      <alignment horizontal="center" vertical="center"/>
    </xf>
    <xf numFmtId="44" fontId="0" fillId="0" borderId="0" xfId="0" applyNumberFormat="1"/>
    <xf numFmtId="44" fontId="14" fillId="0" borderId="0" xfId="1" applyFont="1"/>
    <xf numFmtId="44" fontId="18" fillId="0" borderId="11" xfId="1" applyFont="1" applyBorder="1"/>
    <xf numFmtId="0" fontId="13" fillId="33" borderId="10" xfId="0" applyFont="1" applyFill="1" applyBorder="1" applyAlignment="1">
      <alignment vertical="center"/>
    </xf>
    <xf numFmtId="0" fontId="13" fillId="33" borderId="10" xfId="0" applyFont="1" applyFill="1" applyBorder="1" applyAlignment="1">
      <alignment horizontal="center" vertical="center"/>
    </xf>
    <xf numFmtId="44" fontId="13" fillId="33" borderId="10" xfId="1" applyFont="1" applyFill="1" applyBorder="1" applyAlignment="1">
      <alignment vertical="center"/>
    </xf>
    <xf numFmtId="0" fontId="16" fillId="0" borderId="0" xfId="0" applyFont="1" applyAlignment="1">
      <alignment vertical="center"/>
    </xf>
    <xf numFmtId="0" fontId="18" fillId="0" borderId="12" xfId="0" applyFont="1" applyBorder="1" applyAlignment="1">
      <alignment horizontal="center"/>
    </xf>
    <xf numFmtId="0" fontId="18" fillId="0" borderId="13" xfId="0" applyFont="1" applyBorder="1" applyAlignment="1">
      <alignment horizontal="center"/>
    </xf>
    <xf numFmtId="0" fontId="18" fillId="0" borderId="14" xfId="0" applyFont="1" applyBorder="1" applyAlignment="1">
      <alignment horizontal="center"/>
    </xf>
    <xf numFmtId="0" fontId="19" fillId="0" borderId="0" xfId="0" applyFont="1" applyAlignment="1">
      <alignment horizontal="center"/>
    </xf>
    <xf numFmtId="0" fontId="18" fillId="0" borderId="0" xfId="0" applyFont="1" applyAlignment="1">
      <alignment horizontal="center"/>
    </xf>
    <xf numFmtId="0" fontId="0" fillId="0" borderId="0" xfId="0" applyAlignment="1">
      <alignment horizontal="left" vertical="top" wrapText="1"/>
    </xf>
    <xf numFmtId="0" fontId="0" fillId="35" borderId="0" xfId="0" applyFill="1"/>
    <xf numFmtId="0" fontId="20" fillId="0" borderId="0" xfId="0" applyFont="1"/>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urrency" xfId="1" builtinId="4"/>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1"/>
  <sheetViews>
    <sheetView tabSelected="1" workbookViewId="0">
      <selection activeCell="H8" sqref="H8"/>
    </sheetView>
  </sheetViews>
  <sheetFormatPr defaultRowHeight="14.5" x14ac:dyDescent="0.35"/>
  <cols>
    <col min="2" max="2" width="12.6328125" customWidth="1"/>
    <col min="4" max="4" width="11.08984375" bestFit="1" customWidth="1"/>
    <col min="5" max="5" width="11.453125" customWidth="1"/>
  </cols>
  <sheetData>
    <row r="1" spans="2:5" ht="16" thickBot="1" x14ac:dyDescent="0.4">
      <c r="B1" s="15" t="s">
        <v>100</v>
      </c>
      <c r="C1" s="16"/>
      <c r="D1" s="16"/>
      <c r="E1" s="17"/>
    </row>
    <row r="3" spans="2:5" ht="15.5" x14ac:dyDescent="0.35">
      <c r="B3" s="18" t="s">
        <v>101</v>
      </c>
      <c r="C3" s="18"/>
      <c r="D3" s="18"/>
      <c r="E3" s="18"/>
    </row>
    <row r="4" spans="2:5" x14ac:dyDescent="0.35">
      <c r="B4" t="s">
        <v>96</v>
      </c>
      <c r="D4" s="2">
        <v>0</v>
      </c>
    </row>
    <row r="5" spans="2:5" x14ac:dyDescent="0.35">
      <c r="B5" t="s">
        <v>97</v>
      </c>
      <c r="D5" s="2">
        <v>2193</v>
      </c>
    </row>
    <row r="6" spans="2:5" x14ac:dyDescent="0.35">
      <c r="D6" s="2"/>
    </row>
    <row r="7" spans="2:5" x14ac:dyDescent="0.35">
      <c r="D7" s="2"/>
    </row>
    <row r="8" spans="2:5" x14ac:dyDescent="0.35">
      <c r="B8" s="22" t="s">
        <v>98</v>
      </c>
      <c r="D8" s="2"/>
    </row>
    <row r="9" spans="2:5" x14ac:dyDescent="0.35">
      <c r="B9" t="s">
        <v>99</v>
      </c>
      <c r="D9" s="2">
        <f>'Shares Transactions'!L103</f>
        <v>16489.845599999961</v>
      </c>
    </row>
    <row r="10" spans="2:5" x14ac:dyDescent="0.35">
      <c r="D10" s="2"/>
    </row>
    <row r="11" spans="2:5" x14ac:dyDescent="0.35">
      <c r="D11" s="2">
        <f>SUM(D4:D10)</f>
        <v>18682.845599999961</v>
      </c>
    </row>
  </sheetData>
  <mergeCells count="2">
    <mergeCell ref="B1:E1"/>
    <mergeCell ref="B3:E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0"/>
  <sheetViews>
    <sheetView topLeftCell="C88" zoomScaleNormal="100" workbookViewId="0">
      <selection activeCell="B59" sqref="B59"/>
    </sheetView>
  </sheetViews>
  <sheetFormatPr defaultRowHeight="14.5" x14ac:dyDescent="0.35"/>
  <cols>
    <col min="1" max="1" width="6.36328125" customWidth="1"/>
    <col min="2" max="2" width="46.36328125" customWidth="1"/>
    <col min="3" max="3" width="14.36328125" style="3" customWidth="1"/>
    <col min="4" max="4" width="5.7265625" customWidth="1"/>
    <col min="5" max="5" width="7.81640625" customWidth="1"/>
    <col min="6" max="6" width="8.7265625" style="2"/>
    <col min="7" max="7" width="12.08984375" style="2" bestFit="1" customWidth="1"/>
    <col min="8" max="9" width="8.7265625" style="2"/>
    <col min="10" max="10" width="17.08984375" style="5" customWidth="1"/>
    <col min="11" max="11" width="13.6328125" style="2" bestFit="1" customWidth="1"/>
    <col min="12" max="12" width="14.81640625" style="2" customWidth="1"/>
    <col min="13" max="13" width="21.36328125" customWidth="1"/>
  </cols>
  <sheetData>
    <row r="1" spans="1:13" x14ac:dyDescent="0.35">
      <c r="A1" t="s">
        <v>0</v>
      </c>
    </row>
    <row r="2" spans="1:13" x14ac:dyDescent="0.35">
      <c r="A2" t="s">
        <v>1</v>
      </c>
    </row>
    <row r="3" spans="1:13" x14ac:dyDescent="0.35">
      <c r="A3" t="s">
        <v>2</v>
      </c>
    </row>
    <row r="4" spans="1:13" x14ac:dyDescent="0.35">
      <c r="A4" t="s">
        <v>3</v>
      </c>
    </row>
    <row r="6" spans="1:13" s="14" customFormat="1" ht="18.5" customHeight="1" x14ac:dyDescent="0.35">
      <c r="A6" s="11" t="s">
        <v>4</v>
      </c>
      <c r="B6" s="11" t="s">
        <v>5</v>
      </c>
      <c r="C6" s="12" t="s">
        <v>6</v>
      </c>
      <c r="D6" s="11" t="s">
        <v>7</v>
      </c>
      <c r="E6" s="11" t="s">
        <v>8</v>
      </c>
      <c r="F6" s="13" t="s">
        <v>9</v>
      </c>
      <c r="G6" s="13" t="s">
        <v>10</v>
      </c>
      <c r="H6" s="13" t="s">
        <v>11</v>
      </c>
      <c r="I6" s="13" t="s">
        <v>12</v>
      </c>
      <c r="J6" s="12" t="s">
        <v>13</v>
      </c>
      <c r="K6" s="13" t="s">
        <v>14</v>
      </c>
      <c r="L6" s="7" t="s">
        <v>89</v>
      </c>
      <c r="M6" s="7" t="s">
        <v>93</v>
      </c>
    </row>
    <row r="7" spans="1:13" x14ac:dyDescent="0.35">
      <c r="A7" t="s">
        <v>15</v>
      </c>
      <c r="B7" t="s">
        <v>16</v>
      </c>
      <c r="C7" s="4">
        <v>43661</v>
      </c>
      <c r="D7" s="21" t="s">
        <v>20</v>
      </c>
      <c r="E7">
        <v>5000</v>
      </c>
      <c r="F7" s="2">
        <v>2</v>
      </c>
      <c r="G7" s="2">
        <v>10000</v>
      </c>
      <c r="H7" s="2">
        <v>19.95</v>
      </c>
      <c r="I7" s="2">
        <v>1.81</v>
      </c>
      <c r="J7" s="5">
        <v>91169078</v>
      </c>
      <c r="K7" s="2">
        <v>10019.950000000001</v>
      </c>
    </row>
    <row r="8" spans="1:13" x14ac:dyDescent="0.35">
      <c r="A8" t="s">
        <v>15</v>
      </c>
      <c r="B8" t="s">
        <v>16</v>
      </c>
      <c r="C8" s="4">
        <v>44047</v>
      </c>
      <c r="D8" s="6" t="s">
        <v>17</v>
      </c>
      <c r="E8">
        <v>-5000</v>
      </c>
      <c r="F8" s="2">
        <v>1.4550000000000001</v>
      </c>
      <c r="G8" s="2">
        <v>-7275</v>
      </c>
      <c r="H8" s="2">
        <v>19.95</v>
      </c>
      <c r="I8" s="2">
        <v>1.81</v>
      </c>
      <c r="J8" s="5">
        <v>103933061</v>
      </c>
      <c r="K8" s="2">
        <v>-7255.05</v>
      </c>
      <c r="L8" s="9">
        <f>-K8-K7</f>
        <v>-2764.9000000000005</v>
      </c>
    </row>
    <row r="9" spans="1:13" x14ac:dyDescent="0.35">
      <c r="C9" s="4"/>
    </row>
    <row r="10" spans="1:13" x14ac:dyDescent="0.35">
      <c r="A10" t="s">
        <v>18</v>
      </c>
      <c r="B10" t="s">
        <v>19</v>
      </c>
      <c r="C10" s="4">
        <v>44039</v>
      </c>
      <c r="D10" t="s">
        <v>20</v>
      </c>
      <c r="E10">
        <v>2000</v>
      </c>
      <c r="F10" s="2">
        <v>18.079999999999998</v>
      </c>
      <c r="G10" s="2">
        <v>36160</v>
      </c>
      <c r="H10" s="2">
        <v>43.4</v>
      </c>
      <c r="I10" s="2">
        <v>3.95</v>
      </c>
      <c r="J10" s="5">
        <v>103528576</v>
      </c>
      <c r="K10" s="2">
        <v>36203.4</v>
      </c>
    </row>
    <row r="11" spans="1:13" x14ac:dyDescent="0.35">
      <c r="A11" t="s">
        <v>18</v>
      </c>
      <c r="B11" t="s">
        <v>19</v>
      </c>
      <c r="C11" s="4">
        <v>44070</v>
      </c>
      <c r="D11" s="6" t="s">
        <v>17</v>
      </c>
      <c r="E11">
        <v>-2000</v>
      </c>
      <c r="F11" s="2">
        <v>18.420000000000002</v>
      </c>
      <c r="G11" s="2">
        <v>-36840</v>
      </c>
      <c r="H11" s="2">
        <v>44.21</v>
      </c>
      <c r="I11" s="2">
        <v>4.0199999999999996</v>
      </c>
      <c r="J11" s="5">
        <v>105159828</v>
      </c>
      <c r="K11" s="2">
        <v>-36795.79</v>
      </c>
      <c r="L11" s="2">
        <f>-SUM(K10:K11)</f>
        <v>592.38999999999942</v>
      </c>
    </row>
    <row r="12" spans="1:13" x14ac:dyDescent="0.35">
      <c r="A12" t="s">
        <v>18</v>
      </c>
      <c r="B12" t="s">
        <v>19</v>
      </c>
      <c r="C12" s="4">
        <v>43913</v>
      </c>
      <c r="D12" s="6" t="s">
        <v>20</v>
      </c>
      <c r="E12">
        <v>200</v>
      </c>
      <c r="F12" s="2">
        <v>14.435</v>
      </c>
      <c r="G12" s="2">
        <v>2887</v>
      </c>
      <c r="H12" s="2">
        <v>19.95</v>
      </c>
      <c r="I12" s="2">
        <v>1.81</v>
      </c>
      <c r="J12" s="5">
        <v>97119049</v>
      </c>
      <c r="K12" s="2">
        <v>2906.95</v>
      </c>
      <c r="M12" t="s">
        <v>95</v>
      </c>
    </row>
    <row r="13" spans="1:13" x14ac:dyDescent="0.35">
      <c r="C13" s="4"/>
    </row>
    <row r="14" spans="1:13" x14ac:dyDescent="0.35">
      <c r="A14" t="s">
        <v>21</v>
      </c>
      <c r="B14" t="s">
        <v>22</v>
      </c>
      <c r="C14" s="4">
        <v>44316</v>
      </c>
      <c r="D14" t="s">
        <v>20</v>
      </c>
      <c r="E14">
        <v>5000</v>
      </c>
      <c r="F14" s="2">
        <v>1.2949999999999999</v>
      </c>
      <c r="G14" s="2">
        <v>6475</v>
      </c>
      <c r="H14" s="2">
        <v>19.95</v>
      </c>
      <c r="I14" s="2">
        <v>1.81</v>
      </c>
      <c r="J14" s="5">
        <v>117659395</v>
      </c>
      <c r="K14" s="2">
        <v>6494.95</v>
      </c>
      <c r="M14" t="s">
        <v>95</v>
      </c>
    </row>
    <row r="15" spans="1:13" x14ac:dyDescent="0.35">
      <c r="C15" s="4"/>
    </row>
    <row r="16" spans="1:13" x14ac:dyDescent="0.35">
      <c r="A16" t="s">
        <v>23</v>
      </c>
      <c r="B16" t="s">
        <v>24</v>
      </c>
      <c r="C16" s="4">
        <v>44039</v>
      </c>
      <c r="D16" t="s">
        <v>20</v>
      </c>
      <c r="E16">
        <v>100000</v>
      </c>
      <c r="F16" s="2">
        <v>0.13500000000000001</v>
      </c>
      <c r="G16" s="2">
        <v>13500</v>
      </c>
      <c r="H16" s="2">
        <v>29.95</v>
      </c>
      <c r="I16" s="2">
        <v>2.72</v>
      </c>
      <c r="J16" s="5">
        <v>103521630</v>
      </c>
      <c r="K16" s="2">
        <v>13529.95</v>
      </c>
    </row>
    <row r="17" spans="1:13" x14ac:dyDescent="0.35">
      <c r="A17" t="s">
        <v>23</v>
      </c>
      <c r="B17" t="s">
        <v>24</v>
      </c>
      <c r="C17" s="4">
        <v>44082</v>
      </c>
      <c r="D17" t="s">
        <v>20</v>
      </c>
      <c r="E17">
        <v>80000</v>
      </c>
      <c r="F17" s="2">
        <v>0.68</v>
      </c>
      <c r="G17" s="2">
        <v>54400</v>
      </c>
      <c r="H17" s="2">
        <v>65.27</v>
      </c>
      <c r="I17" s="2">
        <v>5.93</v>
      </c>
      <c r="J17" s="5">
        <v>105832272</v>
      </c>
      <c r="K17" s="2">
        <v>54465.27</v>
      </c>
    </row>
    <row r="18" spans="1:13" x14ac:dyDescent="0.35">
      <c r="A18" t="s">
        <v>23</v>
      </c>
      <c r="B18" t="s">
        <v>24</v>
      </c>
      <c r="C18" s="4">
        <v>44098</v>
      </c>
      <c r="D18" t="s">
        <v>20</v>
      </c>
      <c r="E18">
        <v>50000</v>
      </c>
      <c r="F18" s="2">
        <v>0.40500000000000003</v>
      </c>
      <c r="G18" s="2">
        <v>20250</v>
      </c>
      <c r="H18" s="2">
        <v>29.95</v>
      </c>
      <c r="I18" s="2">
        <v>2.72</v>
      </c>
      <c r="J18" s="5">
        <v>106677884</v>
      </c>
      <c r="K18" s="2">
        <v>20279.95</v>
      </c>
    </row>
    <row r="19" spans="1:13" x14ac:dyDescent="0.35">
      <c r="A19" t="s">
        <v>23</v>
      </c>
      <c r="B19" t="s">
        <v>24</v>
      </c>
      <c r="C19" s="4">
        <v>44103</v>
      </c>
      <c r="D19" s="6" t="s">
        <v>17</v>
      </c>
      <c r="E19">
        <v>-200000</v>
      </c>
      <c r="F19" s="2">
        <v>0.39</v>
      </c>
      <c r="G19" s="2">
        <v>-78000</v>
      </c>
      <c r="H19" s="2">
        <v>93.6</v>
      </c>
      <c r="I19" s="2">
        <v>8.51</v>
      </c>
      <c r="J19" s="5">
        <v>106881596</v>
      </c>
      <c r="K19" s="2">
        <v>-77906.399999999994</v>
      </c>
      <c r="L19" s="2">
        <f>-(K19)-((K16+K17)+(0.4*K18))</f>
        <v>1799.1999999999971</v>
      </c>
      <c r="M19" t="s">
        <v>91</v>
      </c>
    </row>
    <row r="20" spans="1:13" x14ac:dyDescent="0.35">
      <c r="A20" t="s">
        <v>23</v>
      </c>
      <c r="B20" t="s">
        <v>24</v>
      </c>
      <c r="C20" s="4">
        <v>44106</v>
      </c>
      <c r="D20" t="s">
        <v>20</v>
      </c>
      <c r="E20">
        <v>5000</v>
      </c>
      <c r="F20" s="2">
        <v>0.32</v>
      </c>
      <c r="G20" s="2">
        <v>1600</v>
      </c>
      <c r="H20" s="2">
        <v>19.95</v>
      </c>
      <c r="I20" s="2">
        <v>1.81</v>
      </c>
      <c r="J20" s="5">
        <v>107120780</v>
      </c>
      <c r="K20" s="2">
        <v>1619.95</v>
      </c>
    </row>
    <row r="21" spans="1:13" x14ac:dyDescent="0.35">
      <c r="A21" t="s">
        <v>23</v>
      </c>
      <c r="B21" t="s">
        <v>24</v>
      </c>
      <c r="C21" s="4">
        <v>44112</v>
      </c>
      <c r="D21" t="s">
        <v>20</v>
      </c>
      <c r="E21">
        <v>200000</v>
      </c>
      <c r="F21" s="2">
        <v>0.34</v>
      </c>
      <c r="G21" s="2">
        <v>68000</v>
      </c>
      <c r="H21" s="2">
        <v>81.599999999999994</v>
      </c>
      <c r="I21" s="2">
        <v>7.42</v>
      </c>
      <c r="J21" s="5">
        <v>107332862</v>
      </c>
      <c r="K21" s="2">
        <v>68081.600000000006</v>
      </c>
    </row>
    <row r="22" spans="1:13" x14ac:dyDescent="0.35">
      <c r="A22" t="s">
        <v>23</v>
      </c>
      <c r="B22" t="s">
        <v>24</v>
      </c>
      <c r="C22" s="4">
        <v>44189</v>
      </c>
      <c r="D22" s="6" t="s">
        <v>17</v>
      </c>
      <c r="E22">
        <v>-85000</v>
      </c>
      <c r="F22" s="2">
        <v>0.41499999999999998</v>
      </c>
      <c r="G22" s="2">
        <v>-35275</v>
      </c>
      <c r="H22" s="2">
        <v>42.33</v>
      </c>
      <c r="I22" s="2">
        <v>3.85</v>
      </c>
      <c r="J22" s="5">
        <v>111092195</v>
      </c>
      <c r="K22" s="2">
        <v>-35232.67</v>
      </c>
    </row>
    <row r="23" spans="1:13" x14ac:dyDescent="0.35">
      <c r="A23" t="s">
        <v>23</v>
      </c>
      <c r="B23" t="s">
        <v>24</v>
      </c>
      <c r="C23" s="4">
        <v>44189</v>
      </c>
      <c r="D23" s="6" t="s">
        <v>17</v>
      </c>
      <c r="E23">
        <v>-150000</v>
      </c>
      <c r="F23" s="2">
        <v>0.43049999999999999</v>
      </c>
      <c r="G23" s="2">
        <v>-64575.03</v>
      </c>
      <c r="H23" s="2">
        <v>77.48</v>
      </c>
      <c r="I23" s="2">
        <v>7.04</v>
      </c>
      <c r="J23" s="5">
        <v>111086334</v>
      </c>
      <c r="K23" s="2">
        <v>-64497.55</v>
      </c>
      <c r="L23" s="2">
        <f>-SUM(K22:K23)-(SUM(K20:K21)+(0.6*K18))</f>
        <v>17860.699999999997</v>
      </c>
      <c r="M23" t="s">
        <v>92</v>
      </c>
    </row>
    <row r="24" spans="1:13" x14ac:dyDescent="0.35">
      <c r="A24" t="s">
        <v>23</v>
      </c>
      <c r="B24" t="s">
        <v>24</v>
      </c>
      <c r="C24" s="4">
        <v>44203</v>
      </c>
      <c r="D24" t="s">
        <v>20</v>
      </c>
      <c r="E24">
        <v>100000</v>
      </c>
      <c r="F24" s="2">
        <v>0.48</v>
      </c>
      <c r="G24" s="2">
        <v>48000</v>
      </c>
      <c r="H24" s="2">
        <v>57.6</v>
      </c>
      <c r="I24" s="2">
        <v>5.24</v>
      </c>
      <c r="J24" s="5">
        <v>111522614</v>
      </c>
      <c r="K24" s="2">
        <v>48057.599999999999</v>
      </c>
    </row>
    <row r="25" spans="1:13" x14ac:dyDescent="0.35">
      <c r="A25" t="s">
        <v>23</v>
      </c>
      <c r="B25" t="s">
        <v>24</v>
      </c>
      <c r="C25" s="4">
        <v>44207</v>
      </c>
      <c r="D25" t="s">
        <v>20</v>
      </c>
      <c r="E25">
        <v>100000</v>
      </c>
      <c r="F25" s="2">
        <v>0.61499999999999999</v>
      </c>
      <c r="G25" s="2">
        <v>61500</v>
      </c>
      <c r="H25" s="2">
        <v>73.8</v>
      </c>
      <c r="I25" s="2">
        <v>6.71</v>
      </c>
      <c r="J25" s="5">
        <v>111599617</v>
      </c>
      <c r="K25" s="2">
        <v>61573.8</v>
      </c>
    </row>
    <row r="26" spans="1:13" x14ac:dyDescent="0.35">
      <c r="A26" t="s">
        <v>23</v>
      </c>
      <c r="B26" t="s">
        <v>24</v>
      </c>
      <c r="C26" s="4">
        <v>44225</v>
      </c>
      <c r="D26" s="6" t="s">
        <v>17</v>
      </c>
      <c r="E26">
        <v>-100000</v>
      </c>
      <c r="F26" s="2">
        <v>0.56499999999999995</v>
      </c>
      <c r="G26" s="2">
        <v>-56500</v>
      </c>
      <c r="H26" s="2">
        <v>67.8</v>
      </c>
      <c r="I26" s="2">
        <v>6.16</v>
      </c>
      <c r="J26" s="5">
        <v>112794781</v>
      </c>
      <c r="K26" s="2">
        <v>-56432.2</v>
      </c>
      <c r="L26" s="2">
        <f>-K26-K24</f>
        <v>8374.5999999999985</v>
      </c>
    </row>
    <row r="27" spans="1:13" x14ac:dyDescent="0.35">
      <c r="A27" t="s">
        <v>23</v>
      </c>
      <c r="B27" t="s">
        <v>24</v>
      </c>
      <c r="C27" s="4">
        <v>44229</v>
      </c>
      <c r="D27" t="s">
        <v>20</v>
      </c>
      <c r="E27">
        <v>120000</v>
      </c>
      <c r="F27" s="2">
        <v>0.53</v>
      </c>
      <c r="G27" s="2">
        <v>63600</v>
      </c>
      <c r="H27" s="2">
        <v>76.319999999999993</v>
      </c>
      <c r="I27" s="2">
        <v>6.94</v>
      </c>
      <c r="J27" s="5">
        <v>113035255</v>
      </c>
      <c r="K27" s="2">
        <v>63676.32</v>
      </c>
    </row>
    <row r="28" spans="1:13" x14ac:dyDescent="0.35">
      <c r="A28" t="s">
        <v>23</v>
      </c>
      <c r="B28" t="s">
        <v>24</v>
      </c>
      <c r="C28" s="4">
        <v>44279</v>
      </c>
      <c r="D28" s="6" t="s">
        <v>17</v>
      </c>
      <c r="E28">
        <v>-200000</v>
      </c>
      <c r="F28" s="2">
        <v>0.67589999999999995</v>
      </c>
      <c r="G28" s="2">
        <v>-135183.87</v>
      </c>
      <c r="H28" s="2">
        <v>162.22</v>
      </c>
      <c r="I28" s="2">
        <v>14.75</v>
      </c>
      <c r="J28" s="5">
        <v>116075142</v>
      </c>
      <c r="K28" s="2">
        <v>-135021.65</v>
      </c>
      <c r="L28" s="2">
        <f>-K28-(K25+(100/120)*(K27))</f>
        <v>20384.25</v>
      </c>
      <c r="M28" t="s">
        <v>90</v>
      </c>
    </row>
    <row r="29" spans="1:13" x14ac:dyDescent="0.35">
      <c r="A29" t="s">
        <v>23</v>
      </c>
      <c r="B29" t="s">
        <v>24</v>
      </c>
      <c r="C29" s="4">
        <v>44281</v>
      </c>
      <c r="D29" t="s">
        <v>20</v>
      </c>
      <c r="E29">
        <v>30000</v>
      </c>
      <c r="F29" s="2">
        <v>0.64</v>
      </c>
      <c r="G29" s="2">
        <v>19200</v>
      </c>
      <c r="H29" s="2">
        <v>29.95</v>
      </c>
      <c r="I29" s="2">
        <v>2.72</v>
      </c>
      <c r="J29" s="5">
        <v>116250730</v>
      </c>
      <c r="K29" s="2">
        <v>19229.95</v>
      </c>
    </row>
    <row r="30" spans="1:13" x14ac:dyDescent="0.35">
      <c r="A30" t="s">
        <v>23</v>
      </c>
      <c r="B30" t="s">
        <v>24</v>
      </c>
      <c r="C30" s="4">
        <v>44285</v>
      </c>
      <c r="D30" t="s">
        <v>20</v>
      </c>
      <c r="E30">
        <v>50000</v>
      </c>
      <c r="F30" s="2">
        <v>0.55000000000000004</v>
      </c>
      <c r="G30" s="2">
        <v>27500</v>
      </c>
      <c r="H30" s="2">
        <v>33</v>
      </c>
      <c r="I30" s="2">
        <v>3</v>
      </c>
      <c r="J30" s="5">
        <v>116339622</v>
      </c>
      <c r="K30" s="2">
        <v>27533</v>
      </c>
    </row>
    <row r="31" spans="1:13" x14ac:dyDescent="0.35">
      <c r="A31" t="s">
        <v>23</v>
      </c>
      <c r="B31" t="s">
        <v>24</v>
      </c>
      <c r="C31" s="4">
        <v>44287</v>
      </c>
      <c r="D31" t="s">
        <v>20</v>
      </c>
      <c r="E31">
        <v>60000</v>
      </c>
      <c r="F31" s="2">
        <v>0.57499999999999996</v>
      </c>
      <c r="G31" s="2">
        <v>34500</v>
      </c>
      <c r="H31" s="2">
        <v>41.4</v>
      </c>
      <c r="I31" s="2">
        <v>3.76</v>
      </c>
      <c r="J31" s="5">
        <v>116500497</v>
      </c>
      <c r="K31" s="2">
        <v>34541.4</v>
      </c>
    </row>
    <row r="32" spans="1:13" x14ac:dyDescent="0.35">
      <c r="A32" t="s">
        <v>23</v>
      </c>
      <c r="B32" t="s">
        <v>24</v>
      </c>
      <c r="C32" s="4">
        <v>44320</v>
      </c>
      <c r="D32" t="s">
        <v>20</v>
      </c>
      <c r="E32">
        <v>20000</v>
      </c>
      <c r="F32" s="2">
        <v>0.55620000000000003</v>
      </c>
      <c r="G32" s="2">
        <v>11123.95</v>
      </c>
      <c r="H32" s="2">
        <v>29.95</v>
      </c>
      <c r="I32" s="2">
        <v>2.72</v>
      </c>
      <c r="J32" s="5">
        <v>117814104</v>
      </c>
      <c r="K32" s="2">
        <v>11153.9</v>
      </c>
      <c r="M32" s="8"/>
    </row>
    <row r="33" spans="1:13" x14ac:dyDescent="0.35">
      <c r="A33" t="s">
        <v>23</v>
      </c>
      <c r="B33" t="s">
        <v>24</v>
      </c>
      <c r="C33" s="4">
        <v>44364</v>
      </c>
      <c r="D33" t="s">
        <v>20</v>
      </c>
      <c r="E33">
        <v>100000</v>
      </c>
      <c r="F33" s="2">
        <v>0.53500000000000003</v>
      </c>
      <c r="G33" s="2">
        <v>53500</v>
      </c>
      <c r="H33" s="2">
        <v>64.2</v>
      </c>
      <c r="I33" s="2">
        <v>5.84</v>
      </c>
      <c r="J33" s="5">
        <v>119531581</v>
      </c>
      <c r="K33" s="2">
        <v>53564.2</v>
      </c>
      <c r="M33" s="8"/>
    </row>
    <row r="34" spans="1:13" x14ac:dyDescent="0.35">
      <c r="A34" t="s">
        <v>23</v>
      </c>
      <c r="B34" t="s">
        <v>24</v>
      </c>
      <c r="C34" s="4">
        <v>44375</v>
      </c>
      <c r="D34" s="6" t="s">
        <v>17</v>
      </c>
      <c r="E34">
        <v>-200000</v>
      </c>
      <c r="F34" s="2">
        <v>0.52500000000000002</v>
      </c>
      <c r="G34" s="2">
        <v>-105000</v>
      </c>
      <c r="H34" s="2">
        <v>125.99</v>
      </c>
      <c r="I34" s="2">
        <v>11.45</v>
      </c>
      <c r="J34" s="5">
        <v>119964598</v>
      </c>
      <c r="K34" s="2">
        <v>-104874.01</v>
      </c>
      <c r="M34" s="8"/>
    </row>
    <row r="35" spans="1:13" x14ac:dyDescent="0.35">
      <c r="A35" t="s">
        <v>23</v>
      </c>
      <c r="B35" t="s">
        <v>24</v>
      </c>
      <c r="C35" s="4">
        <v>44376</v>
      </c>
      <c r="D35" s="6" t="s">
        <v>17</v>
      </c>
      <c r="E35">
        <v>-80000</v>
      </c>
      <c r="F35" s="2">
        <v>0.51</v>
      </c>
      <c r="G35" s="2">
        <v>-40800</v>
      </c>
      <c r="H35" s="2">
        <v>48.96</v>
      </c>
      <c r="I35" s="2">
        <v>4.45</v>
      </c>
      <c r="J35" s="5">
        <v>119985593</v>
      </c>
      <c r="K35" s="2">
        <v>-40751.040000000001</v>
      </c>
      <c r="L35" s="9">
        <f>-SUM(K29:K35)-(0.17*K27)</f>
        <v>-11222.374400000017</v>
      </c>
      <c r="M35" t="s">
        <v>92</v>
      </c>
    </row>
    <row r="37" spans="1:13" x14ac:dyDescent="0.35">
      <c r="A37" t="s">
        <v>25</v>
      </c>
      <c r="B37" t="s">
        <v>26</v>
      </c>
      <c r="C37" s="4">
        <v>44110</v>
      </c>
      <c r="D37" t="s">
        <v>20</v>
      </c>
      <c r="E37">
        <v>5000</v>
      </c>
      <c r="F37" s="2">
        <v>2.82</v>
      </c>
      <c r="G37" s="2">
        <v>14100</v>
      </c>
      <c r="H37" s="2">
        <v>29.95</v>
      </c>
      <c r="I37" s="2">
        <v>2.72</v>
      </c>
      <c r="J37" s="5">
        <v>107195922</v>
      </c>
      <c r="K37" s="2">
        <v>14129.95</v>
      </c>
    </row>
    <row r="38" spans="1:13" x14ac:dyDescent="0.35">
      <c r="A38" t="s">
        <v>25</v>
      </c>
      <c r="B38" t="s">
        <v>26</v>
      </c>
      <c r="C38" s="4">
        <v>44118</v>
      </c>
      <c r="D38" s="6" t="s">
        <v>17</v>
      </c>
      <c r="E38">
        <v>-5000</v>
      </c>
      <c r="F38" s="2">
        <v>3.09</v>
      </c>
      <c r="G38" s="2">
        <v>-15450.24</v>
      </c>
      <c r="H38" s="2">
        <v>29.95</v>
      </c>
      <c r="I38" s="2">
        <v>2.72</v>
      </c>
      <c r="J38" s="5">
        <v>107595669</v>
      </c>
      <c r="K38" s="2">
        <v>-15420.29</v>
      </c>
      <c r="L38" s="2">
        <f>-K38-K37</f>
        <v>1290.3400000000001</v>
      </c>
    </row>
    <row r="39" spans="1:13" x14ac:dyDescent="0.35">
      <c r="A39" t="s">
        <v>25</v>
      </c>
      <c r="B39" t="s">
        <v>27</v>
      </c>
      <c r="C39" s="4">
        <v>44179</v>
      </c>
      <c r="D39" t="s">
        <v>20</v>
      </c>
      <c r="E39">
        <v>500</v>
      </c>
      <c r="F39" s="2">
        <v>3.89</v>
      </c>
      <c r="G39" s="2">
        <v>1945</v>
      </c>
      <c r="H39" s="2">
        <v>19.95</v>
      </c>
      <c r="I39" s="2">
        <v>1.81</v>
      </c>
      <c r="J39" s="5">
        <v>110623621</v>
      </c>
      <c r="K39" s="2">
        <v>1964.95</v>
      </c>
      <c r="M39" t="s">
        <v>95</v>
      </c>
    </row>
    <row r="40" spans="1:13" x14ac:dyDescent="0.35">
      <c r="A40" t="s">
        <v>25</v>
      </c>
      <c r="B40" t="s">
        <v>27</v>
      </c>
      <c r="C40" s="4">
        <v>44327</v>
      </c>
      <c r="D40" t="s">
        <v>20</v>
      </c>
      <c r="E40">
        <v>1000</v>
      </c>
      <c r="F40" s="2">
        <v>7.48</v>
      </c>
      <c r="G40" s="2">
        <v>7480</v>
      </c>
      <c r="H40" s="2">
        <v>19.95</v>
      </c>
      <c r="I40" s="2">
        <v>1.81</v>
      </c>
      <c r="J40" s="5">
        <v>118144367</v>
      </c>
      <c r="K40" s="2">
        <v>7499.95</v>
      </c>
      <c r="M40" t="s">
        <v>95</v>
      </c>
    </row>
    <row r="41" spans="1:13" x14ac:dyDescent="0.35">
      <c r="C41" s="4"/>
    </row>
    <row r="42" spans="1:13" x14ac:dyDescent="0.35">
      <c r="A42" t="s">
        <v>28</v>
      </c>
      <c r="B42" t="s">
        <v>29</v>
      </c>
      <c r="C42" s="4">
        <v>44097</v>
      </c>
      <c r="D42" t="s">
        <v>20</v>
      </c>
      <c r="E42">
        <v>2000</v>
      </c>
      <c r="F42" s="2">
        <v>1.38</v>
      </c>
      <c r="G42" s="2">
        <v>2760</v>
      </c>
      <c r="H42" s="2">
        <v>19.95</v>
      </c>
      <c r="I42" s="2">
        <v>1.81</v>
      </c>
      <c r="J42" s="5">
        <v>106622374</v>
      </c>
      <c r="K42" s="2">
        <v>2779.95</v>
      </c>
      <c r="M42" t="s">
        <v>95</v>
      </c>
    </row>
    <row r="43" spans="1:13" x14ac:dyDescent="0.35">
      <c r="C43" s="4"/>
    </row>
    <row r="44" spans="1:13" x14ac:dyDescent="0.35">
      <c r="A44" t="s">
        <v>30</v>
      </c>
      <c r="B44" t="s">
        <v>31</v>
      </c>
      <c r="C44" s="4">
        <v>44160</v>
      </c>
      <c r="D44" t="s">
        <v>20</v>
      </c>
      <c r="E44">
        <v>5000</v>
      </c>
      <c r="F44" s="2">
        <v>5.2549999999999999</v>
      </c>
      <c r="G44" s="2">
        <v>26275</v>
      </c>
      <c r="H44" s="2">
        <v>31.53</v>
      </c>
      <c r="I44" s="2">
        <v>2.87</v>
      </c>
      <c r="J44" s="5">
        <v>109683994</v>
      </c>
      <c r="K44" s="2">
        <v>26306.53</v>
      </c>
    </row>
    <row r="45" spans="1:13" x14ac:dyDescent="0.35">
      <c r="A45" t="s">
        <v>30</v>
      </c>
      <c r="B45" t="s">
        <v>31</v>
      </c>
      <c r="C45" s="4">
        <v>44237</v>
      </c>
      <c r="D45" t="s">
        <v>20</v>
      </c>
      <c r="E45">
        <v>2000</v>
      </c>
      <c r="F45" s="2">
        <v>5.36</v>
      </c>
      <c r="G45" s="2">
        <v>10720</v>
      </c>
      <c r="H45" s="2">
        <v>29.95</v>
      </c>
      <c r="I45" s="2">
        <v>2.72</v>
      </c>
      <c r="J45" s="5">
        <v>113507583</v>
      </c>
      <c r="K45" s="2">
        <v>10749.95</v>
      </c>
    </row>
    <row r="46" spans="1:13" x14ac:dyDescent="0.35">
      <c r="A46" t="s">
        <v>30</v>
      </c>
      <c r="B46" t="s">
        <v>31</v>
      </c>
      <c r="C46" s="4">
        <v>44265</v>
      </c>
      <c r="D46" s="6" t="s">
        <v>17</v>
      </c>
      <c r="E46">
        <v>-5000</v>
      </c>
      <c r="F46" s="2">
        <v>4.5999999999999996</v>
      </c>
      <c r="G46" s="2">
        <v>-23000</v>
      </c>
      <c r="H46" s="2">
        <v>29.95</v>
      </c>
      <c r="I46" s="2">
        <v>2.72</v>
      </c>
      <c r="J46" s="5">
        <v>115462521</v>
      </c>
      <c r="K46" s="2">
        <v>-22970.05</v>
      </c>
    </row>
    <row r="47" spans="1:13" x14ac:dyDescent="0.35">
      <c r="A47" t="s">
        <v>30</v>
      </c>
      <c r="B47" t="s">
        <v>31</v>
      </c>
      <c r="C47" s="4">
        <v>44278</v>
      </c>
      <c r="D47" s="6" t="s">
        <v>17</v>
      </c>
      <c r="E47">
        <v>-2000</v>
      </c>
      <c r="F47" s="2">
        <v>4.74</v>
      </c>
      <c r="G47" s="2">
        <v>-9480</v>
      </c>
      <c r="H47" s="2">
        <v>19.95</v>
      </c>
      <c r="I47" s="2">
        <v>1.81</v>
      </c>
      <c r="J47" s="5">
        <v>115983695</v>
      </c>
      <c r="K47" s="2">
        <v>-9460.0499999999993</v>
      </c>
      <c r="L47" s="9">
        <f>-SUM(K44:K47)</f>
        <v>-4626.3799999999974</v>
      </c>
    </row>
    <row r="48" spans="1:13" x14ac:dyDescent="0.35">
      <c r="C48" s="4"/>
    </row>
    <row r="49" spans="1:12" x14ac:dyDescent="0.35">
      <c r="A49" t="s">
        <v>32</v>
      </c>
      <c r="B49" t="s">
        <v>103</v>
      </c>
      <c r="C49" s="4">
        <v>43945</v>
      </c>
      <c r="D49" s="6" t="s">
        <v>20</v>
      </c>
      <c r="E49">
        <v>2000</v>
      </c>
      <c r="F49" s="2">
        <v>1.59</v>
      </c>
      <c r="G49" s="2">
        <v>3180</v>
      </c>
      <c r="H49" s="2">
        <v>19.95</v>
      </c>
      <c r="I49" s="2">
        <v>1.81</v>
      </c>
      <c r="J49" s="5">
        <v>98742352</v>
      </c>
      <c r="K49" s="2">
        <v>3199.95</v>
      </c>
    </row>
    <row r="50" spans="1:12" x14ac:dyDescent="0.35">
      <c r="A50" t="s">
        <v>32</v>
      </c>
      <c r="B50" t="s">
        <v>33</v>
      </c>
      <c r="C50" s="4">
        <v>44279</v>
      </c>
      <c r="D50" s="6" t="s">
        <v>17</v>
      </c>
      <c r="E50">
        <v>-2000</v>
      </c>
      <c r="F50" s="2">
        <v>5.99</v>
      </c>
      <c r="G50" s="2">
        <v>-11980</v>
      </c>
      <c r="H50" s="2">
        <v>29.95</v>
      </c>
      <c r="I50" s="2">
        <v>2.72</v>
      </c>
      <c r="J50" s="5">
        <v>116058983</v>
      </c>
      <c r="K50" s="2">
        <v>-11950.05</v>
      </c>
      <c r="L50" s="2">
        <f>-K50-K49</f>
        <v>8750.0999999999985</v>
      </c>
    </row>
    <row r="51" spans="1:12" x14ac:dyDescent="0.35">
      <c r="C51" s="4"/>
    </row>
    <row r="52" spans="1:12" x14ac:dyDescent="0.35">
      <c r="A52" t="s">
        <v>34</v>
      </c>
      <c r="B52" t="s">
        <v>35</v>
      </c>
      <c r="C52" s="4">
        <v>44109</v>
      </c>
      <c r="D52" t="s">
        <v>20</v>
      </c>
      <c r="E52">
        <v>10000</v>
      </c>
      <c r="F52" s="2">
        <v>3.36</v>
      </c>
      <c r="G52" s="2">
        <v>33599.620000000003</v>
      </c>
      <c r="H52" s="2">
        <v>40.32</v>
      </c>
      <c r="I52" s="2">
        <v>3.67</v>
      </c>
      <c r="J52" s="5">
        <v>107153985</v>
      </c>
      <c r="K52" s="2">
        <v>33639.94</v>
      </c>
    </row>
    <row r="53" spans="1:12" x14ac:dyDescent="0.35">
      <c r="A53" t="s">
        <v>34</v>
      </c>
      <c r="B53" t="s">
        <v>35</v>
      </c>
      <c r="C53" s="4">
        <v>44159</v>
      </c>
      <c r="D53" s="6" t="s">
        <v>17</v>
      </c>
      <c r="E53">
        <v>-10000</v>
      </c>
      <c r="F53" s="2">
        <v>4.53</v>
      </c>
      <c r="G53" s="2">
        <v>-45300</v>
      </c>
      <c r="H53" s="2">
        <v>54.36</v>
      </c>
      <c r="I53" s="2">
        <v>4.9400000000000004</v>
      </c>
      <c r="J53" s="5">
        <v>109608661</v>
      </c>
      <c r="K53" s="2">
        <v>-45245.64</v>
      </c>
      <c r="L53" s="2">
        <f>-K53-K52</f>
        <v>11605.699999999997</v>
      </c>
    </row>
    <row r="54" spans="1:12" x14ac:dyDescent="0.35">
      <c r="A54" t="s">
        <v>34</v>
      </c>
      <c r="B54" t="s">
        <v>35</v>
      </c>
      <c r="C54" s="4">
        <v>44207</v>
      </c>
      <c r="D54" t="s">
        <v>20</v>
      </c>
      <c r="E54">
        <v>5000</v>
      </c>
      <c r="F54" s="2">
        <v>2.1800000000000002</v>
      </c>
      <c r="G54" s="2">
        <v>10900</v>
      </c>
      <c r="H54" s="2">
        <v>29.95</v>
      </c>
      <c r="I54" s="2">
        <v>2.72</v>
      </c>
      <c r="J54" s="5">
        <v>111631203</v>
      </c>
      <c r="K54" s="2">
        <v>10929.95</v>
      </c>
    </row>
    <row r="55" spans="1:12" x14ac:dyDescent="0.35">
      <c r="A55" t="s">
        <v>34</v>
      </c>
      <c r="B55" t="s">
        <v>35</v>
      </c>
      <c r="C55" s="4">
        <v>44208</v>
      </c>
      <c r="D55" s="6" t="s">
        <v>17</v>
      </c>
      <c r="E55">
        <v>-5000</v>
      </c>
      <c r="F55" s="2">
        <v>2.62</v>
      </c>
      <c r="G55" s="2">
        <v>-13100</v>
      </c>
      <c r="H55" s="2">
        <v>29.95</v>
      </c>
      <c r="I55" s="2">
        <v>2.72</v>
      </c>
      <c r="J55" s="5">
        <v>111711255</v>
      </c>
      <c r="K55" s="2">
        <v>-13070.05</v>
      </c>
      <c r="L55" s="2">
        <f>-K55-K54</f>
        <v>2140.0999999999985</v>
      </c>
    </row>
    <row r="56" spans="1:12" x14ac:dyDescent="0.35">
      <c r="A56" t="s">
        <v>34</v>
      </c>
      <c r="B56" t="s">
        <v>35</v>
      </c>
      <c r="C56" s="4">
        <v>44319</v>
      </c>
      <c r="D56" t="s">
        <v>20</v>
      </c>
      <c r="E56">
        <v>2000</v>
      </c>
      <c r="F56" s="2">
        <v>1.88</v>
      </c>
      <c r="G56" s="2">
        <v>3760</v>
      </c>
      <c r="H56" s="2">
        <v>19.95</v>
      </c>
      <c r="I56" s="2">
        <v>1.81</v>
      </c>
      <c r="J56" s="5">
        <v>117753534</v>
      </c>
      <c r="K56" s="2">
        <v>3779.95</v>
      </c>
    </row>
    <row r="57" spans="1:12" x14ac:dyDescent="0.35">
      <c r="C57" s="4"/>
    </row>
    <row r="58" spans="1:12" x14ac:dyDescent="0.35">
      <c r="A58" t="s">
        <v>36</v>
      </c>
      <c r="B58" t="s">
        <v>37</v>
      </c>
      <c r="C58" s="4">
        <v>44022</v>
      </c>
      <c r="D58" t="s">
        <v>20</v>
      </c>
      <c r="E58">
        <v>3000</v>
      </c>
      <c r="F58" s="2">
        <v>3.0716999999999999</v>
      </c>
      <c r="G58" s="2">
        <v>9215</v>
      </c>
      <c r="H58" s="2">
        <v>19.95</v>
      </c>
      <c r="I58" s="2">
        <v>1.81</v>
      </c>
      <c r="J58" s="5">
        <v>102789258</v>
      </c>
      <c r="K58" s="2">
        <v>9234.9500000000007</v>
      </c>
    </row>
    <row r="59" spans="1:12" x14ac:dyDescent="0.35">
      <c r="A59" t="s">
        <v>36</v>
      </c>
      <c r="B59" t="s">
        <v>37</v>
      </c>
      <c r="C59" s="4">
        <v>44046</v>
      </c>
      <c r="D59" t="s">
        <v>20</v>
      </c>
      <c r="E59">
        <v>5000</v>
      </c>
      <c r="F59" s="2">
        <v>3.31</v>
      </c>
      <c r="G59" s="2">
        <v>16550</v>
      </c>
      <c r="H59" s="2">
        <v>29.95</v>
      </c>
      <c r="I59" s="2">
        <v>2.72</v>
      </c>
      <c r="J59" s="5">
        <v>103864438</v>
      </c>
      <c r="K59" s="2">
        <v>16579.95</v>
      </c>
    </row>
    <row r="60" spans="1:12" x14ac:dyDescent="0.35">
      <c r="A60" t="s">
        <v>36</v>
      </c>
      <c r="B60" t="s">
        <v>37</v>
      </c>
      <c r="C60" s="4">
        <v>44047</v>
      </c>
      <c r="D60" s="6" t="s">
        <v>17</v>
      </c>
      <c r="E60">
        <v>-8000</v>
      </c>
      <c r="F60" s="2">
        <v>3.6686999999999999</v>
      </c>
      <c r="G60" s="2">
        <v>-29349.4</v>
      </c>
      <c r="H60" s="2">
        <v>35.22</v>
      </c>
      <c r="I60" s="2">
        <v>3.2</v>
      </c>
      <c r="J60" s="5">
        <v>103933357</v>
      </c>
      <c r="K60" s="2">
        <v>-29314.18</v>
      </c>
      <c r="L60" s="2">
        <f>-K60-SUM(K58:K59)</f>
        <v>3499.2799999999988</v>
      </c>
    </row>
    <row r="61" spans="1:12" x14ac:dyDescent="0.35">
      <c r="A61" t="s">
        <v>36</v>
      </c>
      <c r="B61" t="s">
        <v>37</v>
      </c>
      <c r="C61" s="4">
        <v>44071</v>
      </c>
      <c r="D61" t="s">
        <v>20</v>
      </c>
      <c r="E61">
        <v>15000</v>
      </c>
      <c r="F61" s="2">
        <v>4.7138</v>
      </c>
      <c r="G61" s="2">
        <v>70706.429999999993</v>
      </c>
      <c r="H61" s="2">
        <v>84.84</v>
      </c>
      <c r="I61" s="2">
        <v>7.71</v>
      </c>
      <c r="J61" s="5">
        <v>105241052</v>
      </c>
      <c r="K61" s="2">
        <v>70791.27</v>
      </c>
    </row>
    <row r="62" spans="1:12" x14ac:dyDescent="0.35">
      <c r="A62" t="s">
        <v>36</v>
      </c>
      <c r="B62" t="s">
        <v>37</v>
      </c>
      <c r="C62" s="4">
        <v>44102</v>
      </c>
      <c r="D62" t="s">
        <v>20</v>
      </c>
      <c r="E62">
        <v>10000</v>
      </c>
      <c r="F62" s="2">
        <v>2.8896999999999999</v>
      </c>
      <c r="G62" s="2">
        <v>28897.33</v>
      </c>
      <c r="H62" s="2">
        <v>34.67</v>
      </c>
      <c r="I62" s="2">
        <v>3.15</v>
      </c>
      <c r="J62" s="5">
        <v>106837760</v>
      </c>
      <c r="K62" s="2">
        <v>28932</v>
      </c>
    </row>
    <row r="63" spans="1:12" x14ac:dyDescent="0.35">
      <c r="A63" t="s">
        <v>36</v>
      </c>
      <c r="B63" t="s">
        <v>37</v>
      </c>
      <c r="C63" s="4">
        <v>44152</v>
      </c>
      <c r="D63" s="6" t="s">
        <v>17</v>
      </c>
      <c r="E63">
        <v>-15000</v>
      </c>
      <c r="F63" s="2">
        <v>2.75</v>
      </c>
      <c r="G63" s="2">
        <v>-41250</v>
      </c>
      <c r="H63" s="2">
        <v>49.5</v>
      </c>
      <c r="I63" s="2">
        <v>4.5</v>
      </c>
      <c r="J63" s="5">
        <v>109266864</v>
      </c>
      <c r="K63" s="2">
        <v>-41200.5</v>
      </c>
    </row>
    <row r="64" spans="1:12" x14ac:dyDescent="0.35">
      <c r="A64" t="s">
        <v>36</v>
      </c>
      <c r="B64" t="s">
        <v>37</v>
      </c>
      <c r="C64" s="4">
        <v>44173</v>
      </c>
      <c r="D64" s="6" t="s">
        <v>17</v>
      </c>
      <c r="E64">
        <v>-10000</v>
      </c>
      <c r="F64" s="2">
        <v>2.2881</v>
      </c>
      <c r="G64" s="2">
        <v>-22881.05</v>
      </c>
      <c r="H64" s="2">
        <v>29.95</v>
      </c>
      <c r="I64" s="2">
        <v>2.72</v>
      </c>
      <c r="J64" s="5">
        <v>110281886</v>
      </c>
      <c r="K64" s="2">
        <v>-22851.1</v>
      </c>
      <c r="L64" s="9">
        <f>-SUM(K63:K64)-SUM(K61:K62)</f>
        <v>-35671.670000000006</v>
      </c>
    </row>
    <row r="65" spans="1:13" x14ac:dyDescent="0.35">
      <c r="C65" s="4"/>
    </row>
    <row r="66" spans="1:13" x14ac:dyDescent="0.35">
      <c r="A66" t="s">
        <v>38</v>
      </c>
      <c r="B66" t="s">
        <v>39</v>
      </c>
      <c r="C66" s="4">
        <v>43993</v>
      </c>
      <c r="D66" t="s">
        <v>20</v>
      </c>
      <c r="E66">
        <v>3000</v>
      </c>
      <c r="F66" s="2">
        <v>8.9499999999999993</v>
      </c>
      <c r="G66" s="2">
        <v>26850</v>
      </c>
      <c r="H66" s="2">
        <v>32.22</v>
      </c>
      <c r="I66" s="2">
        <v>2.93</v>
      </c>
      <c r="J66" s="5">
        <v>101192757</v>
      </c>
      <c r="K66" s="2">
        <v>26882.22</v>
      </c>
    </row>
    <row r="67" spans="1:13" x14ac:dyDescent="0.35">
      <c r="A67" t="s">
        <v>38</v>
      </c>
      <c r="B67" t="s">
        <v>39</v>
      </c>
      <c r="C67" s="4">
        <v>44043</v>
      </c>
      <c r="D67" t="s">
        <v>20</v>
      </c>
      <c r="E67">
        <v>3000</v>
      </c>
      <c r="F67" s="2">
        <v>9.8800000000000008</v>
      </c>
      <c r="G67" s="2">
        <v>29640</v>
      </c>
      <c r="H67" s="2">
        <v>35.56</v>
      </c>
      <c r="I67" s="2">
        <v>3.23</v>
      </c>
      <c r="J67" s="5">
        <v>103794882</v>
      </c>
      <c r="K67" s="2">
        <v>29675.56</v>
      </c>
    </row>
    <row r="68" spans="1:13" x14ac:dyDescent="0.35">
      <c r="A68" t="s">
        <v>38</v>
      </c>
      <c r="B68" t="s">
        <v>39</v>
      </c>
      <c r="C68" s="4">
        <v>44068</v>
      </c>
      <c r="D68" s="6" t="s">
        <v>17</v>
      </c>
      <c r="E68">
        <v>-6000</v>
      </c>
      <c r="F68" s="2">
        <v>10.76</v>
      </c>
      <c r="G68" s="2">
        <v>-64560</v>
      </c>
      <c r="H68" s="2">
        <v>77.47</v>
      </c>
      <c r="I68" s="2">
        <v>7.04</v>
      </c>
      <c r="J68" s="5">
        <v>104950569</v>
      </c>
      <c r="K68" s="2">
        <v>-64482.53</v>
      </c>
      <c r="L68" s="2">
        <f>-K68-SUM(K66:K67)</f>
        <v>7924.75</v>
      </c>
    </row>
    <row r="69" spans="1:13" x14ac:dyDescent="0.35">
      <c r="A69" t="s">
        <v>38</v>
      </c>
      <c r="B69" t="s">
        <v>39</v>
      </c>
      <c r="C69" s="4">
        <v>44127</v>
      </c>
      <c r="D69" t="s">
        <v>20</v>
      </c>
      <c r="E69">
        <v>1000</v>
      </c>
      <c r="F69" s="2">
        <v>8.86</v>
      </c>
      <c r="G69" s="2">
        <v>8860</v>
      </c>
      <c r="H69" s="2">
        <v>19.95</v>
      </c>
      <c r="I69" s="2">
        <v>1.81</v>
      </c>
      <c r="J69" s="5">
        <v>108142224</v>
      </c>
      <c r="K69" s="2">
        <v>8879.9500000000007</v>
      </c>
    </row>
    <row r="70" spans="1:13" x14ac:dyDescent="0.35">
      <c r="A70" t="s">
        <v>38</v>
      </c>
      <c r="B70" t="s">
        <v>39</v>
      </c>
      <c r="C70" s="4">
        <v>44160</v>
      </c>
      <c r="D70" t="s">
        <v>20</v>
      </c>
      <c r="E70">
        <v>5000</v>
      </c>
      <c r="F70" s="2">
        <v>10.33</v>
      </c>
      <c r="G70" s="2">
        <v>51650</v>
      </c>
      <c r="H70" s="2">
        <v>61.97</v>
      </c>
      <c r="I70" s="2">
        <v>5.63</v>
      </c>
      <c r="J70" s="5">
        <v>109682136</v>
      </c>
      <c r="K70" s="2">
        <v>51711.97</v>
      </c>
    </row>
    <row r="71" spans="1:13" x14ac:dyDescent="0.35">
      <c r="A71" t="s">
        <v>38</v>
      </c>
      <c r="B71" t="s">
        <v>39</v>
      </c>
      <c r="C71" s="4">
        <v>44186</v>
      </c>
      <c r="D71" t="s">
        <v>20</v>
      </c>
      <c r="E71">
        <v>1000</v>
      </c>
      <c r="F71" s="2">
        <v>8.7550000000000008</v>
      </c>
      <c r="G71" s="2">
        <v>8755</v>
      </c>
      <c r="H71" s="2">
        <v>19.95</v>
      </c>
      <c r="I71" s="2">
        <v>1.81</v>
      </c>
      <c r="J71" s="5">
        <v>110961971</v>
      </c>
      <c r="K71" s="2">
        <v>8774.9500000000007</v>
      </c>
    </row>
    <row r="72" spans="1:13" x14ac:dyDescent="0.35">
      <c r="A72" t="s">
        <v>38</v>
      </c>
      <c r="B72" t="s">
        <v>39</v>
      </c>
      <c r="C72" s="4">
        <v>44272</v>
      </c>
      <c r="D72" s="6" t="s">
        <v>17</v>
      </c>
      <c r="E72">
        <v>-7000</v>
      </c>
      <c r="F72" s="2">
        <v>9.6199999999999992</v>
      </c>
      <c r="G72" s="2">
        <v>-67340</v>
      </c>
      <c r="H72" s="2">
        <v>80.81</v>
      </c>
      <c r="I72" s="2">
        <v>7.35</v>
      </c>
      <c r="J72" s="5">
        <v>115757312</v>
      </c>
      <c r="K72" s="2">
        <v>-67259.19</v>
      </c>
      <c r="L72" s="9">
        <f>-K72-(SUM(K69:K71))</f>
        <v>-2107.679999999993</v>
      </c>
    </row>
    <row r="73" spans="1:13" x14ac:dyDescent="0.35">
      <c r="A73" t="s">
        <v>38</v>
      </c>
      <c r="B73" t="s">
        <v>39</v>
      </c>
      <c r="C73" s="4">
        <v>44323</v>
      </c>
      <c r="D73" t="s">
        <v>20</v>
      </c>
      <c r="E73">
        <v>1000</v>
      </c>
      <c r="F73" s="2">
        <v>10.66</v>
      </c>
      <c r="G73" s="2">
        <v>10660</v>
      </c>
      <c r="H73" s="2">
        <v>29.95</v>
      </c>
      <c r="I73" s="2">
        <v>2.72</v>
      </c>
      <c r="J73" s="5">
        <v>117999176</v>
      </c>
      <c r="K73" s="2">
        <v>10689.95</v>
      </c>
      <c r="M73" t="s">
        <v>94</v>
      </c>
    </row>
    <row r="74" spans="1:13" x14ac:dyDescent="0.35">
      <c r="A74" t="s">
        <v>38</v>
      </c>
      <c r="B74" t="s">
        <v>39</v>
      </c>
      <c r="C74" s="4">
        <v>44328</v>
      </c>
      <c r="D74" t="s">
        <v>20</v>
      </c>
      <c r="E74">
        <v>1000</v>
      </c>
      <c r="F74" s="2">
        <v>10.5398</v>
      </c>
      <c r="G74" s="2">
        <v>10539.76</v>
      </c>
      <c r="H74" s="2">
        <v>29.95</v>
      </c>
      <c r="I74" s="2">
        <v>2.72</v>
      </c>
      <c r="J74" s="5">
        <v>118184410</v>
      </c>
      <c r="K74" s="2">
        <v>10569.71</v>
      </c>
      <c r="M74" t="s">
        <v>94</v>
      </c>
    </row>
    <row r="75" spans="1:13" x14ac:dyDescent="0.35">
      <c r="C75" s="4"/>
    </row>
    <row r="76" spans="1:13" x14ac:dyDescent="0.35">
      <c r="A76" t="s">
        <v>40</v>
      </c>
      <c r="B76" t="s">
        <v>41</v>
      </c>
      <c r="C76" s="4">
        <v>44026</v>
      </c>
      <c r="D76" t="s">
        <v>20</v>
      </c>
      <c r="E76">
        <v>3000</v>
      </c>
      <c r="F76" s="2">
        <v>3.48</v>
      </c>
      <c r="G76" s="2">
        <v>10440</v>
      </c>
      <c r="H76" s="2">
        <v>29.95</v>
      </c>
      <c r="I76" s="2">
        <v>2.72</v>
      </c>
      <c r="J76" s="5">
        <v>102932112</v>
      </c>
      <c r="K76" s="2">
        <v>10469.950000000001</v>
      </c>
    </row>
    <row r="77" spans="1:13" x14ac:dyDescent="0.35">
      <c r="A77" t="s">
        <v>40</v>
      </c>
      <c r="B77" t="s">
        <v>41</v>
      </c>
      <c r="C77" s="4">
        <v>44175</v>
      </c>
      <c r="D77" t="s">
        <v>20</v>
      </c>
      <c r="E77">
        <v>3000</v>
      </c>
      <c r="F77" s="2">
        <v>2.48</v>
      </c>
      <c r="G77" s="2">
        <v>7440</v>
      </c>
      <c r="H77" s="2">
        <v>19.95</v>
      </c>
      <c r="I77" s="2">
        <v>1.81</v>
      </c>
      <c r="J77" s="5">
        <v>110423357</v>
      </c>
      <c r="K77" s="2">
        <v>7459.95</v>
      </c>
    </row>
    <row r="78" spans="1:13" x14ac:dyDescent="0.35">
      <c r="A78" t="s">
        <v>40</v>
      </c>
      <c r="B78" t="s">
        <v>41</v>
      </c>
      <c r="C78" s="4">
        <v>44217</v>
      </c>
      <c r="D78" t="s">
        <v>20</v>
      </c>
      <c r="E78">
        <v>5000</v>
      </c>
      <c r="F78" s="2">
        <v>2.36</v>
      </c>
      <c r="G78" s="2">
        <v>11800</v>
      </c>
      <c r="H78" s="2">
        <v>29.95</v>
      </c>
      <c r="I78" s="2">
        <v>2.72</v>
      </c>
      <c r="J78" s="5">
        <v>112236608</v>
      </c>
      <c r="K78" s="2">
        <v>11829.95</v>
      </c>
    </row>
    <row r="79" spans="1:13" x14ac:dyDescent="0.35">
      <c r="A79" t="s">
        <v>40</v>
      </c>
      <c r="B79" t="s">
        <v>41</v>
      </c>
      <c r="C79" s="4">
        <v>44294</v>
      </c>
      <c r="D79" t="s">
        <v>20</v>
      </c>
      <c r="E79">
        <v>5000</v>
      </c>
      <c r="F79" s="2">
        <v>2.0499999999999998</v>
      </c>
      <c r="G79" s="2">
        <v>10250</v>
      </c>
      <c r="H79" s="2">
        <v>29.95</v>
      </c>
      <c r="I79" s="2">
        <v>2.72</v>
      </c>
      <c r="J79" s="5">
        <v>116683798</v>
      </c>
      <c r="K79" s="2">
        <v>10279.950000000001</v>
      </c>
    </row>
    <row r="80" spans="1:13" x14ac:dyDescent="0.35">
      <c r="A80" t="s">
        <v>40</v>
      </c>
      <c r="B80" t="s">
        <v>41</v>
      </c>
      <c r="C80" s="4">
        <v>44320</v>
      </c>
      <c r="D80" s="6" t="s">
        <v>17</v>
      </c>
      <c r="E80">
        <v>-16000</v>
      </c>
      <c r="F80" s="2">
        <v>1.86</v>
      </c>
      <c r="G80" s="2">
        <v>-29760</v>
      </c>
      <c r="H80" s="2">
        <v>35.72</v>
      </c>
      <c r="I80" s="2">
        <v>3.25</v>
      </c>
      <c r="J80" s="5">
        <v>117762817</v>
      </c>
      <c r="K80" s="2">
        <v>-29724.28</v>
      </c>
      <c r="L80" s="9">
        <f>-K80-SUM(K76:K79)</f>
        <v>-10315.520000000004</v>
      </c>
    </row>
    <row r="81" spans="1:13" x14ac:dyDescent="0.35">
      <c r="A81" t="s">
        <v>40</v>
      </c>
      <c r="B81" t="s">
        <v>41</v>
      </c>
      <c r="C81" s="4">
        <v>44329</v>
      </c>
      <c r="D81" t="s">
        <v>20</v>
      </c>
      <c r="E81">
        <v>2000</v>
      </c>
      <c r="F81" s="2">
        <v>1.99</v>
      </c>
      <c r="G81" s="2">
        <v>3980</v>
      </c>
      <c r="H81" s="2">
        <v>19.95</v>
      </c>
      <c r="I81" s="2">
        <v>1.81</v>
      </c>
      <c r="J81" s="5">
        <v>118264511</v>
      </c>
      <c r="K81" s="2">
        <v>3999.95</v>
      </c>
      <c r="M81" t="s">
        <v>94</v>
      </c>
    </row>
    <row r="82" spans="1:13" x14ac:dyDescent="0.35">
      <c r="A82" t="s">
        <v>40</v>
      </c>
      <c r="B82" t="s">
        <v>41</v>
      </c>
      <c r="C82" s="4">
        <v>44336</v>
      </c>
      <c r="D82" t="s">
        <v>20</v>
      </c>
      <c r="E82">
        <v>5000</v>
      </c>
      <c r="F82" s="2">
        <v>1.79</v>
      </c>
      <c r="G82" s="2">
        <v>8950</v>
      </c>
      <c r="H82" s="2">
        <v>19.95</v>
      </c>
      <c r="I82" s="2">
        <v>1.81</v>
      </c>
      <c r="J82" s="5">
        <v>118556804</v>
      </c>
      <c r="K82" s="2">
        <v>8969.9500000000007</v>
      </c>
      <c r="M82" t="s">
        <v>94</v>
      </c>
    </row>
    <row r="84" spans="1:13" x14ac:dyDescent="0.35">
      <c r="A84" t="s">
        <v>42</v>
      </c>
      <c r="B84" t="s">
        <v>43</v>
      </c>
      <c r="C84" s="4">
        <v>44336</v>
      </c>
      <c r="D84" t="s">
        <v>20</v>
      </c>
      <c r="E84">
        <v>5000</v>
      </c>
      <c r="F84" s="2">
        <v>3.99</v>
      </c>
      <c r="G84" s="2">
        <v>19950</v>
      </c>
      <c r="H84" s="2">
        <v>29.95</v>
      </c>
      <c r="I84" s="2">
        <v>2.72</v>
      </c>
      <c r="J84" s="5">
        <v>118557400</v>
      </c>
      <c r="K84" s="2">
        <v>19979.95</v>
      </c>
    </row>
    <row r="85" spans="1:13" x14ac:dyDescent="0.35">
      <c r="A85" t="s">
        <v>42</v>
      </c>
      <c r="B85" t="s">
        <v>43</v>
      </c>
      <c r="C85" s="4">
        <v>44358</v>
      </c>
      <c r="D85" t="s">
        <v>20</v>
      </c>
      <c r="E85">
        <v>3000</v>
      </c>
      <c r="F85" s="2">
        <v>3.7949999999999999</v>
      </c>
      <c r="G85" s="2">
        <v>11385</v>
      </c>
      <c r="H85" s="2">
        <v>29.95</v>
      </c>
      <c r="I85" s="2">
        <v>2.72</v>
      </c>
      <c r="J85" s="5">
        <v>119387112</v>
      </c>
      <c r="K85" s="2">
        <v>11414.95</v>
      </c>
    </row>
    <row r="86" spans="1:13" x14ac:dyDescent="0.35">
      <c r="A86" t="s">
        <v>42</v>
      </c>
      <c r="B86" t="s">
        <v>43</v>
      </c>
      <c r="C86" s="4">
        <v>44375</v>
      </c>
      <c r="D86" s="6" t="s">
        <v>17</v>
      </c>
      <c r="E86">
        <v>-8000</v>
      </c>
      <c r="F86" s="2">
        <v>3.64</v>
      </c>
      <c r="G86" s="2">
        <v>-29120</v>
      </c>
      <c r="H86" s="2">
        <v>34.950000000000003</v>
      </c>
      <c r="I86" s="2">
        <v>3.18</v>
      </c>
      <c r="J86" s="5">
        <v>119964952</v>
      </c>
      <c r="K86" s="2">
        <v>-29085.05</v>
      </c>
      <c r="L86" s="9">
        <f>-K86-SUM(K84:K85)</f>
        <v>-2309.8500000000022</v>
      </c>
    </row>
    <row r="87" spans="1:13" x14ac:dyDescent="0.35">
      <c r="C87" s="4"/>
    </row>
    <row r="88" spans="1:13" x14ac:dyDescent="0.35">
      <c r="A88" t="s">
        <v>44</v>
      </c>
      <c r="B88" t="s">
        <v>45</v>
      </c>
      <c r="C88" s="4">
        <v>44047</v>
      </c>
      <c r="D88" t="s">
        <v>20</v>
      </c>
      <c r="E88">
        <v>1830</v>
      </c>
      <c r="G88" s="2">
        <f>E88*1.3</f>
        <v>2379</v>
      </c>
      <c r="K88" s="2">
        <f>G88</f>
        <v>2379</v>
      </c>
      <c r="M88" t="s">
        <v>102</v>
      </c>
    </row>
    <row r="89" spans="1:13" x14ac:dyDescent="0.35">
      <c r="A89" t="s">
        <v>44</v>
      </c>
      <c r="B89" t="s">
        <v>45</v>
      </c>
      <c r="C89" s="4">
        <v>44022</v>
      </c>
      <c r="D89" t="s">
        <v>20</v>
      </c>
      <c r="E89">
        <v>10000</v>
      </c>
      <c r="F89" s="2">
        <v>1.66</v>
      </c>
      <c r="G89" s="2">
        <v>16600</v>
      </c>
      <c r="H89" s="2">
        <v>29.95</v>
      </c>
      <c r="I89" s="2">
        <v>2.72</v>
      </c>
      <c r="J89" s="5">
        <v>102790563</v>
      </c>
      <c r="K89" s="2">
        <v>16629.95</v>
      </c>
    </row>
    <row r="90" spans="1:13" x14ac:dyDescent="0.35">
      <c r="A90" t="s">
        <v>44</v>
      </c>
      <c r="B90" t="s">
        <v>45</v>
      </c>
      <c r="C90" s="4">
        <v>44153</v>
      </c>
      <c r="D90" s="6" t="s">
        <v>17</v>
      </c>
      <c r="E90">
        <v>-11830</v>
      </c>
      <c r="F90" s="2">
        <v>1.325</v>
      </c>
      <c r="G90" s="2">
        <v>-15674.75</v>
      </c>
      <c r="H90" s="2">
        <v>29.95</v>
      </c>
      <c r="I90" s="2">
        <v>2.72</v>
      </c>
      <c r="J90" s="5">
        <v>109342341</v>
      </c>
      <c r="K90" s="2">
        <v>-15644.8</v>
      </c>
      <c r="L90" s="9">
        <f>-K90-SUM(K88:K89)</f>
        <v>-3364.1500000000015</v>
      </c>
    </row>
    <row r="91" spans="1:13" x14ac:dyDescent="0.35">
      <c r="C91" s="4"/>
    </row>
    <row r="92" spans="1:13" x14ac:dyDescent="0.35">
      <c r="A92" t="s">
        <v>46</v>
      </c>
      <c r="B92" t="s">
        <v>47</v>
      </c>
      <c r="C92" s="4">
        <v>44165</v>
      </c>
      <c r="D92" t="s">
        <v>20</v>
      </c>
      <c r="E92">
        <v>500</v>
      </c>
      <c r="F92" s="2">
        <v>8.59</v>
      </c>
      <c r="G92" s="2">
        <v>4295</v>
      </c>
      <c r="H92" s="2">
        <v>19.95</v>
      </c>
      <c r="I92" s="2">
        <v>1.81</v>
      </c>
      <c r="J92" s="5">
        <v>109885763</v>
      </c>
      <c r="K92" s="2">
        <v>4314.95</v>
      </c>
      <c r="M92" t="s">
        <v>94</v>
      </c>
    </row>
    <row r="93" spans="1:13" x14ac:dyDescent="0.35">
      <c r="C93" s="4"/>
    </row>
    <row r="94" spans="1:13" x14ac:dyDescent="0.35">
      <c r="A94" t="s">
        <v>48</v>
      </c>
      <c r="B94" t="s">
        <v>49</v>
      </c>
      <c r="C94" s="4">
        <v>43913</v>
      </c>
      <c r="D94" s="21" t="s">
        <v>20</v>
      </c>
      <c r="E94">
        <v>200</v>
      </c>
      <c r="F94" s="2">
        <v>14.16</v>
      </c>
      <c r="G94" s="2">
        <v>2832</v>
      </c>
      <c r="H94" s="2">
        <v>19.95</v>
      </c>
      <c r="I94" s="2">
        <v>1.81</v>
      </c>
      <c r="J94" s="5">
        <v>97118977</v>
      </c>
      <c r="K94" s="2">
        <v>2851.95</v>
      </c>
      <c r="M94" t="s">
        <v>94</v>
      </c>
    </row>
    <row r="95" spans="1:13" x14ac:dyDescent="0.35">
      <c r="A95" t="s">
        <v>48</v>
      </c>
      <c r="B95" t="s">
        <v>49</v>
      </c>
      <c r="C95" s="4">
        <v>43922</v>
      </c>
      <c r="D95" s="21" t="s">
        <v>20</v>
      </c>
      <c r="E95">
        <v>3000</v>
      </c>
      <c r="F95" s="2">
        <v>16.68</v>
      </c>
      <c r="G95" s="2">
        <v>50040</v>
      </c>
      <c r="H95" s="2">
        <v>60.05</v>
      </c>
      <c r="I95" s="2">
        <v>5.46</v>
      </c>
      <c r="J95" s="5">
        <v>97611437</v>
      </c>
      <c r="K95" s="2">
        <v>50100.05</v>
      </c>
    </row>
    <row r="96" spans="1:13" x14ac:dyDescent="0.35">
      <c r="A96" t="s">
        <v>48</v>
      </c>
      <c r="B96" t="s">
        <v>49</v>
      </c>
      <c r="C96" s="4">
        <v>43983</v>
      </c>
      <c r="D96" s="21" t="s">
        <v>20</v>
      </c>
      <c r="E96">
        <v>1000</v>
      </c>
      <c r="F96" s="2">
        <v>17.2</v>
      </c>
      <c r="G96" s="2">
        <v>17200</v>
      </c>
      <c r="H96" s="2">
        <v>29.95</v>
      </c>
      <c r="I96" s="2">
        <v>2.72</v>
      </c>
      <c r="J96" s="5">
        <v>100568142</v>
      </c>
      <c r="K96" s="2">
        <v>17229.95</v>
      </c>
    </row>
    <row r="97" spans="1:12" x14ac:dyDescent="0.35">
      <c r="A97" t="s">
        <v>48</v>
      </c>
      <c r="B97" t="s">
        <v>49</v>
      </c>
      <c r="C97" s="4">
        <v>43983</v>
      </c>
      <c r="D97" s="21" t="s">
        <v>20</v>
      </c>
      <c r="E97">
        <v>1000</v>
      </c>
      <c r="F97" s="2">
        <v>16.850000000000001</v>
      </c>
      <c r="G97" s="2">
        <v>16850</v>
      </c>
      <c r="H97" s="2">
        <v>29.95</v>
      </c>
      <c r="I97" s="2">
        <v>2.72</v>
      </c>
      <c r="J97" s="5">
        <v>100545021</v>
      </c>
      <c r="K97" s="2">
        <v>16879.95</v>
      </c>
    </row>
    <row r="98" spans="1:12" x14ac:dyDescent="0.35">
      <c r="A98" t="s">
        <v>48</v>
      </c>
      <c r="B98" t="s">
        <v>49</v>
      </c>
      <c r="C98" s="4">
        <v>44070</v>
      </c>
      <c r="D98" s="6" t="s">
        <v>17</v>
      </c>
      <c r="E98">
        <v>-5000</v>
      </c>
      <c r="F98" s="2">
        <v>17.501200000000001</v>
      </c>
      <c r="G98" s="2">
        <v>-87505.82</v>
      </c>
      <c r="H98" s="2">
        <v>105.01</v>
      </c>
      <c r="I98" s="2">
        <v>9.5500000000000007</v>
      </c>
      <c r="J98" s="5">
        <v>105152899</v>
      </c>
      <c r="K98" s="2">
        <v>-87400.81</v>
      </c>
      <c r="L98" s="2">
        <f>-K98-SUM(K95:K97)</f>
        <v>3190.8600000000006</v>
      </c>
    </row>
    <row r="99" spans="1:12" x14ac:dyDescent="0.35">
      <c r="C99" s="4"/>
    </row>
    <row r="100" spans="1:12" x14ac:dyDescent="0.35">
      <c r="A100" t="s">
        <v>50</v>
      </c>
      <c r="B100" t="s">
        <v>51</v>
      </c>
      <c r="C100" s="4">
        <v>44356</v>
      </c>
      <c r="D100" t="s">
        <v>20</v>
      </c>
      <c r="E100">
        <v>1000</v>
      </c>
      <c r="F100" s="2">
        <v>6.8</v>
      </c>
      <c r="G100" s="2">
        <v>6800</v>
      </c>
      <c r="H100" s="2">
        <v>19.95</v>
      </c>
      <c r="I100" s="2">
        <v>1.81</v>
      </c>
      <c r="J100" s="5">
        <v>119251890</v>
      </c>
      <c r="K100" s="2">
        <v>6819.95</v>
      </c>
    </row>
    <row r="101" spans="1:12" x14ac:dyDescent="0.35">
      <c r="A101" t="s">
        <v>50</v>
      </c>
      <c r="B101" t="s">
        <v>51</v>
      </c>
      <c r="C101" s="4">
        <v>44372</v>
      </c>
      <c r="D101" s="6" t="s">
        <v>17</v>
      </c>
      <c r="E101">
        <v>-1000</v>
      </c>
      <c r="F101" s="2">
        <v>8.3000000000000007</v>
      </c>
      <c r="G101" s="2">
        <v>-8300</v>
      </c>
      <c r="H101" s="2">
        <v>19.95</v>
      </c>
      <c r="I101" s="2">
        <v>1.81</v>
      </c>
      <c r="J101" s="5">
        <v>119866888</v>
      </c>
      <c r="K101" s="2">
        <v>-8280.0499999999993</v>
      </c>
      <c r="L101" s="2">
        <f>-K101-K100</f>
        <v>1460.0999999999995</v>
      </c>
    </row>
    <row r="102" spans="1:12" ht="15" thickBot="1" x14ac:dyDescent="0.4"/>
    <row r="103" spans="1:12" ht="16" thickBot="1" x14ac:dyDescent="0.4">
      <c r="J103" s="19" t="s">
        <v>88</v>
      </c>
      <c r="K103" s="19"/>
      <c r="L103" s="10">
        <f>SUM(L8:L101)</f>
        <v>16489.845599999961</v>
      </c>
    </row>
    <row r="107" spans="1:12" x14ac:dyDescent="0.35">
      <c r="A107" s="1"/>
    </row>
    <row r="110" spans="1:12" ht="186" customHeight="1" x14ac:dyDescent="0.35">
      <c r="A110" s="20" t="s">
        <v>52</v>
      </c>
      <c r="B110" s="20"/>
      <c r="C110" s="20"/>
      <c r="D110" s="20"/>
      <c r="E110" s="20"/>
      <c r="F110" s="20"/>
      <c r="G110" s="20"/>
      <c r="H110" s="20"/>
      <c r="I110" s="20"/>
      <c r="J110" s="20"/>
      <c r="K110" s="20"/>
      <c r="L110" s="20"/>
    </row>
    <row r="113" spans="1:2" x14ac:dyDescent="0.35">
      <c r="A113" t="s">
        <v>53</v>
      </c>
    </row>
    <row r="114" spans="1:2" x14ac:dyDescent="0.35">
      <c r="A114" t="s">
        <v>54</v>
      </c>
      <c r="B114" t="s">
        <v>55</v>
      </c>
    </row>
    <row r="115" spans="1:2" x14ac:dyDescent="0.35">
      <c r="A115" t="s">
        <v>56</v>
      </c>
      <c r="B115" t="s">
        <v>57</v>
      </c>
    </row>
    <row r="116" spans="1:2" x14ac:dyDescent="0.35">
      <c r="A116" t="s">
        <v>58</v>
      </c>
      <c r="B116" t="s">
        <v>59</v>
      </c>
    </row>
    <row r="117" spans="1:2" x14ac:dyDescent="0.35">
      <c r="A117" t="s">
        <v>60</v>
      </c>
      <c r="B117" t="s">
        <v>61</v>
      </c>
    </row>
    <row r="118" spans="1:2" x14ac:dyDescent="0.35">
      <c r="A118" t="s">
        <v>62</v>
      </c>
      <c r="B118" t="s">
        <v>63</v>
      </c>
    </row>
    <row r="119" spans="1:2" x14ac:dyDescent="0.35">
      <c r="A119" t="s">
        <v>64</v>
      </c>
      <c r="B119" t="s">
        <v>65</v>
      </c>
    </row>
    <row r="120" spans="1:2" x14ac:dyDescent="0.35">
      <c r="A120" t="s">
        <v>66</v>
      </c>
      <c r="B120" t="s">
        <v>67</v>
      </c>
    </row>
    <row r="121" spans="1:2" x14ac:dyDescent="0.35">
      <c r="A121" t="s">
        <v>68</v>
      </c>
      <c r="B121" t="s">
        <v>69</v>
      </c>
    </row>
    <row r="122" spans="1:2" x14ac:dyDescent="0.35">
      <c r="A122" t="s">
        <v>70</v>
      </c>
      <c r="B122" t="s">
        <v>71</v>
      </c>
    </row>
    <row r="123" spans="1:2" x14ac:dyDescent="0.35">
      <c r="A123" t="s">
        <v>72</v>
      </c>
      <c r="B123" t="s">
        <v>73</v>
      </c>
    </row>
    <row r="124" spans="1:2" x14ac:dyDescent="0.35">
      <c r="A124" t="s">
        <v>74</v>
      </c>
      <c r="B124" t="s">
        <v>75</v>
      </c>
    </row>
    <row r="125" spans="1:2" x14ac:dyDescent="0.35">
      <c r="A125" t="s">
        <v>76</v>
      </c>
      <c r="B125" t="s">
        <v>77</v>
      </c>
    </row>
    <row r="126" spans="1:2" x14ac:dyDescent="0.35">
      <c r="A126" t="s">
        <v>78</v>
      </c>
      <c r="B126" t="s">
        <v>79</v>
      </c>
    </row>
    <row r="127" spans="1:2" x14ac:dyDescent="0.35">
      <c r="A127" t="s">
        <v>80</v>
      </c>
      <c r="B127" t="s">
        <v>81</v>
      </c>
    </row>
    <row r="128" spans="1:2" x14ac:dyDescent="0.35">
      <c r="A128" t="s">
        <v>82</v>
      </c>
      <c r="B128" t="s">
        <v>83</v>
      </c>
    </row>
    <row r="129" spans="1:2" x14ac:dyDescent="0.35">
      <c r="A129" t="s">
        <v>84</v>
      </c>
      <c r="B129" t="s">
        <v>85</v>
      </c>
    </row>
    <row r="130" spans="1:2" x14ac:dyDescent="0.35">
      <c r="A130" t="s">
        <v>86</v>
      </c>
      <c r="B130" t="s">
        <v>87</v>
      </c>
    </row>
  </sheetData>
  <autoFilter ref="A6:K6" xr:uid="{00000000-0009-0000-0000-000001000000}"/>
  <mergeCells count="2">
    <mergeCell ref="J103:K103"/>
    <mergeCell ref="A110:L1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Income Statement</vt:lpstr>
      <vt:lpstr>Shares Transactions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 L Choo (MTIA)</dc:creator>
  <cp:lastModifiedBy>Leon T Choo (MTIA)</cp:lastModifiedBy>
  <dcterms:created xsi:type="dcterms:W3CDTF">2021-09-03T04:53:07Z</dcterms:created>
  <dcterms:modified xsi:type="dcterms:W3CDTF">2021-09-03T07:51:27Z</dcterms:modified>
</cp:coreProperties>
</file>