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3\Bates, Mark\BAS\2023-06\Mark Bates Super Fund\"/>
    </mc:Choice>
  </mc:AlternateContent>
  <xr:revisionPtr revIDLastSave="0" documentId="13_ncr:1_{EFAC6243-2CCE-4EBA-AB09-6145B9E54206}" xr6:coauthVersionLast="45" xr6:coauthVersionMax="45" xr10:uidLastSave="{00000000-0000-0000-0000-000000000000}"/>
  <bookViews>
    <workbookView xWindow="3750" yWindow="3750" windowWidth="21600" windowHeight="12750" xr2:uid="{00000000-000D-0000-FFFF-FFFF00000000}"/>
  </bookViews>
  <sheets>
    <sheet name="Norhts TransactionSearch_Y1435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3" i="1" l="1"/>
  <c r="P71" i="1"/>
  <c r="P70" i="1"/>
  <c r="P69" i="1"/>
  <c r="P68" i="1"/>
  <c r="L9" i="1"/>
  <c r="L10" i="1"/>
  <c r="L8" i="1"/>
  <c r="E137" i="1"/>
  <c r="E126" i="1"/>
  <c r="M119" i="1"/>
  <c r="M111" i="1"/>
  <c r="M106" i="1"/>
  <c r="M107" i="1"/>
  <c r="M108" i="1"/>
  <c r="M105" i="1"/>
  <c r="M100" i="1"/>
  <c r="M101" i="1"/>
  <c r="M99" i="1"/>
  <c r="M96" i="1"/>
  <c r="M95" i="1"/>
  <c r="K94" i="1"/>
  <c r="L92" i="1"/>
  <c r="L93" i="1"/>
  <c r="L91" i="1"/>
  <c r="M89" i="1"/>
  <c r="M90" i="1"/>
  <c r="M88" i="1"/>
  <c r="M85" i="1"/>
  <c r="K84" i="1"/>
  <c r="L82" i="1"/>
  <c r="L83" i="1"/>
  <c r="L81" i="1"/>
  <c r="M77" i="1"/>
  <c r="M78" i="1"/>
  <c r="M76" i="1"/>
  <c r="M75" i="1"/>
  <c r="M74" i="1"/>
  <c r="M72" i="1"/>
  <c r="K67" i="1"/>
  <c r="L65" i="1"/>
  <c r="L66" i="1"/>
  <c r="L64" i="1"/>
  <c r="K53" i="1"/>
  <c r="L51" i="1"/>
  <c r="L52" i="1"/>
  <c r="L50" i="1"/>
  <c r="K48" i="1"/>
  <c r="L46" i="1"/>
  <c r="L47" i="1"/>
  <c r="L45" i="1"/>
  <c r="K43" i="1"/>
  <c r="L41" i="1"/>
  <c r="L42" i="1"/>
  <c r="L40" i="1"/>
  <c r="K38" i="1"/>
  <c r="L36" i="1"/>
  <c r="L37" i="1"/>
  <c r="L35" i="1"/>
  <c r="K31" i="1"/>
  <c r="L29" i="1"/>
  <c r="L30" i="1"/>
  <c r="L28" i="1"/>
  <c r="K26" i="1"/>
  <c r="L24" i="1"/>
  <c r="L25" i="1"/>
  <c r="L23" i="1"/>
  <c r="K21" i="1"/>
  <c r="L19" i="1"/>
  <c r="L20" i="1"/>
  <c r="L18" i="1"/>
  <c r="K16" i="1"/>
  <c r="L14" i="1"/>
  <c r="L15" i="1"/>
  <c r="L13" i="1"/>
  <c r="K11" i="1"/>
  <c r="I122" i="1"/>
  <c r="J118" i="1"/>
  <c r="I117" i="1"/>
  <c r="I87" i="1"/>
  <c r="J86" i="1"/>
  <c r="I80" i="1"/>
  <c r="J79" i="1"/>
  <c r="H73" i="1"/>
  <c r="H69" i="1"/>
  <c r="H70" i="1"/>
  <c r="H124" i="1" s="1"/>
  <c r="E128" i="1" s="1"/>
  <c r="H71" i="1"/>
  <c r="H68" i="1"/>
  <c r="I63" i="1"/>
  <c r="J55" i="1"/>
  <c r="J56" i="1"/>
  <c r="J57" i="1"/>
  <c r="J58" i="1"/>
  <c r="J59" i="1"/>
  <c r="J60" i="1"/>
  <c r="J61" i="1"/>
  <c r="J62" i="1"/>
  <c r="J54" i="1"/>
  <c r="I49" i="1"/>
  <c r="I44" i="1"/>
  <c r="I39" i="1"/>
  <c r="I34" i="1"/>
  <c r="J33" i="1"/>
  <c r="J124" i="1" s="1"/>
  <c r="E130" i="1" s="1"/>
  <c r="I32" i="1"/>
  <c r="I27" i="1"/>
  <c r="I22" i="1"/>
  <c r="I17" i="1"/>
  <c r="I124" i="1" s="1"/>
  <c r="E129" i="1" s="1"/>
  <c r="I12" i="1"/>
  <c r="G110" i="1"/>
  <c r="G114" i="1"/>
  <c r="G120" i="1"/>
  <c r="G113" i="1"/>
  <c r="G112" i="1"/>
  <c r="G102" i="1"/>
  <c r="G97" i="1"/>
  <c r="G121" i="1"/>
  <c r="G109" i="1"/>
  <c r="G103" i="1"/>
  <c r="G104" i="1"/>
  <c r="G115" i="1"/>
  <c r="G98" i="1"/>
  <c r="G124" i="1" s="1"/>
  <c r="E127" i="1" s="1"/>
  <c r="G116" i="1"/>
  <c r="K124" i="1" l="1"/>
  <c r="E131" i="1" s="1"/>
  <c r="M124" i="1"/>
  <c r="E133" i="1" s="1"/>
  <c r="L124" i="1"/>
  <c r="E132" i="1" s="1"/>
  <c r="E135" i="1" s="1"/>
  <c r="E139" i="1" s="1"/>
</calcChain>
</file>

<file path=xl/sharedStrings.xml><?xml version="1.0" encoding="utf-8"?>
<sst xmlns="http://schemas.openxmlformats.org/spreadsheetml/2006/main" count="263" uniqueCount="93">
  <si>
    <t>Cash Account transactions for Last financial year</t>
  </si>
  <si>
    <t>Mark Bates Superannuation Fund</t>
  </si>
  <si>
    <t>MyNorth Investment</t>
  </si>
  <si>
    <t>Y14357016</t>
  </si>
  <si>
    <t>Adviser: Jade Philip Eley</t>
  </si>
  <si>
    <t>Date</t>
  </si>
  <si>
    <t>Transaction Type</t>
  </si>
  <si>
    <t>Description</t>
  </si>
  <si>
    <t>Amount ($)</t>
  </si>
  <si>
    <t>Running Balance ($)</t>
  </si>
  <si>
    <t>Closing balance as at 30/06/2023</t>
  </si>
  <si>
    <t>Investment management fee</t>
  </si>
  <si>
    <t xml:space="preserve">NTH1078 - Private Portfolio Collection Balanced: $31.25_x000D_
</t>
  </si>
  <si>
    <t>Adviser fees</t>
  </si>
  <si>
    <t>Client advice fee - ongoing</t>
  </si>
  <si>
    <t>Administration fees</t>
  </si>
  <si>
    <t>Administration fee</t>
  </si>
  <si>
    <t>Account fee</t>
  </si>
  <si>
    <t>Distribution</t>
  </si>
  <si>
    <t>CASHACCT - Cash Account</t>
  </si>
  <si>
    <t xml:space="preserve">NTH1078 - Private Portfolio Collection Balanced: $31.07_x000D_
</t>
  </si>
  <si>
    <t xml:space="preserve">NTH1078 - Private Portfolio Collection Balanced: $30.27_x000D_
</t>
  </si>
  <si>
    <t xml:space="preserve">NTH1078 - Private Portfolio Collection Balanced: $30.88_x000D_
</t>
  </si>
  <si>
    <t>General Adjustment</t>
  </si>
  <si>
    <t>Interest</t>
  </si>
  <si>
    <t>Other income</t>
  </si>
  <si>
    <t xml:space="preserve">NTH1078 - Private Portfolio Collection Balanced: $30.51_x000D_
</t>
  </si>
  <si>
    <t xml:space="preserve">NTH1078 - Private Portfolio Collection Balanced: $30.10_x000D_
</t>
  </si>
  <si>
    <t xml:space="preserve">NTH1078 - Private Portfolio Collection Balanced: $29.91_x000D_
</t>
  </si>
  <si>
    <t>NTH1078 - Private Portfolio Collection Balanced: $17.21  NTH0078 - Private Portfolio Collection Balanced - Closed: $10.37</t>
  </si>
  <si>
    <t xml:space="preserve">MAQ9402 - Macquarie Income Opportunities No. 1 Fund - Class W (Private Portfolio Collection Balanced - Closed)_x000D_
</t>
  </si>
  <si>
    <t xml:space="preserve">MAQ0211 - Macquarie True Index Australian Fixed Interest (Private Portfolio Collection Balanced - Closed)_x000D_
</t>
  </si>
  <si>
    <t xml:space="preserve">GSF0008 - Payden Global Income Opportunities (Private Portfolio Collection Balanced - Closed)_x000D_
</t>
  </si>
  <si>
    <t xml:space="preserve">WHT7374 - Resolution Capital Global Property Securities Fund - Class C (Private Portfolio Collection Balanced - Closed)_x000D_
</t>
  </si>
  <si>
    <t xml:space="preserve">ACM0005 - AB Concentrated Australian Equities Fund (Private Portfolio Collection Balanced - Closed)_x000D_
</t>
  </si>
  <si>
    <t xml:space="preserve">HOW0416 - Ardea Real Outcome Fund - Class P (Private Portfolio Collection Balanced - Closed)_x000D_
</t>
  </si>
  <si>
    <t xml:space="preserve">BNT0003 - Hyperion Australian Growth Companies Fund (Private Portfolio Collection Balanced - Closed)_x000D_
</t>
  </si>
  <si>
    <t xml:space="preserve">ETL0019 - PIMCO Global Credit Fund — Wholesale Class (Private Portfolio Collection Balanced - Closed)_x000D_
</t>
  </si>
  <si>
    <t xml:space="preserve">LAZ1657 - Lazard Global Infrastructure Fund (Hedged) - S Class (Private Portfolio Collection Balanced - Closed)_x000D_
</t>
  </si>
  <si>
    <t xml:space="preserve">NTH0078 - Private Portfolio Collection Balanced - Closed: $27.31_x000D_
</t>
  </si>
  <si>
    <t>Switch</t>
  </si>
  <si>
    <t>GSF0008 - Payden Global Income Opportunities: -85.81 units @ 1.008600</t>
  </si>
  <si>
    <t>SOL0001 - Solaris Core Australian Equity Fund (Performance Alignment): -9,218.72 units @ 1.587900</t>
  </si>
  <si>
    <t>HOW0416 - Ardea Real Outcome Fund - Class P: -205.04 units @ 0.920200</t>
  </si>
  <si>
    <t>PDL0422 - Pendal Focus Australian Equities Fund: -8,525.50 units @ 1.034700</t>
  </si>
  <si>
    <t>MAQ9402 - Macquarie Income Opportunities No. 1 Fund - Class W: 6.63 units @ 0.927700</t>
  </si>
  <si>
    <t>ANT0002 - Fairview Equity Partners Emerging Companies Fund: -2,213.78 units @ 1.957600</t>
  </si>
  <si>
    <t>BNT0003 - Hyperion Australian Growth Companies Fund: 2,200.80 units @ 3.458600</t>
  </si>
  <si>
    <t>ACM0005 - AB Concentrated Australian Equities Fund: 13,669.40 units @ 1.357300</t>
  </si>
  <si>
    <t>MAQ0211 - Macquarie True Index Australian Fixed Interest: 45.85 units @ 0.908000</t>
  </si>
  <si>
    <t>FID0010 - Fidelity Asia Fund: 29.94 units @ 21.866600</t>
  </si>
  <si>
    <t>ETL0019 - PIMCO Global Credit Fund — Wholesale Class: 304.75 units @ 0.868700</t>
  </si>
  <si>
    <t xml:space="preserve">NTH0078 - Private Portfolio Collection Balanced - Closed: $30.80_x000D_
</t>
  </si>
  <si>
    <t>MAQ9402 - Macquarie Income Opportunities No. 1 Fund - Class W: 12.01 units @ 0.931700</t>
  </si>
  <si>
    <t>FID0010 - Fidelity Asia Fund: 2.41 units @ 23.455300</t>
  </si>
  <si>
    <t>DAM0777 - Ironbark Royal London Concentrated Global Share - Class M: 461.00 units @ 1.167400</t>
  </si>
  <si>
    <t>LAZ1657 - Lazard Global Infrastructure Fund (Hedged) - S Class: 646.68 units @ 1.132200</t>
  </si>
  <si>
    <t xml:space="preserve">NTH0078 - Private Portfolio Collection Balanced - Closed: $28.90_x000D_
</t>
  </si>
  <si>
    <t>HOW0416 - Ardea Real Outcome Fund - Class P: 566.10 units @ 0.925900</t>
  </si>
  <si>
    <t>ETL8482 - T.Rowe Price Global Equity - M Class: 191.46 units @ 0.934200</t>
  </si>
  <si>
    <t xml:space="preserve">FID0010 - Fidelity Asia Fund (Private Portfolio Collection Balanced - Closed)_x000D_
</t>
  </si>
  <si>
    <t xml:space="preserve">DAM0777 - Ironbark Royal London Concentrated Global Share - Class M (Private Portfolio Collection Balanced - Closed)_x000D_
</t>
  </si>
  <si>
    <t>MAQ9402 - Macquarie Income Opportunities No. 1 Fund - Class W: 22.35 units @ 0.920900</t>
  </si>
  <si>
    <t>MAQ0211 - Macquarie True Index Australian Fixed Interest: 23.29 units @ 0.911200</t>
  </si>
  <si>
    <t>WHT7374 - Resolution Capital Global Property Securities Fund - Class C: 330.77 units @ 0.960000</t>
  </si>
  <si>
    <t xml:space="preserve">ETL8482 - T.Rowe Price Global Equity - M Class (Private Portfolio Collection Balanced - Closed)_x000D_
</t>
  </si>
  <si>
    <t>SOL0001 - Solaris Core Australian Equity Fund (Performance Alignment): 532.58 units @ 1.496100</t>
  </si>
  <si>
    <t>PDL0422 - Pendal Focus Australian Equities Fund: 1,500.35 units @ 0.977400</t>
  </si>
  <si>
    <t>ETL0019 - PIMCO Wholesale Global Credit Fund: 44.30 units @ 0.876600</t>
  </si>
  <si>
    <t>AMP7078 - International Equity Index Fund: 1,588.43 units @ 1.037770</t>
  </si>
  <si>
    <t xml:space="preserve">SOL0001 - Solaris Core Australian Equity Fund (Performance Alignment) (Private Portfolio Collection Balanced - Closed)_x000D_
</t>
  </si>
  <si>
    <t>GSF0008 - Payden Global Income Opportunities: 5.85 units @ 0.992900</t>
  </si>
  <si>
    <t xml:space="preserve">PDL0422 - Pendal Focus Australian Equities Fund (Private Portfolio Collection Balanced - Closed)_x000D_
</t>
  </si>
  <si>
    <t xml:space="preserve">AMP7078 - International Equity Index Fund (Private Portfolio Collection Balanced - Closed)_x000D_
</t>
  </si>
  <si>
    <t>General adjustment</t>
  </si>
  <si>
    <t>ANT0002 - Fairview Equity Partners Emerging Companies Fund: 216.16 units @ 1.823600</t>
  </si>
  <si>
    <t xml:space="preserve">ANT0002 - Fairview Equity Partners Emerging Companies Fund  (Private Portfolio Collection Balanced - Closed)_x000D_
</t>
  </si>
  <si>
    <t>Opening balance as at 1/07/2022</t>
  </si>
  <si>
    <t>Deposits</t>
  </si>
  <si>
    <t>Debtors</t>
  </si>
  <si>
    <t>Sales</t>
  </si>
  <si>
    <t>Trust dist</t>
  </si>
  <si>
    <t>Withdrawals</t>
  </si>
  <si>
    <t>Bank Charges</t>
  </si>
  <si>
    <t>Mgt Fees</t>
  </si>
  <si>
    <t>Purchases</t>
  </si>
  <si>
    <t>Opening Balance</t>
  </si>
  <si>
    <t>Bank charges</t>
  </si>
  <si>
    <t>Management fees</t>
  </si>
  <si>
    <t>Closing Balance</t>
  </si>
  <si>
    <t>Bank Statement</t>
  </si>
  <si>
    <t>difference</t>
  </si>
  <si>
    <t>Purchase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</si>
</sst>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6" fillId="0" borderId="0" xfId="0" applyFon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9"/>
  <sheetViews>
    <sheetView tabSelected="1" topLeftCell="C54" workbookViewId="0">
      <selection activeCell="P73" sqref="P73"/>
    </sheetView>
  </sheetViews>
  <sheetFormatPr defaultRowHeight="15" x14ac:dyDescent="0.25"/>
  <cols>
    <col min="1" max="1" width="26.7109375" customWidth="1"/>
    <col min="2" max="2" width="26" customWidth="1"/>
    <col min="3" max="3" width="26.5703125" customWidth="1"/>
    <col min="5" max="5" width="17.85546875" customWidth="1"/>
    <col min="18" max="18" width="10.7109375" bestFit="1" customWidth="1"/>
  </cols>
  <sheetData>
    <row r="1" spans="1:16" x14ac:dyDescent="0.25">
      <c r="A1" t="s">
        <v>0</v>
      </c>
    </row>
    <row r="2" spans="1:16" x14ac:dyDescent="0.25">
      <c r="A2" t="s">
        <v>1</v>
      </c>
    </row>
    <row r="3" spans="1:16" x14ac:dyDescent="0.25">
      <c r="A3" t="s">
        <v>2</v>
      </c>
    </row>
    <row r="4" spans="1:16" x14ac:dyDescent="0.25">
      <c r="A4" t="s">
        <v>3</v>
      </c>
      <c r="G4" s="3" t="s">
        <v>78</v>
      </c>
      <c r="H4" s="3"/>
      <c r="I4" s="3"/>
      <c r="J4" s="3"/>
      <c r="K4" s="3" t="s">
        <v>82</v>
      </c>
      <c r="L4" s="3"/>
      <c r="M4" s="3"/>
    </row>
    <row r="5" spans="1:16" x14ac:dyDescent="0.25">
      <c r="A5" t="s">
        <v>4</v>
      </c>
      <c r="G5" s="3" t="s">
        <v>79</v>
      </c>
      <c r="H5" s="3" t="s">
        <v>80</v>
      </c>
      <c r="I5" s="3" t="s">
        <v>24</v>
      </c>
      <c r="J5" s="3" t="s">
        <v>81</v>
      </c>
      <c r="K5" s="3" t="s">
        <v>83</v>
      </c>
      <c r="L5" s="3" t="s">
        <v>84</v>
      </c>
      <c r="M5" s="3" t="s">
        <v>85</v>
      </c>
      <c r="P5" s="3" t="s">
        <v>92</v>
      </c>
    </row>
    <row r="6" spans="1:16" x14ac:dyDescent="0.25">
      <c r="A6" t="s">
        <v>5</v>
      </c>
      <c r="B6" t="s">
        <v>6</v>
      </c>
      <c r="C6" t="s">
        <v>7</v>
      </c>
      <c r="D6" t="s">
        <v>8</v>
      </c>
      <c r="E6" t="s">
        <v>9</v>
      </c>
    </row>
    <row r="7" spans="1:16" x14ac:dyDescent="0.25">
      <c r="A7" s="1">
        <v>45107</v>
      </c>
      <c r="C7" t="s">
        <v>10</v>
      </c>
      <c r="E7">
        <v>154050.69</v>
      </c>
    </row>
    <row r="8" spans="1:16" x14ac:dyDescent="0.25">
      <c r="A8" s="1">
        <v>45096</v>
      </c>
      <c r="B8" t="s">
        <v>11</v>
      </c>
      <c r="C8" s="2" t="s">
        <v>12</v>
      </c>
      <c r="D8">
        <v>-31.25</v>
      </c>
      <c r="E8">
        <v>154050.69</v>
      </c>
      <c r="L8">
        <f>D8</f>
        <v>-31.25</v>
      </c>
    </row>
    <row r="9" spans="1:16" x14ac:dyDescent="0.25">
      <c r="A9" s="1">
        <v>45096</v>
      </c>
      <c r="B9" t="s">
        <v>13</v>
      </c>
      <c r="C9" t="s">
        <v>14</v>
      </c>
      <c r="D9">
        <v>-326.64</v>
      </c>
      <c r="E9">
        <v>154081.94</v>
      </c>
      <c r="L9">
        <f t="shared" ref="L9:L10" si="0">D9</f>
        <v>-326.64</v>
      </c>
    </row>
    <row r="10" spans="1:16" x14ac:dyDescent="0.25">
      <c r="A10" s="1">
        <v>45096</v>
      </c>
      <c r="B10" t="s">
        <v>15</v>
      </c>
      <c r="C10" t="s">
        <v>16</v>
      </c>
      <c r="D10">
        <v>-35.42</v>
      </c>
      <c r="E10">
        <v>154408.57999999999</v>
      </c>
      <c r="L10">
        <f t="shared" si="0"/>
        <v>-35.42</v>
      </c>
    </row>
    <row r="11" spans="1:16" x14ac:dyDescent="0.25">
      <c r="A11" s="1">
        <v>45096</v>
      </c>
      <c r="B11" t="s">
        <v>15</v>
      </c>
      <c r="C11" t="s">
        <v>17</v>
      </c>
      <c r="D11">
        <v>-7.58</v>
      </c>
      <c r="E11">
        <v>154444</v>
      </c>
      <c r="K11">
        <f>D11</f>
        <v>-7.58</v>
      </c>
    </row>
    <row r="12" spans="1:16" x14ac:dyDescent="0.25">
      <c r="A12" s="1">
        <v>45078</v>
      </c>
      <c r="B12" t="s">
        <v>18</v>
      </c>
      <c r="C12" t="s">
        <v>19</v>
      </c>
      <c r="D12">
        <v>523.35</v>
      </c>
      <c r="E12">
        <v>154451.57999999999</v>
      </c>
      <c r="I12">
        <f>D12</f>
        <v>523.35</v>
      </c>
    </row>
    <row r="13" spans="1:16" x14ac:dyDescent="0.25">
      <c r="A13" s="1">
        <v>45065</v>
      </c>
      <c r="B13" t="s">
        <v>11</v>
      </c>
      <c r="C13" s="2" t="s">
        <v>20</v>
      </c>
      <c r="D13">
        <v>-31.07</v>
      </c>
      <c r="E13">
        <v>153928.23000000001</v>
      </c>
      <c r="L13">
        <f>D13</f>
        <v>-31.07</v>
      </c>
    </row>
    <row r="14" spans="1:16" x14ac:dyDescent="0.25">
      <c r="A14" s="1">
        <v>45065</v>
      </c>
      <c r="B14" t="s">
        <v>13</v>
      </c>
      <c r="C14" t="s">
        <v>14</v>
      </c>
      <c r="D14">
        <v>-325.32</v>
      </c>
      <c r="E14">
        <v>153959.29999999999</v>
      </c>
      <c r="L14">
        <f t="shared" ref="L14:L15" si="1">D14</f>
        <v>-325.32</v>
      </c>
    </row>
    <row r="15" spans="1:16" x14ac:dyDescent="0.25">
      <c r="A15" s="1">
        <v>45065</v>
      </c>
      <c r="B15" t="s">
        <v>15</v>
      </c>
      <c r="C15" t="s">
        <v>16</v>
      </c>
      <c r="D15">
        <v>-35.200000000000003</v>
      </c>
      <c r="E15">
        <v>154284.62</v>
      </c>
      <c r="L15">
        <f t="shared" si="1"/>
        <v>-35.200000000000003</v>
      </c>
    </row>
    <row r="16" spans="1:16" x14ac:dyDescent="0.25">
      <c r="A16" s="1">
        <v>45065</v>
      </c>
      <c r="B16" t="s">
        <v>15</v>
      </c>
      <c r="C16" t="s">
        <v>17</v>
      </c>
      <c r="D16">
        <v>-7.58</v>
      </c>
      <c r="E16">
        <v>154319.82</v>
      </c>
      <c r="K16">
        <f>D16</f>
        <v>-7.58</v>
      </c>
    </row>
    <row r="17" spans="1:12" x14ac:dyDescent="0.25">
      <c r="A17" s="1">
        <v>45047</v>
      </c>
      <c r="B17" t="s">
        <v>18</v>
      </c>
      <c r="C17" t="s">
        <v>19</v>
      </c>
      <c r="D17">
        <v>488.9</v>
      </c>
      <c r="E17">
        <v>154327.4</v>
      </c>
      <c r="I17">
        <f>D17</f>
        <v>488.9</v>
      </c>
    </row>
    <row r="18" spans="1:12" x14ac:dyDescent="0.25">
      <c r="A18" s="1">
        <v>45035</v>
      </c>
      <c r="B18" t="s">
        <v>11</v>
      </c>
      <c r="C18" s="2" t="s">
        <v>20</v>
      </c>
      <c r="D18">
        <v>-31.07</v>
      </c>
      <c r="E18">
        <v>153838.5</v>
      </c>
      <c r="L18">
        <f>D18</f>
        <v>-31.07</v>
      </c>
    </row>
    <row r="19" spans="1:12" x14ac:dyDescent="0.25">
      <c r="A19" s="1">
        <v>45035</v>
      </c>
      <c r="B19" t="s">
        <v>13</v>
      </c>
      <c r="C19" t="s">
        <v>14</v>
      </c>
      <c r="D19">
        <v>-325.27</v>
      </c>
      <c r="E19">
        <v>153869.57</v>
      </c>
      <c r="L19">
        <f t="shared" ref="L19:L20" si="2">D19</f>
        <v>-325.27</v>
      </c>
    </row>
    <row r="20" spans="1:12" x14ac:dyDescent="0.25">
      <c r="A20" s="1">
        <v>45035</v>
      </c>
      <c r="B20" t="s">
        <v>15</v>
      </c>
      <c r="C20" t="s">
        <v>16</v>
      </c>
      <c r="D20">
        <v>-35.21</v>
      </c>
      <c r="E20">
        <v>154194.84</v>
      </c>
      <c r="L20">
        <f t="shared" si="2"/>
        <v>-35.21</v>
      </c>
    </row>
    <row r="21" spans="1:12" x14ac:dyDescent="0.25">
      <c r="A21" s="1">
        <v>45035</v>
      </c>
      <c r="B21" t="s">
        <v>15</v>
      </c>
      <c r="C21" t="s">
        <v>17</v>
      </c>
      <c r="D21">
        <v>-7.58</v>
      </c>
      <c r="E21">
        <v>154230.04999999999</v>
      </c>
      <c r="K21">
        <f>D21</f>
        <v>-7.58</v>
      </c>
    </row>
    <row r="22" spans="1:12" x14ac:dyDescent="0.25">
      <c r="A22" s="1">
        <v>45017</v>
      </c>
      <c r="B22" t="s">
        <v>18</v>
      </c>
      <c r="C22" t="s">
        <v>19</v>
      </c>
      <c r="D22">
        <v>493.97</v>
      </c>
      <c r="E22">
        <v>154237.63</v>
      </c>
      <c r="I22">
        <f>D22</f>
        <v>493.97</v>
      </c>
    </row>
    <row r="23" spans="1:12" x14ac:dyDescent="0.25">
      <c r="A23" s="1">
        <v>45004</v>
      </c>
      <c r="B23" t="s">
        <v>11</v>
      </c>
      <c r="C23" s="2" t="s">
        <v>21</v>
      </c>
      <c r="D23">
        <v>-30.27</v>
      </c>
      <c r="E23">
        <v>153743.66</v>
      </c>
      <c r="L23">
        <f>D23</f>
        <v>-30.27</v>
      </c>
    </row>
    <row r="24" spans="1:12" x14ac:dyDescent="0.25">
      <c r="A24" s="1">
        <v>45004</v>
      </c>
      <c r="B24" t="s">
        <v>13</v>
      </c>
      <c r="C24" t="s">
        <v>14</v>
      </c>
      <c r="D24">
        <v>-320.07</v>
      </c>
      <c r="E24">
        <v>153773.93</v>
      </c>
      <c r="L24">
        <f t="shared" ref="L24:L25" si="3">D24</f>
        <v>-320.07</v>
      </c>
    </row>
    <row r="25" spans="1:12" x14ac:dyDescent="0.25">
      <c r="A25" s="1">
        <v>45004</v>
      </c>
      <c r="B25" t="s">
        <v>15</v>
      </c>
      <c r="C25" t="s">
        <v>16</v>
      </c>
      <c r="D25">
        <v>-34.31</v>
      </c>
      <c r="E25">
        <v>154094</v>
      </c>
      <c r="L25">
        <f t="shared" si="3"/>
        <v>-34.31</v>
      </c>
    </row>
    <row r="26" spans="1:12" x14ac:dyDescent="0.25">
      <c r="A26" s="1">
        <v>45004</v>
      </c>
      <c r="B26" t="s">
        <v>15</v>
      </c>
      <c r="C26" t="s">
        <v>17</v>
      </c>
      <c r="D26">
        <v>-7.58</v>
      </c>
      <c r="E26">
        <v>154128.31</v>
      </c>
      <c r="K26">
        <f>D26</f>
        <v>-7.58</v>
      </c>
    </row>
    <row r="27" spans="1:12" x14ac:dyDescent="0.25">
      <c r="A27" s="1">
        <v>44986</v>
      </c>
      <c r="B27" t="s">
        <v>18</v>
      </c>
      <c r="C27" t="s">
        <v>19</v>
      </c>
      <c r="D27">
        <v>409.44</v>
      </c>
      <c r="E27">
        <v>154135.89000000001</v>
      </c>
      <c r="I27">
        <f>D27</f>
        <v>409.44</v>
      </c>
    </row>
    <row r="28" spans="1:12" x14ac:dyDescent="0.25">
      <c r="A28" s="1">
        <v>44976</v>
      </c>
      <c r="B28" t="s">
        <v>11</v>
      </c>
      <c r="C28" s="2" t="s">
        <v>22</v>
      </c>
      <c r="D28">
        <v>-30.88</v>
      </c>
      <c r="E28">
        <v>153726.45000000001</v>
      </c>
      <c r="L28">
        <f>D28</f>
        <v>-30.88</v>
      </c>
    </row>
    <row r="29" spans="1:12" x14ac:dyDescent="0.25">
      <c r="A29" s="1">
        <v>44976</v>
      </c>
      <c r="B29" t="s">
        <v>13</v>
      </c>
      <c r="C29" t="s">
        <v>14</v>
      </c>
      <c r="D29">
        <v>-323.95</v>
      </c>
      <c r="E29">
        <v>153757.32999999999</v>
      </c>
      <c r="L29">
        <f t="shared" ref="L29:L30" si="4">D29</f>
        <v>-323.95</v>
      </c>
    </row>
    <row r="30" spans="1:12" x14ac:dyDescent="0.25">
      <c r="A30" s="1">
        <v>44976</v>
      </c>
      <c r="B30" t="s">
        <v>15</v>
      </c>
      <c r="C30" t="s">
        <v>16</v>
      </c>
      <c r="D30">
        <v>-34.99</v>
      </c>
      <c r="E30">
        <v>154081.28</v>
      </c>
      <c r="L30">
        <f t="shared" si="4"/>
        <v>-34.99</v>
      </c>
    </row>
    <row r="31" spans="1:12" x14ac:dyDescent="0.25">
      <c r="A31" s="1">
        <v>44976</v>
      </c>
      <c r="B31" t="s">
        <v>15</v>
      </c>
      <c r="C31" t="s">
        <v>17</v>
      </c>
      <c r="D31">
        <v>-7.58</v>
      </c>
      <c r="E31">
        <v>154116.26999999999</v>
      </c>
      <c r="K31">
        <f>D31</f>
        <v>-7.58</v>
      </c>
    </row>
    <row r="32" spans="1:12" x14ac:dyDescent="0.25">
      <c r="A32" s="1">
        <v>44967</v>
      </c>
      <c r="B32" t="s">
        <v>23</v>
      </c>
      <c r="C32" t="s">
        <v>24</v>
      </c>
      <c r="D32">
        <v>0.09</v>
      </c>
      <c r="E32">
        <v>154123.85</v>
      </c>
      <c r="I32">
        <f>D32</f>
        <v>0.09</v>
      </c>
    </row>
    <row r="33" spans="1:12" x14ac:dyDescent="0.25">
      <c r="A33" s="1">
        <v>44967</v>
      </c>
      <c r="B33" t="s">
        <v>23</v>
      </c>
      <c r="C33" t="s">
        <v>25</v>
      </c>
      <c r="D33">
        <v>5.08</v>
      </c>
      <c r="E33">
        <v>154123.76</v>
      </c>
      <c r="J33">
        <f>D33</f>
        <v>5.08</v>
      </c>
    </row>
    <row r="34" spans="1:12" x14ac:dyDescent="0.25">
      <c r="A34" s="1">
        <v>44958</v>
      </c>
      <c r="B34" t="s">
        <v>18</v>
      </c>
      <c r="C34" t="s">
        <v>19</v>
      </c>
      <c r="D34">
        <v>424.63</v>
      </c>
      <c r="E34">
        <v>154118.68</v>
      </c>
      <c r="I34">
        <f>D34</f>
        <v>424.63</v>
      </c>
    </row>
    <row r="35" spans="1:12" x14ac:dyDescent="0.25">
      <c r="A35" s="1">
        <v>44945</v>
      </c>
      <c r="B35" t="s">
        <v>11</v>
      </c>
      <c r="C35" s="2" t="s">
        <v>26</v>
      </c>
      <c r="D35">
        <v>-30.51</v>
      </c>
      <c r="E35">
        <v>153694.04999999999</v>
      </c>
      <c r="L35">
        <f>D35</f>
        <v>-30.51</v>
      </c>
    </row>
    <row r="36" spans="1:12" x14ac:dyDescent="0.25">
      <c r="A36" s="1">
        <v>44945</v>
      </c>
      <c r="B36" t="s">
        <v>13</v>
      </c>
      <c r="C36" t="s">
        <v>14</v>
      </c>
      <c r="D36">
        <v>-321.56</v>
      </c>
      <c r="E36">
        <v>153724.56</v>
      </c>
      <c r="L36">
        <f t="shared" ref="L36:L37" si="5">D36</f>
        <v>-321.56</v>
      </c>
    </row>
    <row r="37" spans="1:12" x14ac:dyDescent="0.25">
      <c r="A37" s="1">
        <v>44945</v>
      </c>
      <c r="B37" t="s">
        <v>15</v>
      </c>
      <c r="C37" t="s">
        <v>16</v>
      </c>
      <c r="D37">
        <v>-34.58</v>
      </c>
      <c r="E37">
        <v>154046.12</v>
      </c>
      <c r="L37">
        <f t="shared" si="5"/>
        <v>-34.58</v>
      </c>
    </row>
    <row r="38" spans="1:12" x14ac:dyDescent="0.25">
      <c r="A38" s="1">
        <v>44945</v>
      </c>
      <c r="B38" t="s">
        <v>15</v>
      </c>
      <c r="C38" t="s">
        <v>17</v>
      </c>
      <c r="D38">
        <v>-7.58</v>
      </c>
      <c r="E38">
        <v>154080.70000000001</v>
      </c>
      <c r="K38">
        <f>D38</f>
        <v>-7.58</v>
      </c>
    </row>
    <row r="39" spans="1:12" x14ac:dyDescent="0.25">
      <c r="A39" s="1">
        <v>44927</v>
      </c>
      <c r="B39" t="s">
        <v>18</v>
      </c>
      <c r="C39" t="s">
        <v>19</v>
      </c>
      <c r="D39">
        <v>397.95</v>
      </c>
      <c r="E39">
        <v>154088.28</v>
      </c>
      <c r="I39">
        <f>D39</f>
        <v>397.95</v>
      </c>
    </row>
    <row r="40" spans="1:12" x14ac:dyDescent="0.25">
      <c r="A40" s="1">
        <v>44914</v>
      </c>
      <c r="B40" t="s">
        <v>11</v>
      </c>
      <c r="C40" s="2" t="s">
        <v>27</v>
      </c>
      <c r="D40">
        <v>-30.1</v>
      </c>
      <c r="E40">
        <v>153690.32999999999</v>
      </c>
      <c r="L40">
        <f>D40</f>
        <v>-30.1</v>
      </c>
    </row>
    <row r="41" spans="1:12" x14ac:dyDescent="0.25">
      <c r="A41" s="1">
        <v>44914</v>
      </c>
      <c r="B41" t="s">
        <v>13</v>
      </c>
      <c r="C41" t="s">
        <v>14</v>
      </c>
      <c r="D41">
        <v>-318.91000000000003</v>
      </c>
      <c r="E41">
        <v>153720.43</v>
      </c>
      <c r="L41">
        <f t="shared" ref="L41:L42" si="6">D41</f>
        <v>-318.91000000000003</v>
      </c>
    </row>
    <row r="42" spans="1:12" x14ac:dyDescent="0.25">
      <c r="A42" s="1">
        <v>44914</v>
      </c>
      <c r="B42" t="s">
        <v>15</v>
      </c>
      <c r="C42" t="s">
        <v>16</v>
      </c>
      <c r="D42">
        <v>-34.11</v>
      </c>
      <c r="E42">
        <v>154039.34</v>
      </c>
      <c r="L42">
        <f t="shared" si="6"/>
        <v>-34.11</v>
      </c>
    </row>
    <row r="43" spans="1:12" x14ac:dyDescent="0.25">
      <c r="A43" s="1">
        <v>44914</v>
      </c>
      <c r="B43" t="s">
        <v>15</v>
      </c>
      <c r="C43" t="s">
        <v>17</v>
      </c>
      <c r="D43">
        <v>-7.58</v>
      </c>
      <c r="E43">
        <v>154073.45000000001</v>
      </c>
      <c r="K43">
        <f>D43</f>
        <v>-7.58</v>
      </c>
    </row>
    <row r="44" spans="1:12" x14ac:dyDescent="0.25">
      <c r="A44" s="1">
        <v>44896</v>
      </c>
      <c r="B44" t="s">
        <v>18</v>
      </c>
      <c r="C44" t="s">
        <v>19</v>
      </c>
      <c r="D44">
        <v>396.65</v>
      </c>
      <c r="E44">
        <v>154081.03</v>
      </c>
      <c r="I44">
        <f>D44</f>
        <v>396.65</v>
      </c>
    </row>
    <row r="45" spans="1:12" x14ac:dyDescent="0.25">
      <c r="A45" s="1">
        <v>44884</v>
      </c>
      <c r="B45" t="s">
        <v>11</v>
      </c>
      <c r="C45" s="2" t="s">
        <v>28</v>
      </c>
      <c r="D45">
        <v>-29.91</v>
      </c>
      <c r="E45">
        <v>153684.38</v>
      </c>
      <c r="L45">
        <f>D45</f>
        <v>-29.91</v>
      </c>
    </row>
    <row r="46" spans="1:12" x14ac:dyDescent="0.25">
      <c r="A46" s="1">
        <v>44884</v>
      </c>
      <c r="B46" t="s">
        <v>13</v>
      </c>
      <c r="C46" t="s">
        <v>14</v>
      </c>
      <c r="D46">
        <v>-317.68</v>
      </c>
      <c r="E46">
        <v>153714.29</v>
      </c>
      <c r="L46">
        <f t="shared" ref="L46:L47" si="7">D46</f>
        <v>-317.68</v>
      </c>
    </row>
    <row r="47" spans="1:12" x14ac:dyDescent="0.25">
      <c r="A47" s="1">
        <v>44884</v>
      </c>
      <c r="B47" t="s">
        <v>15</v>
      </c>
      <c r="C47" t="s">
        <v>16</v>
      </c>
      <c r="D47">
        <v>-33.9</v>
      </c>
      <c r="E47">
        <v>154031.97</v>
      </c>
      <c r="L47">
        <f t="shared" si="7"/>
        <v>-33.9</v>
      </c>
    </row>
    <row r="48" spans="1:12" x14ac:dyDescent="0.25">
      <c r="A48" s="1">
        <v>44884</v>
      </c>
      <c r="B48" t="s">
        <v>15</v>
      </c>
      <c r="C48" t="s">
        <v>17</v>
      </c>
      <c r="D48">
        <v>-7.58</v>
      </c>
      <c r="E48">
        <v>154065.87</v>
      </c>
      <c r="K48">
        <f>D48</f>
        <v>-7.58</v>
      </c>
    </row>
    <row r="49" spans="1:12" x14ac:dyDescent="0.25">
      <c r="A49" s="1">
        <v>44866</v>
      </c>
      <c r="B49" t="s">
        <v>18</v>
      </c>
      <c r="C49" t="s">
        <v>19</v>
      </c>
      <c r="D49">
        <v>352.01</v>
      </c>
      <c r="E49">
        <v>154073.45000000001</v>
      </c>
      <c r="I49">
        <f>D49</f>
        <v>352.01</v>
      </c>
    </row>
    <row r="50" spans="1:12" x14ac:dyDescent="0.25">
      <c r="A50" s="1">
        <v>44853</v>
      </c>
      <c r="B50" t="s">
        <v>11</v>
      </c>
      <c r="C50" t="s">
        <v>29</v>
      </c>
      <c r="D50">
        <v>-27.58</v>
      </c>
      <c r="E50">
        <v>153721.44</v>
      </c>
      <c r="L50">
        <f>D50</f>
        <v>-27.58</v>
      </c>
    </row>
    <row r="51" spans="1:12" x14ac:dyDescent="0.25">
      <c r="A51" s="1">
        <v>44853</v>
      </c>
      <c r="B51" t="s">
        <v>13</v>
      </c>
      <c r="C51" t="s">
        <v>14</v>
      </c>
      <c r="D51">
        <v>-309.76</v>
      </c>
      <c r="E51">
        <v>153749.01999999999</v>
      </c>
      <c r="L51">
        <f t="shared" ref="L51:L52" si="8">D51</f>
        <v>-309.76</v>
      </c>
    </row>
    <row r="52" spans="1:12" x14ac:dyDescent="0.25">
      <c r="A52" s="1">
        <v>44853</v>
      </c>
      <c r="B52" t="s">
        <v>15</v>
      </c>
      <c r="C52" t="s">
        <v>16</v>
      </c>
      <c r="D52">
        <v>-32.520000000000003</v>
      </c>
      <c r="E52">
        <v>154058.78</v>
      </c>
      <c r="L52">
        <f t="shared" si="8"/>
        <v>-32.520000000000003</v>
      </c>
    </row>
    <row r="53" spans="1:12" x14ac:dyDescent="0.25">
      <c r="A53" s="1">
        <v>44853</v>
      </c>
      <c r="B53" t="s">
        <v>15</v>
      </c>
      <c r="C53" t="s">
        <v>17</v>
      </c>
      <c r="D53">
        <v>-7.58</v>
      </c>
      <c r="E53">
        <v>154091.29999999999</v>
      </c>
      <c r="K53">
        <f>D53</f>
        <v>-7.58</v>
      </c>
    </row>
    <row r="54" spans="1:12" x14ac:dyDescent="0.25">
      <c r="A54" s="1">
        <v>44846</v>
      </c>
      <c r="B54" t="s">
        <v>18</v>
      </c>
      <c r="C54" s="2" t="s">
        <v>30</v>
      </c>
      <c r="D54">
        <v>6.09</v>
      </c>
      <c r="E54">
        <v>154098.88</v>
      </c>
      <c r="J54">
        <f>D54</f>
        <v>6.09</v>
      </c>
    </row>
    <row r="55" spans="1:12" x14ac:dyDescent="0.25">
      <c r="A55" s="1">
        <v>44846</v>
      </c>
      <c r="B55" t="s">
        <v>18</v>
      </c>
      <c r="C55" s="2" t="s">
        <v>31</v>
      </c>
      <c r="D55">
        <v>14.13</v>
      </c>
      <c r="E55">
        <v>154092.79</v>
      </c>
      <c r="J55">
        <f t="shared" ref="J55:J62" si="9">D55</f>
        <v>14.13</v>
      </c>
    </row>
    <row r="56" spans="1:12" x14ac:dyDescent="0.25">
      <c r="A56" s="1">
        <v>44845</v>
      </c>
      <c r="B56" t="s">
        <v>18</v>
      </c>
      <c r="C56" s="2" t="s">
        <v>32</v>
      </c>
      <c r="D56">
        <v>1.42</v>
      </c>
      <c r="E56">
        <v>154078.66</v>
      </c>
      <c r="J56">
        <f t="shared" si="9"/>
        <v>1.42</v>
      </c>
    </row>
    <row r="57" spans="1:12" x14ac:dyDescent="0.25">
      <c r="A57" s="1">
        <v>44845</v>
      </c>
      <c r="B57" t="s">
        <v>18</v>
      </c>
      <c r="C57" s="2" t="s">
        <v>33</v>
      </c>
      <c r="D57">
        <v>90.06</v>
      </c>
      <c r="E57">
        <v>154077.24</v>
      </c>
      <c r="J57">
        <f t="shared" si="9"/>
        <v>90.06</v>
      </c>
    </row>
    <row r="58" spans="1:12" x14ac:dyDescent="0.25">
      <c r="A58" s="1">
        <v>44844</v>
      </c>
      <c r="B58" t="s">
        <v>18</v>
      </c>
      <c r="C58" s="2" t="s">
        <v>34</v>
      </c>
      <c r="D58">
        <v>41.89</v>
      </c>
      <c r="E58">
        <v>153987.18</v>
      </c>
      <c r="J58">
        <f t="shared" si="9"/>
        <v>41.89</v>
      </c>
    </row>
    <row r="59" spans="1:12" x14ac:dyDescent="0.25">
      <c r="A59" s="1">
        <v>44841</v>
      </c>
      <c r="B59" t="s">
        <v>18</v>
      </c>
      <c r="C59" s="2" t="s">
        <v>35</v>
      </c>
      <c r="D59">
        <v>43.1</v>
      </c>
      <c r="E59">
        <v>153945.29</v>
      </c>
      <c r="J59">
        <f t="shared" si="9"/>
        <v>43.1</v>
      </c>
    </row>
    <row r="60" spans="1:12" x14ac:dyDescent="0.25">
      <c r="A60" s="1">
        <v>44841</v>
      </c>
      <c r="B60" t="s">
        <v>18</v>
      </c>
      <c r="C60" s="2" t="s">
        <v>36</v>
      </c>
      <c r="D60">
        <v>27.58</v>
      </c>
      <c r="E60">
        <v>153902.19</v>
      </c>
      <c r="J60">
        <f t="shared" si="9"/>
        <v>27.58</v>
      </c>
    </row>
    <row r="61" spans="1:12" ht="90" x14ac:dyDescent="0.25">
      <c r="A61" s="1">
        <v>44840</v>
      </c>
      <c r="B61" t="s">
        <v>18</v>
      </c>
      <c r="C61" s="2" t="s">
        <v>37</v>
      </c>
      <c r="D61">
        <v>37.99</v>
      </c>
      <c r="E61">
        <v>153874.60999999999</v>
      </c>
      <c r="J61">
        <f t="shared" si="9"/>
        <v>37.99</v>
      </c>
    </row>
    <row r="62" spans="1:12" x14ac:dyDescent="0.25">
      <c r="A62" s="1">
        <v>44840</v>
      </c>
      <c r="B62" t="s">
        <v>18</v>
      </c>
      <c r="C62" s="2" t="s">
        <v>38</v>
      </c>
      <c r="D62">
        <v>79.31</v>
      </c>
      <c r="E62">
        <v>153836.62</v>
      </c>
      <c r="J62">
        <f t="shared" si="9"/>
        <v>79.31</v>
      </c>
    </row>
    <row r="63" spans="1:12" x14ac:dyDescent="0.25">
      <c r="A63" s="1">
        <v>44835</v>
      </c>
      <c r="B63" t="s">
        <v>18</v>
      </c>
      <c r="C63" t="s">
        <v>19</v>
      </c>
      <c r="D63">
        <v>292.39</v>
      </c>
      <c r="E63">
        <v>153757.31</v>
      </c>
      <c r="I63">
        <f>D63</f>
        <v>292.39</v>
      </c>
    </row>
    <row r="64" spans="1:12" x14ac:dyDescent="0.25">
      <c r="A64" s="1">
        <v>44823</v>
      </c>
      <c r="B64" t="s">
        <v>11</v>
      </c>
      <c r="C64" s="2" t="s">
        <v>39</v>
      </c>
      <c r="D64">
        <v>-27.31</v>
      </c>
      <c r="E64">
        <v>153464.92000000001</v>
      </c>
      <c r="L64">
        <f>D64</f>
        <v>-27.31</v>
      </c>
    </row>
    <row r="65" spans="1:18" x14ac:dyDescent="0.25">
      <c r="A65" s="1">
        <v>44823</v>
      </c>
      <c r="B65" t="s">
        <v>13</v>
      </c>
      <c r="C65" t="s">
        <v>14</v>
      </c>
      <c r="D65">
        <v>-315.7</v>
      </c>
      <c r="E65">
        <v>153492.23000000001</v>
      </c>
      <c r="L65">
        <f t="shared" ref="L65:L66" si="10">D65</f>
        <v>-315.7</v>
      </c>
    </row>
    <row r="66" spans="1:18" x14ac:dyDescent="0.25">
      <c r="A66" s="1">
        <v>44823</v>
      </c>
      <c r="B66" t="s">
        <v>15</v>
      </c>
      <c r="C66" t="s">
        <v>16</v>
      </c>
      <c r="D66">
        <v>-33.590000000000003</v>
      </c>
      <c r="E66">
        <v>153807.93</v>
      </c>
      <c r="L66">
        <f t="shared" si="10"/>
        <v>-33.590000000000003</v>
      </c>
    </row>
    <row r="67" spans="1:18" x14ac:dyDescent="0.25">
      <c r="A67" s="1">
        <v>44823</v>
      </c>
      <c r="B67" t="s">
        <v>15</v>
      </c>
      <c r="C67" t="s">
        <v>17</v>
      </c>
      <c r="D67">
        <v>-7.58</v>
      </c>
      <c r="E67">
        <v>153841.51999999999</v>
      </c>
      <c r="K67">
        <f>D67</f>
        <v>-7.58</v>
      </c>
    </row>
    <row r="68" spans="1:18" x14ac:dyDescent="0.25">
      <c r="A68" s="1">
        <v>44820</v>
      </c>
      <c r="B68" t="s">
        <v>40</v>
      </c>
      <c r="C68" t="s">
        <v>41</v>
      </c>
      <c r="D68">
        <v>86.55</v>
      </c>
      <c r="E68">
        <v>153849.1</v>
      </c>
      <c r="H68">
        <f>D68</f>
        <v>86.55</v>
      </c>
      <c r="P68" s="4">
        <f>14462.37/14302.19*85.81</f>
        <v>86.771044832994107</v>
      </c>
      <c r="R68" s="1">
        <v>44708</v>
      </c>
    </row>
    <row r="69" spans="1:18" x14ac:dyDescent="0.25">
      <c r="A69" s="1">
        <v>44818</v>
      </c>
      <c r="B69" t="s">
        <v>40</v>
      </c>
      <c r="C69" t="s">
        <v>42</v>
      </c>
      <c r="D69">
        <v>14638.41</v>
      </c>
      <c r="E69">
        <v>153762.54999999999</v>
      </c>
      <c r="H69">
        <f t="shared" ref="H69:H71" si="11">D69</f>
        <v>14638.41</v>
      </c>
      <c r="P69">
        <f>25740/15518.18*9218.72</f>
        <v>15291.08779508937</v>
      </c>
      <c r="R69" s="1">
        <v>44428</v>
      </c>
    </row>
    <row r="70" spans="1:18" x14ac:dyDescent="0.25">
      <c r="A70" s="1">
        <v>44818</v>
      </c>
      <c r="B70" t="s">
        <v>40</v>
      </c>
      <c r="C70" t="s">
        <v>43</v>
      </c>
      <c r="D70">
        <v>188.68</v>
      </c>
      <c r="E70">
        <v>139124.14000000001</v>
      </c>
      <c r="H70">
        <f t="shared" si="11"/>
        <v>188.68</v>
      </c>
      <c r="P70" s="4">
        <f>1909.52/1971.22*205.04</f>
        <v>198.62216333032333</v>
      </c>
      <c r="R70" s="1">
        <v>44708</v>
      </c>
    </row>
    <row r="71" spans="1:18" x14ac:dyDescent="0.25">
      <c r="A71" s="1">
        <v>44818</v>
      </c>
      <c r="B71" t="s">
        <v>40</v>
      </c>
      <c r="C71" t="s">
        <v>44</v>
      </c>
      <c r="D71">
        <v>8821.33</v>
      </c>
      <c r="E71">
        <v>138935.46</v>
      </c>
      <c r="H71">
        <f t="shared" si="11"/>
        <v>8821.33</v>
      </c>
      <c r="P71" s="4">
        <f>20592/17699.85*8525.5</f>
        <v>9918.5640556275903</v>
      </c>
      <c r="R71" s="1">
        <v>44428</v>
      </c>
    </row>
    <row r="72" spans="1:18" x14ac:dyDescent="0.25">
      <c r="A72" s="1">
        <v>44817</v>
      </c>
      <c r="B72" t="s">
        <v>40</v>
      </c>
      <c r="C72" t="s">
        <v>45</v>
      </c>
      <c r="D72">
        <v>-6.15</v>
      </c>
      <c r="E72">
        <v>130114.13</v>
      </c>
      <c r="M72">
        <f>D72</f>
        <v>-6.15</v>
      </c>
    </row>
    <row r="73" spans="1:18" x14ac:dyDescent="0.25">
      <c r="A73" s="1">
        <v>44817</v>
      </c>
      <c r="B73" t="s">
        <v>40</v>
      </c>
      <c r="C73" t="s">
        <v>46</v>
      </c>
      <c r="D73">
        <v>4333.7</v>
      </c>
      <c r="E73">
        <v>130120.28</v>
      </c>
      <c r="H73">
        <f>D73</f>
        <v>4333.7</v>
      </c>
      <c r="P73" s="4">
        <f>12870/5505.41*2213.78</f>
        <v>5175.1547296205008</v>
      </c>
      <c r="R73" s="1">
        <v>44428</v>
      </c>
    </row>
    <row r="74" spans="1:18" x14ac:dyDescent="0.25">
      <c r="A74" s="1">
        <v>44816</v>
      </c>
      <c r="B74" t="s">
        <v>40</v>
      </c>
      <c r="C74" t="s">
        <v>47</v>
      </c>
      <c r="D74">
        <v>-7611.68</v>
      </c>
      <c r="E74">
        <v>125786.58</v>
      </c>
      <c r="M74">
        <f>D74</f>
        <v>-7611.68</v>
      </c>
    </row>
    <row r="75" spans="1:18" x14ac:dyDescent="0.25">
      <c r="A75" s="1">
        <v>44816</v>
      </c>
      <c r="B75" t="s">
        <v>40</v>
      </c>
      <c r="C75" t="s">
        <v>48</v>
      </c>
      <c r="D75">
        <v>-18553.48</v>
      </c>
      <c r="E75">
        <v>133398.26</v>
      </c>
      <c r="M75">
        <f>D75</f>
        <v>-18553.48</v>
      </c>
    </row>
    <row r="76" spans="1:18" x14ac:dyDescent="0.25">
      <c r="A76" s="1">
        <v>44816</v>
      </c>
      <c r="B76" t="s">
        <v>40</v>
      </c>
      <c r="C76" t="s">
        <v>49</v>
      </c>
      <c r="D76">
        <v>-41.63</v>
      </c>
      <c r="E76">
        <v>151951.74</v>
      </c>
      <c r="M76">
        <f>D76</f>
        <v>-41.63</v>
      </c>
    </row>
    <row r="77" spans="1:18" x14ac:dyDescent="0.25">
      <c r="A77" s="1">
        <v>44816</v>
      </c>
      <c r="B77" t="s">
        <v>40</v>
      </c>
      <c r="C77" t="s">
        <v>50</v>
      </c>
      <c r="D77">
        <v>-654.6</v>
      </c>
      <c r="E77">
        <v>151993.37</v>
      </c>
      <c r="M77">
        <f t="shared" ref="M77:M78" si="12">D77</f>
        <v>-654.6</v>
      </c>
    </row>
    <row r="78" spans="1:18" x14ac:dyDescent="0.25">
      <c r="A78" s="1">
        <v>44816</v>
      </c>
      <c r="B78" t="s">
        <v>40</v>
      </c>
      <c r="C78" t="s">
        <v>51</v>
      </c>
      <c r="D78">
        <v>-264.74</v>
      </c>
      <c r="E78">
        <v>152647.97</v>
      </c>
      <c r="M78">
        <f t="shared" si="12"/>
        <v>-264.74</v>
      </c>
    </row>
    <row r="79" spans="1:18" ht="90" x14ac:dyDescent="0.25">
      <c r="A79" s="1">
        <v>44812</v>
      </c>
      <c r="B79" t="s">
        <v>18</v>
      </c>
      <c r="C79" s="2" t="s">
        <v>30</v>
      </c>
      <c r="D79">
        <v>6.15</v>
      </c>
      <c r="E79">
        <v>152912.71</v>
      </c>
      <c r="J79">
        <f>D79</f>
        <v>6.15</v>
      </c>
    </row>
    <row r="80" spans="1:18" x14ac:dyDescent="0.25">
      <c r="A80" s="1">
        <v>44805</v>
      </c>
      <c r="B80" t="s">
        <v>18</v>
      </c>
      <c r="C80" t="s">
        <v>19</v>
      </c>
      <c r="D80">
        <v>245.07</v>
      </c>
      <c r="E80">
        <v>152906.56</v>
      </c>
      <c r="I80">
        <f>D80</f>
        <v>245.07</v>
      </c>
    </row>
    <row r="81" spans="1:13" ht="60" x14ac:dyDescent="0.25">
      <c r="A81" s="1">
        <v>44792</v>
      </c>
      <c r="B81" t="s">
        <v>11</v>
      </c>
      <c r="C81" s="2" t="s">
        <v>52</v>
      </c>
      <c r="D81">
        <v>-30.8</v>
      </c>
      <c r="E81">
        <v>152661.49</v>
      </c>
      <c r="L81">
        <f>D81</f>
        <v>-30.8</v>
      </c>
    </row>
    <row r="82" spans="1:13" x14ac:dyDescent="0.25">
      <c r="A82" s="1">
        <v>44792</v>
      </c>
      <c r="B82" t="s">
        <v>13</v>
      </c>
      <c r="C82" t="s">
        <v>14</v>
      </c>
      <c r="D82">
        <v>-322.54000000000002</v>
      </c>
      <c r="E82">
        <v>152692.29</v>
      </c>
      <c r="L82">
        <f t="shared" ref="L82:L83" si="13">D82</f>
        <v>-322.54000000000002</v>
      </c>
    </row>
    <row r="83" spans="1:13" x14ac:dyDescent="0.25">
      <c r="A83" s="1">
        <v>44792</v>
      </c>
      <c r="B83" t="s">
        <v>15</v>
      </c>
      <c r="C83" t="s">
        <v>16</v>
      </c>
      <c r="D83">
        <v>-34.9</v>
      </c>
      <c r="E83">
        <v>153014.82999999999</v>
      </c>
      <c r="L83">
        <f t="shared" si="13"/>
        <v>-34.9</v>
      </c>
    </row>
    <row r="84" spans="1:13" x14ac:dyDescent="0.25">
      <c r="A84" s="1">
        <v>44792</v>
      </c>
      <c r="B84" t="s">
        <v>15</v>
      </c>
      <c r="C84" t="s">
        <v>17</v>
      </c>
      <c r="D84">
        <v>-7.58</v>
      </c>
      <c r="E84">
        <v>153049.73000000001</v>
      </c>
      <c r="K84">
        <f>D84</f>
        <v>-7.58</v>
      </c>
    </row>
    <row r="85" spans="1:13" x14ac:dyDescent="0.25">
      <c r="A85" s="1">
        <v>44784</v>
      </c>
      <c r="B85" t="s">
        <v>40</v>
      </c>
      <c r="C85" t="s">
        <v>53</v>
      </c>
      <c r="D85">
        <v>-11.19</v>
      </c>
      <c r="E85">
        <v>153057.31</v>
      </c>
      <c r="M85">
        <f>D85</f>
        <v>-11.19</v>
      </c>
    </row>
    <row r="86" spans="1:13" ht="90" x14ac:dyDescent="0.25">
      <c r="A86" s="1">
        <v>44782</v>
      </c>
      <c r="B86" t="s">
        <v>18</v>
      </c>
      <c r="C86" s="2" t="s">
        <v>30</v>
      </c>
      <c r="D86">
        <v>11.19</v>
      </c>
      <c r="E86">
        <v>153068.5</v>
      </c>
      <c r="J86">
        <f>D86</f>
        <v>11.19</v>
      </c>
    </row>
    <row r="87" spans="1:13" x14ac:dyDescent="0.25">
      <c r="A87" s="1">
        <v>44774</v>
      </c>
      <c r="B87" t="s">
        <v>18</v>
      </c>
      <c r="C87" t="s">
        <v>19</v>
      </c>
      <c r="D87">
        <v>159.41</v>
      </c>
      <c r="E87">
        <v>153057.31</v>
      </c>
      <c r="I87">
        <f>D87</f>
        <v>159.41</v>
      </c>
    </row>
    <row r="88" spans="1:13" x14ac:dyDescent="0.25">
      <c r="A88" s="1">
        <v>44763</v>
      </c>
      <c r="B88" t="s">
        <v>40</v>
      </c>
      <c r="C88" t="s">
        <v>54</v>
      </c>
      <c r="D88">
        <v>-56.42</v>
      </c>
      <c r="E88">
        <v>152897.9</v>
      </c>
      <c r="M88">
        <f>D88</f>
        <v>-56.42</v>
      </c>
    </row>
    <row r="89" spans="1:13" x14ac:dyDescent="0.25">
      <c r="A89" s="1">
        <v>44763</v>
      </c>
      <c r="B89" t="s">
        <v>40</v>
      </c>
      <c r="C89" t="s">
        <v>55</v>
      </c>
      <c r="D89">
        <v>-538.16999999999996</v>
      </c>
      <c r="E89">
        <v>152954.32</v>
      </c>
      <c r="M89">
        <f t="shared" ref="M89:M90" si="14">D89</f>
        <v>-538.16999999999996</v>
      </c>
    </row>
    <row r="90" spans="1:13" x14ac:dyDescent="0.25">
      <c r="A90" s="1">
        <v>44761</v>
      </c>
      <c r="B90" t="s">
        <v>40</v>
      </c>
      <c r="C90" t="s">
        <v>56</v>
      </c>
      <c r="D90">
        <v>-732.17</v>
      </c>
      <c r="E90">
        <v>153492.49</v>
      </c>
      <c r="M90">
        <f t="shared" si="14"/>
        <v>-732.17</v>
      </c>
    </row>
    <row r="91" spans="1:13" ht="60" x14ac:dyDescent="0.25">
      <c r="A91" s="1">
        <v>44761</v>
      </c>
      <c r="B91" t="s">
        <v>11</v>
      </c>
      <c r="C91" s="2" t="s">
        <v>57</v>
      </c>
      <c r="D91">
        <v>-28.9</v>
      </c>
      <c r="E91">
        <v>154224.66</v>
      </c>
      <c r="L91">
        <f>D91</f>
        <v>-28.9</v>
      </c>
    </row>
    <row r="92" spans="1:13" x14ac:dyDescent="0.25">
      <c r="A92" s="1">
        <v>44761</v>
      </c>
      <c r="B92" t="s">
        <v>13</v>
      </c>
      <c r="C92" t="s">
        <v>14</v>
      </c>
      <c r="D92">
        <v>-311.32</v>
      </c>
      <c r="E92">
        <v>154253.56</v>
      </c>
      <c r="L92">
        <f t="shared" ref="L92:L93" si="15">D92</f>
        <v>-311.32</v>
      </c>
    </row>
    <row r="93" spans="1:13" x14ac:dyDescent="0.25">
      <c r="A93" s="1">
        <v>44761</v>
      </c>
      <c r="B93" t="s">
        <v>15</v>
      </c>
      <c r="C93" t="s">
        <v>16</v>
      </c>
      <c r="D93">
        <v>-32.9</v>
      </c>
      <c r="E93">
        <v>154564.88</v>
      </c>
      <c r="L93">
        <f t="shared" si="15"/>
        <v>-32.9</v>
      </c>
    </row>
    <row r="94" spans="1:13" x14ac:dyDescent="0.25">
      <c r="A94" s="1">
        <v>44761</v>
      </c>
      <c r="B94" t="s">
        <v>15</v>
      </c>
      <c r="C94" t="s">
        <v>17</v>
      </c>
      <c r="D94">
        <v>-7.58</v>
      </c>
      <c r="E94">
        <v>154597.78</v>
      </c>
      <c r="K94">
        <f>D94</f>
        <v>-7.58</v>
      </c>
    </row>
    <row r="95" spans="1:13" x14ac:dyDescent="0.25">
      <c r="A95" s="1">
        <v>44761</v>
      </c>
      <c r="B95" t="s">
        <v>40</v>
      </c>
      <c r="C95" t="s">
        <v>58</v>
      </c>
      <c r="D95">
        <v>-524.15</v>
      </c>
      <c r="E95">
        <v>154605.35999999999</v>
      </c>
      <c r="M95">
        <f>D95</f>
        <v>-524.15</v>
      </c>
    </row>
    <row r="96" spans="1:13" x14ac:dyDescent="0.25">
      <c r="A96" s="1">
        <v>44761</v>
      </c>
      <c r="B96" t="s">
        <v>40</v>
      </c>
      <c r="C96" t="s">
        <v>59</v>
      </c>
      <c r="D96">
        <v>-178.86</v>
      </c>
      <c r="E96">
        <v>155129.51</v>
      </c>
      <c r="M96">
        <f>D96</f>
        <v>-178.86</v>
      </c>
    </row>
    <row r="97" spans="1:13" ht="60" x14ac:dyDescent="0.25">
      <c r="A97" s="1">
        <v>44760</v>
      </c>
      <c r="B97" t="s">
        <v>18</v>
      </c>
      <c r="C97" s="2" t="s">
        <v>60</v>
      </c>
      <c r="D97">
        <v>56.42</v>
      </c>
      <c r="E97">
        <v>155308.37</v>
      </c>
      <c r="G97">
        <f>D97</f>
        <v>56.42</v>
      </c>
    </row>
    <row r="98" spans="1:13" ht="90" x14ac:dyDescent="0.25">
      <c r="A98" s="1">
        <v>44760</v>
      </c>
      <c r="B98" t="s">
        <v>18</v>
      </c>
      <c r="C98" s="2" t="s">
        <v>61</v>
      </c>
      <c r="D98">
        <v>538.16999999999996</v>
      </c>
      <c r="E98">
        <v>155251.95000000001</v>
      </c>
      <c r="G98">
        <f>D98</f>
        <v>538.16999999999996</v>
      </c>
    </row>
    <row r="99" spans="1:13" x14ac:dyDescent="0.25">
      <c r="A99" s="1">
        <v>44760</v>
      </c>
      <c r="B99" t="s">
        <v>40</v>
      </c>
      <c r="C99" t="s">
        <v>62</v>
      </c>
      <c r="D99">
        <v>-20.58</v>
      </c>
      <c r="E99">
        <v>154713.78</v>
      </c>
      <c r="M99">
        <f>D99</f>
        <v>-20.58</v>
      </c>
    </row>
    <row r="100" spans="1:13" x14ac:dyDescent="0.25">
      <c r="A100" s="1">
        <v>44760</v>
      </c>
      <c r="B100" t="s">
        <v>40</v>
      </c>
      <c r="C100" t="s">
        <v>63</v>
      </c>
      <c r="D100">
        <v>-21.22</v>
      </c>
      <c r="E100">
        <v>154734.35999999999</v>
      </c>
      <c r="M100">
        <f t="shared" ref="M100:M101" si="16">D100</f>
        <v>-21.22</v>
      </c>
    </row>
    <row r="101" spans="1:13" x14ac:dyDescent="0.25">
      <c r="A101" s="1">
        <v>44760</v>
      </c>
      <c r="B101" t="s">
        <v>40</v>
      </c>
      <c r="C101" t="s">
        <v>64</v>
      </c>
      <c r="D101">
        <v>-317.54000000000002</v>
      </c>
      <c r="E101">
        <v>154755.57999999999</v>
      </c>
      <c r="M101">
        <f t="shared" si="16"/>
        <v>-317.54000000000002</v>
      </c>
    </row>
    <row r="102" spans="1:13" ht="90" x14ac:dyDescent="0.25">
      <c r="A102" s="1">
        <v>44757</v>
      </c>
      <c r="B102" t="s">
        <v>18</v>
      </c>
      <c r="C102" s="2" t="s">
        <v>38</v>
      </c>
      <c r="D102">
        <v>732.17</v>
      </c>
      <c r="E102">
        <v>155073.12</v>
      </c>
      <c r="G102">
        <f>D102</f>
        <v>732.17</v>
      </c>
    </row>
    <row r="103" spans="1:13" ht="75" x14ac:dyDescent="0.25">
      <c r="A103" s="1">
        <v>44756</v>
      </c>
      <c r="B103" t="s">
        <v>18</v>
      </c>
      <c r="C103" s="2" t="s">
        <v>65</v>
      </c>
      <c r="D103">
        <v>178.86</v>
      </c>
      <c r="E103">
        <v>154340.95000000001</v>
      </c>
      <c r="G103">
        <f>D103</f>
        <v>178.86</v>
      </c>
    </row>
    <row r="104" spans="1:13" ht="90" x14ac:dyDescent="0.25">
      <c r="A104" s="1">
        <v>44756</v>
      </c>
      <c r="B104" t="s">
        <v>18</v>
      </c>
      <c r="C104" s="2" t="s">
        <v>33</v>
      </c>
      <c r="D104">
        <v>317.54000000000002</v>
      </c>
      <c r="E104">
        <v>154162.09</v>
      </c>
      <c r="G104">
        <f>D104</f>
        <v>317.54000000000002</v>
      </c>
    </row>
    <row r="105" spans="1:13" x14ac:dyDescent="0.25">
      <c r="A105" s="1">
        <v>44756</v>
      </c>
      <c r="B105" t="s">
        <v>40</v>
      </c>
      <c r="C105" t="s">
        <v>66</v>
      </c>
      <c r="D105">
        <v>-796.8</v>
      </c>
      <c r="E105">
        <v>153844.54999999999</v>
      </c>
      <c r="M105">
        <f>D105</f>
        <v>-796.8</v>
      </c>
    </row>
    <row r="106" spans="1:13" x14ac:dyDescent="0.25">
      <c r="A106" s="1">
        <v>44756</v>
      </c>
      <c r="B106" t="s">
        <v>40</v>
      </c>
      <c r="C106" t="s">
        <v>67</v>
      </c>
      <c r="D106">
        <v>-1466.44</v>
      </c>
      <c r="E106">
        <v>154641.35</v>
      </c>
      <c r="M106">
        <f t="shared" ref="M106:M108" si="17">D106</f>
        <v>-1466.44</v>
      </c>
    </row>
    <row r="107" spans="1:13" x14ac:dyDescent="0.25">
      <c r="A107" s="1">
        <v>44756</v>
      </c>
      <c r="B107" t="s">
        <v>40</v>
      </c>
      <c r="C107" t="s">
        <v>68</v>
      </c>
      <c r="D107">
        <v>-38.83</v>
      </c>
      <c r="E107">
        <v>156107.79</v>
      </c>
      <c r="M107">
        <f t="shared" si="17"/>
        <v>-38.83</v>
      </c>
    </row>
    <row r="108" spans="1:13" x14ac:dyDescent="0.25">
      <c r="A108" s="1">
        <v>44755</v>
      </c>
      <c r="B108" t="s">
        <v>40</v>
      </c>
      <c r="C108" t="s">
        <v>69</v>
      </c>
      <c r="D108">
        <v>-1648.42</v>
      </c>
      <c r="E108">
        <v>156146.62</v>
      </c>
      <c r="M108">
        <f t="shared" si="17"/>
        <v>-1648.42</v>
      </c>
    </row>
    <row r="109" spans="1:13" ht="75" x14ac:dyDescent="0.25">
      <c r="A109" s="1">
        <v>44754</v>
      </c>
      <c r="B109" t="s">
        <v>18</v>
      </c>
      <c r="C109" s="2" t="s">
        <v>35</v>
      </c>
      <c r="D109">
        <v>524.15</v>
      </c>
      <c r="E109">
        <v>157795.04</v>
      </c>
      <c r="G109">
        <f>D109</f>
        <v>524.15</v>
      </c>
    </row>
    <row r="110" spans="1:13" ht="90" x14ac:dyDescent="0.25">
      <c r="A110" s="1">
        <v>44754</v>
      </c>
      <c r="B110" t="s">
        <v>18</v>
      </c>
      <c r="C110" s="2" t="s">
        <v>70</v>
      </c>
      <c r="D110">
        <v>796.8</v>
      </c>
      <c r="E110">
        <v>157270.89000000001</v>
      </c>
      <c r="G110">
        <f>D110</f>
        <v>796.8</v>
      </c>
    </row>
    <row r="111" spans="1:13" x14ac:dyDescent="0.25">
      <c r="A111" s="1">
        <v>44754</v>
      </c>
      <c r="B111" t="s">
        <v>40</v>
      </c>
      <c r="C111" t="s">
        <v>71</v>
      </c>
      <c r="D111">
        <v>-5.81</v>
      </c>
      <c r="E111">
        <v>156474.09</v>
      </c>
      <c r="M111">
        <f>D111</f>
        <v>-5.81</v>
      </c>
    </row>
    <row r="112" spans="1:13" ht="90" x14ac:dyDescent="0.25">
      <c r="A112" s="1">
        <v>44753</v>
      </c>
      <c r="B112" t="s">
        <v>18</v>
      </c>
      <c r="C112" s="2" t="s">
        <v>30</v>
      </c>
      <c r="D112">
        <v>20.58</v>
      </c>
      <c r="E112">
        <v>156479.9</v>
      </c>
      <c r="G112">
        <f>D112</f>
        <v>20.58</v>
      </c>
    </row>
    <row r="113" spans="1:13" ht="90" x14ac:dyDescent="0.25">
      <c r="A113" s="1">
        <v>44753</v>
      </c>
      <c r="B113" t="s">
        <v>18</v>
      </c>
      <c r="C113" s="2" t="s">
        <v>31</v>
      </c>
      <c r="D113">
        <v>21.22</v>
      </c>
      <c r="E113">
        <v>156459.32</v>
      </c>
      <c r="G113">
        <f>D113</f>
        <v>21.22</v>
      </c>
    </row>
    <row r="114" spans="1:13" ht="90" x14ac:dyDescent="0.25">
      <c r="A114" s="1">
        <v>44753</v>
      </c>
      <c r="B114" t="s">
        <v>18</v>
      </c>
      <c r="C114" s="2" t="s">
        <v>37</v>
      </c>
      <c r="D114">
        <v>38.83</v>
      </c>
      <c r="E114">
        <v>156438.1</v>
      </c>
      <c r="G114">
        <f>D114</f>
        <v>38.83</v>
      </c>
    </row>
    <row r="115" spans="1:13" ht="75" x14ac:dyDescent="0.25">
      <c r="A115" s="1">
        <v>44750</v>
      </c>
      <c r="B115" t="s">
        <v>18</v>
      </c>
      <c r="C115" s="2" t="s">
        <v>72</v>
      </c>
      <c r="D115">
        <v>1466.44</v>
      </c>
      <c r="E115">
        <v>156399.26999999999</v>
      </c>
      <c r="G115">
        <f>D115</f>
        <v>1466.44</v>
      </c>
    </row>
    <row r="116" spans="1:13" ht="75" x14ac:dyDescent="0.25">
      <c r="A116" s="1">
        <v>44750</v>
      </c>
      <c r="B116" t="s">
        <v>18</v>
      </c>
      <c r="C116" s="2" t="s">
        <v>73</v>
      </c>
      <c r="D116">
        <v>1648.42</v>
      </c>
      <c r="E116">
        <v>154932.82999999999</v>
      </c>
      <c r="G116">
        <f>D116</f>
        <v>1648.42</v>
      </c>
    </row>
    <row r="117" spans="1:13" x14ac:dyDescent="0.25">
      <c r="A117" s="1">
        <v>44750</v>
      </c>
      <c r="B117" t="s">
        <v>23</v>
      </c>
      <c r="C117" t="s">
        <v>24</v>
      </c>
      <c r="D117">
        <v>7.17</v>
      </c>
      <c r="E117">
        <v>153284.41</v>
      </c>
      <c r="I117">
        <f>D117</f>
        <v>7.17</v>
      </c>
    </row>
    <row r="118" spans="1:13" x14ac:dyDescent="0.25">
      <c r="A118" s="1">
        <v>44750</v>
      </c>
      <c r="B118" t="s">
        <v>23</v>
      </c>
      <c r="C118" t="s">
        <v>74</v>
      </c>
      <c r="D118">
        <v>165.5</v>
      </c>
      <c r="E118">
        <v>153277.24</v>
      </c>
      <c r="J118">
        <f>D118</f>
        <v>165.5</v>
      </c>
    </row>
    <row r="119" spans="1:13" x14ac:dyDescent="0.25">
      <c r="A119" s="1">
        <v>44750</v>
      </c>
      <c r="B119" t="s">
        <v>40</v>
      </c>
      <c r="C119" t="s">
        <v>75</v>
      </c>
      <c r="D119">
        <v>-394.19</v>
      </c>
      <c r="E119">
        <v>153111.74</v>
      </c>
      <c r="M119">
        <f>D119</f>
        <v>-394.19</v>
      </c>
    </row>
    <row r="120" spans="1:13" ht="75" x14ac:dyDescent="0.25">
      <c r="A120" s="1">
        <v>44749</v>
      </c>
      <c r="B120" t="s">
        <v>18</v>
      </c>
      <c r="C120" s="2" t="s">
        <v>32</v>
      </c>
      <c r="D120">
        <v>5.81</v>
      </c>
      <c r="E120">
        <v>153505.93</v>
      </c>
      <c r="G120">
        <f>D120</f>
        <v>5.81</v>
      </c>
    </row>
    <row r="121" spans="1:13" ht="90" x14ac:dyDescent="0.25">
      <c r="A121" s="1">
        <v>44747</v>
      </c>
      <c r="B121" t="s">
        <v>18</v>
      </c>
      <c r="C121" s="2" t="s">
        <v>76</v>
      </c>
      <c r="D121">
        <v>394.19</v>
      </c>
      <c r="E121">
        <v>153500.12</v>
      </c>
      <c r="G121">
        <f>D121</f>
        <v>394.19</v>
      </c>
    </row>
    <row r="122" spans="1:13" x14ac:dyDescent="0.25">
      <c r="A122" s="1">
        <v>44743</v>
      </c>
      <c r="B122" t="s">
        <v>18</v>
      </c>
      <c r="C122" t="s">
        <v>19</v>
      </c>
      <c r="D122">
        <v>85.92</v>
      </c>
      <c r="E122">
        <v>153105.93</v>
      </c>
      <c r="I122">
        <f>D122</f>
        <v>85.92</v>
      </c>
    </row>
    <row r="123" spans="1:13" x14ac:dyDescent="0.25">
      <c r="A123" s="1">
        <v>44743</v>
      </c>
      <c r="C123" t="s">
        <v>77</v>
      </c>
      <c r="E123">
        <v>153020.01</v>
      </c>
    </row>
    <row r="124" spans="1:13" x14ac:dyDescent="0.25">
      <c r="G124">
        <f>SUM(G7:G123)</f>
        <v>6739.5999999999995</v>
      </c>
      <c r="H124">
        <f t="shared" ref="H124:M124" si="18">SUM(H7:H123)</f>
        <v>28068.670000000002</v>
      </c>
      <c r="I124">
        <f t="shared" si="18"/>
        <v>4276.95</v>
      </c>
      <c r="J124">
        <f t="shared" si="18"/>
        <v>529.49</v>
      </c>
      <c r="K124">
        <f t="shared" si="18"/>
        <v>-90.96</v>
      </c>
      <c r="L124">
        <f t="shared" si="18"/>
        <v>-4609.9999999999982</v>
      </c>
      <c r="M124">
        <f t="shared" si="18"/>
        <v>-33883.07</v>
      </c>
    </row>
    <row r="126" spans="1:13" x14ac:dyDescent="0.25">
      <c r="C126" t="s">
        <v>86</v>
      </c>
      <c r="E126">
        <f>E123</f>
        <v>153020.01</v>
      </c>
    </row>
    <row r="127" spans="1:13" x14ac:dyDescent="0.25">
      <c r="C127" t="s">
        <v>79</v>
      </c>
      <c r="E127">
        <f>G124</f>
        <v>6739.5999999999995</v>
      </c>
    </row>
    <row r="128" spans="1:13" x14ac:dyDescent="0.25">
      <c r="C128" t="s">
        <v>80</v>
      </c>
      <c r="E128">
        <f>H124</f>
        <v>28068.670000000002</v>
      </c>
    </row>
    <row r="129" spans="3:5" x14ac:dyDescent="0.25">
      <c r="C129" t="s">
        <v>24</v>
      </c>
      <c r="E129">
        <f>I124</f>
        <v>4276.95</v>
      </c>
    </row>
    <row r="130" spans="3:5" x14ac:dyDescent="0.25">
      <c r="C130" t="s">
        <v>81</v>
      </c>
      <c r="E130">
        <f>J124</f>
        <v>529.49</v>
      </c>
    </row>
    <row r="131" spans="3:5" x14ac:dyDescent="0.25">
      <c r="C131" t="s">
        <v>87</v>
      </c>
      <c r="E131">
        <f>K124</f>
        <v>-90.96</v>
      </c>
    </row>
    <row r="132" spans="3:5" x14ac:dyDescent="0.25">
      <c r="C132" t="s">
        <v>88</v>
      </c>
      <c r="E132">
        <f>L124</f>
        <v>-4609.9999999999982</v>
      </c>
    </row>
    <row r="133" spans="3:5" x14ac:dyDescent="0.25">
      <c r="C133" t="s">
        <v>85</v>
      </c>
      <c r="E133">
        <f>M124</f>
        <v>-33883.07</v>
      </c>
    </row>
    <row r="135" spans="3:5" x14ac:dyDescent="0.25">
      <c r="C135" t="s">
        <v>89</v>
      </c>
      <c r="E135">
        <f>SUM(E126:E134)</f>
        <v>154050.69000000003</v>
      </c>
    </row>
    <row r="137" spans="3:5" x14ac:dyDescent="0.25">
      <c r="C137" t="s">
        <v>90</v>
      </c>
      <c r="E137">
        <f>E7</f>
        <v>154050.69</v>
      </c>
    </row>
    <row r="139" spans="3:5" x14ac:dyDescent="0.25">
      <c r="C139" t="s">
        <v>91</v>
      </c>
      <c r="E139">
        <f>E135-E137</f>
        <v>0</v>
      </c>
    </row>
  </sheetData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Norhts TransactionSearch_Y14357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Debbie Peard</cp:lastModifiedBy>
  <cp:lastPrinted>2023-08-08T06:19:34Z</cp:lastPrinted>
  <dcterms:created xsi:type="dcterms:W3CDTF">2023-08-08T05:44:18Z</dcterms:created>
  <dcterms:modified xsi:type="dcterms:W3CDTF">2023-08-08T07:04:22Z</dcterms:modified>
</cp:coreProperties>
</file>