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Bridge Family SF-Segregated/2020/"/>
    </mc:Choice>
  </mc:AlternateContent>
  <xr:revisionPtr revIDLastSave="1" documentId="8_{AB86940D-CD3F-4A5F-BC49-B448B838E35D}" xr6:coauthVersionLast="45" xr6:coauthVersionMax="45" xr10:uidLastSave="{911F16A4-415B-4806-9996-A8FB3A64B35D}"/>
  <bookViews>
    <workbookView xWindow="-120" yWindow="-120" windowWidth="29040" windowHeight="15840" xr2:uid="{A1400FFE-1DB5-4C1A-B761-5E9EE5075E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  <c r="O20" i="1"/>
  <c r="O16" i="1" l="1"/>
  <c r="O6" i="1"/>
  <c r="O51" i="1"/>
  <c r="G51" i="1" s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2" i="1"/>
  <c r="G53" i="1"/>
  <c r="G54" i="1"/>
  <c r="G55" i="1"/>
  <c r="G57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7" i="1"/>
  <c r="F58" i="1"/>
  <c r="G20" i="1"/>
  <c r="I20" i="1"/>
  <c r="K20" i="1"/>
  <c r="G63" i="1"/>
  <c r="F61" i="1"/>
  <c r="G61" i="1"/>
  <c r="G58" i="1"/>
  <c r="G19" i="1"/>
  <c r="F19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G16" i="1"/>
  <c r="F8" i="1"/>
  <c r="G8" i="1"/>
  <c r="G5" i="1"/>
  <c r="G4" i="1"/>
  <c r="F4" i="1"/>
  <c r="I65" i="1"/>
  <c r="O63" i="1"/>
  <c r="M63" i="1"/>
  <c r="I63" i="1"/>
  <c r="M20" i="1"/>
  <c r="M6" i="1"/>
  <c r="M16" i="1"/>
  <c r="K17" i="1"/>
  <c r="K16" i="1"/>
  <c r="I16" i="1"/>
  <c r="I17" i="1" s="1"/>
  <c r="E17" i="1"/>
  <c r="K6" i="1"/>
  <c r="I6" i="1"/>
  <c r="K59" i="1"/>
  <c r="K65" i="1" s="1"/>
  <c r="K63" i="1"/>
  <c r="O59" i="1"/>
  <c r="O65" i="1" s="1"/>
  <c r="M59" i="1"/>
  <c r="M65" i="1" s="1"/>
  <c r="I59" i="1"/>
  <c r="E16" i="1"/>
  <c r="E6" i="1"/>
  <c r="D59" i="1"/>
  <c r="D65" i="1" s="1"/>
  <c r="D63" i="1"/>
  <c r="G6" i="1" l="1"/>
  <c r="O17" i="1"/>
  <c r="G59" i="1"/>
  <c r="G65" i="1" s="1"/>
  <c r="G67" i="1" s="1"/>
  <c r="M17" i="1"/>
  <c r="G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tc={79D3F5ED-9441-420B-A0D6-80B3EC017953}</author>
  </authors>
  <commentList>
    <comment ref="M5" authorId="0" shapeId="0" xr:uid="{79D3F5ED-9441-420B-A0D6-80B3EC017953}">
      <text>
        <t>[Threaded comment]
Your version of Excel allows you to read this threaded comment; however, any edits to it will get removed if the file is opened in a newer version of Excel. Learn more: https://go.microsoft.com/fwlink/?linkid=870924
Comment:
    deduct 2019 dist rec Aug 2019</t>
      </text>
    </comment>
  </commentList>
</comments>
</file>

<file path=xl/sharedStrings.xml><?xml version="1.0" encoding="utf-8"?>
<sst xmlns="http://schemas.openxmlformats.org/spreadsheetml/2006/main" count="73" uniqueCount="66">
  <si>
    <t xml:space="preserve"> 23800/VCX.AX Vicinity Centres </t>
  </si>
  <si>
    <t>) 23900/AFI.AX Australian Foundation Investment Company Limited</t>
  </si>
  <si>
    <t xml:space="preserve"> 23900/BLD.AX Boral Limited. </t>
  </si>
  <si>
    <t xml:space="preserve"> 23900/IAG.AX Insurance Australia Group Limited Ordinary Fully Paid</t>
  </si>
  <si>
    <t xml:space="preserve"> 23900/RIO.AX Rio Tinto Limited - Ordinary Fully Paid </t>
  </si>
  <si>
    <t>) 23900/SDA.AX Speedcast International Limited Ordinary Fully Paid</t>
  </si>
  <si>
    <t>Scentre</t>
  </si>
  <si>
    <t xml:space="preserve"> 23900/TLS.AX Telstra Corporation Limited. </t>
  </si>
  <si>
    <t xml:space="preserve"> 23900/WAM.AX Wam Capital Limited - Ordinary Fully Paid</t>
  </si>
  <si>
    <t xml:space="preserve">) 23900/WBC.AX Westpac Banking Corporation </t>
  </si>
  <si>
    <t>77600 Shares in Listed Companies (Australian)</t>
  </si>
  <si>
    <t>77600/NESR.AX Nelson Resources Limited. Rights 24 June</t>
  </si>
  <si>
    <t>77600/SGQOB.AX St George Mining Limited Options exp 30Sept 2020</t>
  </si>
  <si>
    <t>78200 Units in Listed Unit Trusts (Australian)</t>
  </si>
  <si>
    <t>78200/BBOZ.AX1 Betashares Australian Strong Bear (hedge Fund)</t>
  </si>
  <si>
    <t>No</t>
  </si>
  <si>
    <t>DR</t>
  </si>
  <si>
    <t>CR</t>
  </si>
  <si>
    <t>77600/AGG.AX Anglogold Ashanti Limited</t>
  </si>
  <si>
    <t>78200/VCX.AX Vicinity Centres 0.0000 0.00</t>
  </si>
  <si>
    <t>76000/ETPMAG Etfs Metal Securities Australia Limited Etfs Physical Silver</t>
  </si>
  <si>
    <t>77600/WBC.AX Westpac Banking Corporation</t>
  </si>
  <si>
    <t>77600/ZNO.AX Zoono Group Limited</t>
  </si>
  <si>
    <t xml:space="preserve">77600/GGG.AX Greenland Minerals Limited </t>
  </si>
  <si>
    <t>77600/GOR.AX Gold Road Resources Limited</t>
  </si>
  <si>
    <t xml:space="preserve"> 77600/IAG.AX Insurance Australia Group Limited Ordinary Fully Paid</t>
  </si>
  <si>
    <t xml:space="preserve"> 77600/ISX.AX Isignthis Ltd - Ordinary Fully Paid</t>
  </si>
  <si>
    <t xml:space="preserve"> 77600/LNG.AX Liquefied Natural Gas Limited Ordinary Fully Paid</t>
  </si>
  <si>
    <t xml:space="preserve"> 77600/LOM.AX Lucapa Diamond Company Limited </t>
  </si>
  <si>
    <t>77600/LYC.AX Lynas Corporation Limited</t>
  </si>
  <si>
    <t>77600/NES.AX Nelson Resources Limited</t>
  </si>
  <si>
    <t>77600/NML.AX Navarre Minerals Limited</t>
  </si>
  <si>
    <t>77600/NTU.AX Northern Minerals Limited</t>
  </si>
  <si>
    <t>77600/DRO.AX Droneshield Limited</t>
  </si>
  <si>
    <t>77600/AFI.AX Australian Foundation Investment Company Limited</t>
  </si>
  <si>
    <t>77600/ALK.AX Alkane Resources Limited - Ordinary Fully Paid</t>
  </si>
  <si>
    <t>77600/ARU.AX Arafura Resources Limited</t>
  </si>
  <si>
    <t xml:space="preserve"> 77600/AVQ.AX Axiom Mining Limited</t>
  </si>
  <si>
    <t>77600/BBOZ.AX Betashares Australian Equities Strongbearhedgefund - Trading Managed Fund Units</t>
  </si>
  <si>
    <t>77600/BGL.AX Bellevue Gold Limited</t>
  </si>
  <si>
    <t>77600/BLD.AX Boral Limited</t>
  </si>
  <si>
    <t>77600/BLU.AX Blue Energy Limited</t>
  </si>
  <si>
    <t xml:space="preserve"> 77600/BUL.AX Blue Energy Limited</t>
  </si>
  <si>
    <t>77600/CWX.AX Carawine Resources Limited</t>
  </si>
  <si>
    <t>77600/OEL.AX Otto Energy Limited</t>
  </si>
  <si>
    <t>77600/PRX.AX Prodigy Gold Nl</t>
  </si>
  <si>
    <t xml:space="preserve"> 77600/RFX.AX Redflow Limited</t>
  </si>
  <si>
    <t>77600/RLE.AX Real Energy Corporation Limited</t>
  </si>
  <si>
    <t>77600/SAR.AX Saracen Mineral Holdings Limited</t>
  </si>
  <si>
    <t xml:space="preserve"> 77600/SCG.AX Scentre Group</t>
  </si>
  <si>
    <t>77600/SDA.AX Speedcast International Limited Ordinary Fully Paid</t>
  </si>
  <si>
    <t>77600/SGQ.AX St George Mining Limited</t>
  </si>
  <si>
    <t>77600/TLS.AX Telstra Corporation Limited.</t>
  </si>
  <si>
    <t xml:space="preserve"> 77600/WAM.AX Wam Capital Limited - Ordinary Fully Paid</t>
  </si>
  <si>
    <t xml:space="preserve"> 77600/RIO.AX Rio Tinto Limited - Ordinary Fully Paid</t>
  </si>
  <si>
    <t>BGL</t>
  </si>
  <si>
    <t>$</t>
  </si>
  <si>
    <t>COMMSEC 6037726</t>
  </si>
  <si>
    <t>COMMSEC 236414</t>
  </si>
  <si>
    <t>COMMSEC 6029357</t>
  </si>
  <si>
    <t>Investment Sponsored</t>
  </si>
  <si>
    <t>BRIDGE FAMILY SUPERFUND</t>
  </si>
  <si>
    <t>RECONCILIATION OF INVESTMENTS HELD AND INCOME RECEIVED  2020 ITY</t>
  </si>
  <si>
    <t>23800 DISTRIBUTIONS RECEIVED</t>
  </si>
  <si>
    <t>23900 DIVIDENDS RECEIVED</t>
  </si>
  <si>
    <t>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</si>
</sst>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3" fontId="0" fillId="0" borderId="0" xfId="1" applyFont="1"/>
    <xf numFmtId="43" fontId="3" fillId="0" borderId="0" xfId="1" applyFont="1"/>
    <xf numFmtId="0" fontId="3" fillId="0" borderId="0" xfId="0" applyFont="1"/>
    <xf numFmtId="166" fontId="0" fillId="0" borderId="0" xfId="1" applyNumberFormat="1" applyFont="1"/>
    <xf numFmtId="43" fontId="0" fillId="0" borderId="1" xfId="1" applyFont="1" applyBorder="1"/>
    <xf numFmtId="43" fontId="0" fillId="0" borderId="2" xfId="1" applyFont="1" applyBorder="1"/>
    <xf numFmtId="43" fontId="0" fillId="0" borderId="3" xfId="1" applyFont="1" applyBorder="1"/>
    <xf numFmtId="43" fontId="0" fillId="0" borderId="5" xfId="1" applyFont="1" applyBorder="1"/>
    <xf numFmtId="43" fontId="0" fillId="0" borderId="0" xfId="1" applyFont="1" applyBorder="1"/>
    <xf numFmtId="166" fontId="0" fillId="0" borderId="2" xfId="1" applyNumberFormat="1" applyFont="1" applyBorder="1"/>
    <xf numFmtId="166" fontId="3" fillId="0" borderId="2" xfId="1" applyNumberFormat="1" applyFont="1" applyBorder="1"/>
    <xf numFmtId="43" fontId="3" fillId="0" borderId="3" xfId="1" applyFont="1" applyBorder="1"/>
    <xf numFmtId="166" fontId="0" fillId="0" borderId="4" xfId="1" applyNumberFormat="1" applyFont="1" applyBorder="1"/>
    <xf numFmtId="43" fontId="3" fillId="0" borderId="0" xfId="1" applyFont="1" applyBorder="1"/>
    <xf numFmtId="43" fontId="2" fillId="0" borderId="0" xfId="1" applyFont="1"/>
    <xf numFmtId="166" fontId="2" fillId="0" borderId="2" xfId="1" applyNumberFormat="1" applyFont="1" applyBorder="1"/>
    <xf numFmtId="43" fontId="2" fillId="0" borderId="0" xfId="1" applyFont="1" applyBorder="1"/>
    <xf numFmtId="43" fontId="2" fillId="0" borderId="3" xfId="1" applyFont="1" applyBorder="1"/>
    <xf numFmtId="166" fontId="0" fillId="0" borderId="0" xfId="1" applyNumberFormat="1" applyFont="1" applyBorder="1"/>
    <xf numFmtId="0" fontId="0" fillId="0" borderId="2" xfId="0" applyBorder="1"/>
    <xf numFmtId="0" fontId="3" fillId="0" borderId="2" xfId="0" applyFont="1" applyBorder="1"/>
    <xf numFmtId="0" fontId="0" fillId="0" borderId="4" xfId="0" applyBorder="1"/>
    <xf numFmtId="43" fontId="2" fillId="0" borderId="2" xfId="1" applyFont="1" applyBorder="1"/>
    <xf numFmtId="166" fontId="3" fillId="0" borderId="0" xfId="1" applyNumberFormat="1" applyFont="1" applyBorder="1"/>
    <xf numFmtId="166" fontId="0" fillId="0" borderId="9" xfId="1" applyNumberFormat="1" applyFont="1" applyBorder="1"/>
    <xf numFmtId="166" fontId="2" fillId="0" borderId="0" xfId="1" applyNumberFormat="1" applyFont="1" applyBorder="1"/>
    <xf numFmtId="0" fontId="2" fillId="0" borderId="2" xfId="0" applyFont="1" applyBorder="1"/>
    <xf numFmtId="166" fontId="3" fillId="0" borderId="6" xfId="1" applyNumberFormat="1" applyFont="1" applyBorder="1" applyAlignment="1">
      <alignment horizontal="center"/>
    </xf>
    <xf numFmtId="166" fontId="3" fillId="0" borderId="8" xfId="1" applyNumberFormat="1" applyFont="1" applyBorder="1" applyAlignment="1">
      <alignment horizontal="center"/>
    </xf>
    <xf numFmtId="166" fontId="3" fillId="0" borderId="7" xfId="1" applyNumberFormat="1" applyFont="1" applyBorder="1" applyAlignment="1">
      <alignment horizontal="center"/>
    </xf>
    <xf numFmtId="166" fontId="3" fillId="0" borderId="8" xfId="1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6" fontId="3" fillId="0" borderId="2" xfId="1" applyNumberFormat="1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166" fontId="3" fillId="0" borderId="0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/>
    </xf>
    <xf numFmtId="43" fontId="3" fillId="0" borderId="3" xfId="1" applyFont="1" applyBorder="1" applyAlignment="1">
      <alignment horizontal="center"/>
    </xf>
    <xf numFmtId="0" fontId="3" fillId="0" borderId="0" xfId="0" applyFont="1" applyAlignment="1">
      <alignment vertical="center"/>
    </xf>
    <xf numFmtId="43" fontId="3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nusia Waite" id="{7743888E-68E7-460D-B176-DDD3ACBBC0C6}" userId="S::danusia@bluechipsuper.com.au::a1031b37-8f23-498e-b87a-b3f62388aa3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5" dT="2020-11-09T01:00:31.82" personId="{7743888E-68E7-460D-B176-DDD3ACBBC0C6}" id="{79D3F5ED-9441-420B-A0D6-80B3EC017953}">
    <text>deduct 2019 dist rec Aug 2019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9316A-8E96-4D7D-BD19-3AA8973AB152}">
  <dimension ref="A1:O67"/>
  <sheetViews>
    <sheetView tabSelected="1" topLeftCell="A15" workbookViewId="0">
      <selection activeCell="D21" sqref="D21"/>
    </sheetView>
  </sheetViews>
  <sheetFormatPr defaultRowHeight="15" x14ac:dyDescent="0.25"/>
  <cols>
    <col min="1" max="1" width="14.140625" style="1" customWidth="1"/>
    <col min="2" max="2" width="84.85546875" customWidth="1"/>
    <col min="3" max="3" width="14.42578125" style="4" customWidth="1"/>
    <col min="4" max="4" width="11.5703125" style="1" bestFit="1" customWidth="1"/>
    <col min="5" max="5" width="10.5703125" style="1" bestFit="1" customWidth="1"/>
    <col min="6" max="6" width="10.5703125" style="4" customWidth="1"/>
    <col min="7" max="7" width="12.5703125" style="1" customWidth="1"/>
    <col min="8" max="8" width="9.140625" style="4"/>
    <col min="9" max="9" width="10.85546875" style="1" customWidth="1"/>
    <col min="11" max="11" width="11.85546875" style="1" customWidth="1"/>
    <col min="12" max="12" width="11.85546875" customWidth="1"/>
    <col min="13" max="13" width="11.85546875" style="1" customWidth="1"/>
    <col min="14" max="14" width="11.140625" customWidth="1"/>
    <col min="15" max="15" width="10.7109375" style="1" customWidth="1"/>
  </cols>
  <sheetData>
    <row r="1" spans="1:15" s="3" customFormat="1" ht="19.5" customHeight="1" thickBot="1" x14ac:dyDescent="0.3">
      <c r="A1" s="2"/>
      <c r="B1" s="40" t="s">
        <v>61</v>
      </c>
      <c r="C1" s="28" t="s">
        <v>55</v>
      </c>
      <c r="D1" s="29"/>
      <c r="E1" s="30"/>
      <c r="F1" s="31"/>
      <c r="G1" s="31"/>
      <c r="H1" s="28" t="s">
        <v>57</v>
      </c>
      <c r="I1" s="30"/>
      <c r="J1" s="28" t="s">
        <v>58</v>
      </c>
      <c r="K1" s="30"/>
      <c r="L1" s="28" t="s">
        <v>59</v>
      </c>
      <c r="M1" s="30"/>
      <c r="N1" s="32" t="s">
        <v>60</v>
      </c>
      <c r="O1" s="33"/>
    </row>
    <row r="2" spans="1:15" s="3" customFormat="1" ht="19.5" customHeight="1" x14ac:dyDescent="0.25">
      <c r="A2" s="2"/>
      <c r="B2" s="40" t="s">
        <v>62</v>
      </c>
      <c r="C2" s="34" t="s">
        <v>15</v>
      </c>
      <c r="D2" s="35" t="s">
        <v>16</v>
      </c>
      <c r="E2" s="36" t="s">
        <v>17</v>
      </c>
      <c r="F2" s="37"/>
      <c r="G2" s="35"/>
      <c r="H2" s="38" t="s">
        <v>15</v>
      </c>
      <c r="I2" s="39" t="s">
        <v>56</v>
      </c>
      <c r="J2" s="38" t="s">
        <v>15</v>
      </c>
      <c r="K2" s="39" t="s">
        <v>56</v>
      </c>
      <c r="L2" s="38" t="s">
        <v>15</v>
      </c>
      <c r="M2" s="39" t="s">
        <v>56</v>
      </c>
      <c r="N2" s="38" t="s">
        <v>15</v>
      </c>
      <c r="O2" s="39" t="s">
        <v>56</v>
      </c>
    </row>
    <row r="3" spans="1:15" s="3" customFormat="1" ht="19.5" customHeight="1" x14ac:dyDescent="0.25">
      <c r="A3" s="2"/>
      <c r="B3" s="40" t="s">
        <v>63</v>
      </c>
      <c r="C3" s="34"/>
      <c r="D3" s="35"/>
      <c r="E3" s="36"/>
      <c r="F3" s="37"/>
      <c r="G3" s="35"/>
      <c r="H3" s="38"/>
      <c r="I3" s="39"/>
      <c r="J3" s="38"/>
      <c r="K3" s="39"/>
      <c r="L3" s="38"/>
      <c r="M3" s="39"/>
      <c r="N3" s="38"/>
      <c r="O3" s="39"/>
    </row>
    <row r="4" spans="1:15" ht="20.25" customHeight="1" x14ac:dyDescent="0.25">
      <c r="A4" s="1">
        <v>-374.23</v>
      </c>
      <c r="B4" t="s">
        <v>6</v>
      </c>
      <c r="C4" s="10"/>
      <c r="D4" s="9"/>
      <c r="E4" s="7">
        <v>381.68</v>
      </c>
      <c r="F4" s="19">
        <f>H4+J4+L4</f>
        <v>0</v>
      </c>
      <c r="G4" s="9">
        <f>I4+K4+M4+O4</f>
        <v>381.70000000000005</v>
      </c>
      <c r="H4" s="10"/>
      <c r="I4" s="7">
        <v>219.68</v>
      </c>
      <c r="J4" s="20"/>
      <c r="K4" s="7"/>
      <c r="L4" s="20"/>
      <c r="M4" s="7"/>
      <c r="N4" s="20"/>
      <c r="O4" s="7">
        <v>162.02000000000001</v>
      </c>
    </row>
    <row r="5" spans="1:15" ht="20.25" customHeight="1" thickBot="1" x14ac:dyDescent="0.3">
      <c r="A5" s="1">
        <v>-370.94</v>
      </c>
      <c r="B5" t="s">
        <v>0</v>
      </c>
      <c r="C5" s="10"/>
      <c r="D5" s="9"/>
      <c r="E5" s="7">
        <v>179.64</v>
      </c>
      <c r="F5" s="19"/>
      <c r="G5" s="9">
        <f t="shared" ref="G5:G6" si="0">I5+K5+M5+O5</f>
        <v>179.64000000000001</v>
      </c>
      <c r="H5" s="10"/>
      <c r="I5" s="7"/>
      <c r="J5" s="20"/>
      <c r="K5" s="7"/>
      <c r="L5" s="20"/>
      <c r="M5" s="7">
        <f>365.11-185.47</f>
        <v>179.64000000000001</v>
      </c>
      <c r="N5" s="20"/>
      <c r="O5" s="7"/>
    </row>
    <row r="6" spans="1:15" s="3" customFormat="1" ht="20.25" customHeight="1" thickBot="1" x14ac:dyDescent="0.3">
      <c r="A6" s="2"/>
      <c r="C6" s="11"/>
      <c r="D6" s="14"/>
      <c r="E6" s="41">
        <f>SUM(E4:E5)</f>
        <v>561.31999999999994</v>
      </c>
      <c r="F6" s="11"/>
      <c r="G6" s="41">
        <f t="shared" si="0"/>
        <v>561.34</v>
      </c>
      <c r="H6" s="11"/>
      <c r="I6" s="41">
        <f>SUM(I4:I5)</f>
        <v>219.68</v>
      </c>
      <c r="J6" s="21"/>
      <c r="K6" s="41">
        <f>SUM(K4:K5)</f>
        <v>0</v>
      </c>
      <c r="L6" s="21"/>
      <c r="M6" s="41">
        <f>SUM(M4:M5)</f>
        <v>179.64000000000001</v>
      </c>
      <c r="N6" s="21"/>
      <c r="O6" s="41">
        <f>SUM(O4:O5)</f>
        <v>162.02000000000001</v>
      </c>
    </row>
    <row r="7" spans="1:15" s="3" customFormat="1" ht="20.25" customHeight="1" x14ac:dyDescent="0.25">
      <c r="A7" s="2"/>
      <c r="B7" s="3" t="s">
        <v>64</v>
      </c>
      <c r="C7" s="11"/>
      <c r="D7" s="14"/>
      <c r="E7" s="12"/>
      <c r="F7" s="24"/>
      <c r="G7" s="14"/>
      <c r="H7" s="11"/>
      <c r="I7" s="12"/>
      <c r="J7" s="21"/>
      <c r="K7" s="12"/>
      <c r="L7" s="21"/>
      <c r="M7" s="12"/>
      <c r="N7" s="21"/>
      <c r="O7" s="12"/>
    </row>
    <row r="8" spans="1:15" ht="20.25" customHeight="1" x14ac:dyDescent="0.25">
      <c r="A8" s="1">
        <v>-681.28</v>
      </c>
      <c r="B8" t="s">
        <v>1</v>
      </c>
      <c r="C8" s="10"/>
      <c r="D8" s="9"/>
      <c r="E8" s="7">
        <v>510.96</v>
      </c>
      <c r="F8" s="19">
        <f>H8+J8+L8</f>
        <v>0</v>
      </c>
      <c r="G8" s="9">
        <f>I8+K8+M8+O8</f>
        <v>510.96</v>
      </c>
      <c r="H8" s="10"/>
      <c r="I8" s="7"/>
      <c r="J8" s="20"/>
      <c r="K8" s="7"/>
      <c r="L8" s="20"/>
      <c r="M8" s="7"/>
      <c r="N8" s="20"/>
      <c r="O8" s="7">
        <v>510.96</v>
      </c>
    </row>
    <row r="9" spans="1:15" ht="20.25" customHeight="1" x14ac:dyDescent="0.25">
      <c r="A9" s="1">
        <v>-94.5</v>
      </c>
      <c r="B9" t="s">
        <v>2</v>
      </c>
      <c r="C9" s="10"/>
      <c r="D9" s="9"/>
      <c r="E9" s="7">
        <v>80.5</v>
      </c>
      <c r="F9" s="19">
        <f t="shared" ref="F9:F15" si="1">H9+J9+L9</f>
        <v>0</v>
      </c>
      <c r="G9" s="9">
        <f t="shared" ref="G9:G17" si="2">I9+K9+M9+O9</f>
        <v>80.5</v>
      </c>
      <c r="H9" s="10"/>
      <c r="I9" s="7"/>
      <c r="J9" s="20"/>
      <c r="K9" s="7">
        <v>80.5</v>
      </c>
      <c r="L9" s="20"/>
      <c r="M9" s="7"/>
      <c r="N9" s="20"/>
      <c r="O9" s="7"/>
    </row>
    <row r="10" spans="1:15" ht="20.25" customHeight="1" x14ac:dyDescent="0.25">
      <c r="A10" s="1">
        <v>-442.89</v>
      </c>
      <c r="B10" t="s">
        <v>3</v>
      </c>
      <c r="C10" s="10"/>
      <c r="D10" s="9"/>
      <c r="E10" s="7">
        <v>348.6</v>
      </c>
      <c r="F10" s="19">
        <f t="shared" si="1"/>
        <v>0</v>
      </c>
      <c r="G10" s="9">
        <f t="shared" si="2"/>
        <v>348.6</v>
      </c>
      <c r="H10" s="10"/>
      <c r="I10" s="7"/>
      <c r="J10" s="20"/>
      <c r="K10" s="7"/>
      <c r="L10" s="20"/>
      <c r="M10" s="7">
        <v>348.6</v>
      </c>
      <c r="N10" s="20"/>
      <c r="O10" s="7"/>
    </row>
    <row r="11" spans="1:15" ht="20.25" customHeight="1" x14ac:dyDescent="0.25">
      <c r="A11" s="1">
        <v>-828.87</v>
      </c>
      <c r="B11" t="s">
        <v>4</v>
      </c>
      <c r="C11" s="10"/>
      <c r="D11" s="9"/>
      <c r="E11" s="7">
        <v>716.49</v>
      </c>
      <c r="F11" s="19">
        <f t="shared" si="1"/>
        <v>0</v>
      </c>
      <c r="G11" s="9">
        <f t="shared" si="2"/>
        <v>716.49</v>
      </c>
      <c r="H11" s="10"/>
      <c r="I11" s="7"/>
      <c r="J11" s="20"/>
      <c r="K11" s="7"/>
      <c r="L11" s="20"/>
      <c r="M11" s="7"/>
      <c r="N11" s="20"/>
      <c r="O11" s="7">
        <v>716.49</v>
      </c>
    </row>
    <row r="12" spans="1:15" ht="20.25" customHeight="1" x14ac:dyDescent="0.25">
      <c r="A12" s="1">
        <v>-32.549999999999997</v>
      </c>
      <c r="B12" t="s">
        <v>5</v>
      </c>
      <c r="C12" s="10"/>
      <c r="D12" s="9"/>
      <c r="E12" s="7"/>
      <c r="F12" s="19">
        <f t="shared" si="1"/>
        <v>0</v>
      </c>
      <c r="G12" s="9">
        <f t="shared" si="2"/>
        <v>0</v>
      </c>
      <c r="H12" s="10"/>
      <c r="I12" s="7"/>
      <c r="J12" s="20"/>
      <c r="K12" s="7"/>
      <c r="L12" s="20"/>
      <c r="M12" s="7"/>
      <c r="N12" s="20"/>
      <c r="O12" s="7"/>
    </row>
    <row r="13" spans="1:15" ht="20.25" customHeight="1" x14ac:dyDescent="0.25">
      <c r="A13" s="1">
        <v>-176.7</v>
      </c>
      <c r="B13" t="s">
        <v>7</v>
      </c>
      <c r="C13" s="10"/>
      <c r="D13" s="9"/>
      <c r="E13" s="7">
        <v>148.80000000000001</v>
      </c>
      <c r="F13" s="19">
        <f t="shared" si="1"/>
        <v>0</v>
      </c>
      <c r="G13" s="9">
        <f t="shared" si="2"/>
        <v>148.80000000000001</v>
      </c>
      <c r="H13" s="10"/>
      <c r="I13" s="7">
        <v>148.80000000000001</v>
      </c>
      <c r="J13" s="20"/>
      <c r="K13" s="7"/>
      <c r="L13" s="20"/>
      <c r="M13" s="7"/>
      <c r="N13" s="20"/>
      <c r="O13" s="7"/>
    </row>
    <row r="14" spans="1:15" ht="20.25" customHeight="1" x14ac:dyDescent="0.25">
      <c r="A14" s="1">
        <v>-179.18</v>
      </c>
      <c r="B14" t="s">
        <v>8</v>
      </c>
      <c r="C14" s="10"/>
      <c r="D14" s="9"/>
      <c r="E14" s="7">
        <v>192.83</v>
      </c>
      <c r="F14" s="19">
        <f t="shared" si="1"/>
        <v>0</v>
      </c>
      <c r="G14" s="9">
        <f t="shared" si="2"/>
        <v>192.83</v>
      </c>
      <c r="H14" s="10"/>
      <c r="I14" s="7"/>
      <c r="J14" s="20"/>
      <c r="K14" s="7"/>
      <c r="L14" s="20"/>
      <c r="M14" s="7">
        <v>192.83</v>
      </c>
      <c r="N14" s="20"/>
      <c r="O14" s="7"/>
    </row>
    <row r="15" spans="1:15" ht="20.25" customHeight="1" thickBot="1" x14ac:dyDescent="0.3">
      <c r="A15" s="1">
        <v>-1776.6</v>
      </c>
      <c r="B15" t="s">
        <v>9</v>
      </c>
      <c r="C15" s="10"/>
      <c r="D15" s="9"/>
      <c r="E15" s="7">
        <v>504</v>
      </c>
      <c r="F15" s="19">
        <f t="shared" si="1"/>
        <v>0</v>
      </c>
      <c r="G15" s="9">
        <f t="shared" si="2"/>
        <v>504</v>
      </c>
      <c r="H15" s="10"/>
      <c r="I15" s="7">
        <v>504</v>
      </c>
      <c r="J15" s="20"/>
      <c r="K15" s="7"/>
      <c r="L15" s="20"/>
      <c r="M15" s="7"/>
      <c r="N15" s="20"/>
      <c r="O15" s="7"/>
    </row>
    <row r="16" spans="1:15" s="3" customFormat="1" ht="20.25" customHeight="1" thickBot="1" x14ac:dyDescent="0.3">
      <c r="A16" s="2"/>
      <c r="C16" s="11"/>
      <c r="D16" s="14"/>
      <c r="E16" s="41">
        <f>SUM(E8:E15)</f>
        <v>2502.1800000000003</v>
      </c>
      <c r="F16" s="24"/>
      <c r="G16" s="41">
        <f t="shared" si="2"/>
        <v>2502.1800000000003</v>
      </c>
      <c r="H16" s="11"/>
      <c r="I16" s="41">
        <f>SUM(I8:I15)</f>
        <v>652.79999999999995</v>
      </c>
      <c r="J16" s="21"/>
      <c r="K16" s="41">
        <f>SUM(K8:K15)</f>
        <v>80.5</v>
      </c>
      <c r="L16" s="21"/>
      <c r="M16" s="41">
        <f>SUM(M8:M15)</f>
        <v>541.43000000000006</v>
      </c>
      <c r="N16" s="21"/>
      <c r="O16" s="41">
        <f>SUM(O8:O15)</f>
        <v>1227.45</v>
      </c>
    </row>
    <row r="17" spans="1:15" s="3" customFormat="1" ht="20.25" customHeight="1" thickBot="1" x14ac:dyDescent="0.3">
      <c r="A17" s="2"/>
      <c r="C17" s="11"/>
      <c r="D17" s="14"/>
      <c r="E17" s="41">
        <f>E6+E16</f>
        <v>3063.5</v>
      </c>
      <c r="F17" s="24"/>
      <c r="G17" s="41">
        <f t="shared" si="2"/>
        <v>3063.5200000000004</v>
      </c>
      <c r="H17" s="11"/>
      <c r="I17" s="41">
        <f>I6+I16</f>
        <v>872.48</v>
      </c>
      <c r="J17" s="21"/>
      <c r="K17" s="41">
        <f>K6+K16</f>
        <v>80.5</v>
      </c>
      <c r="L17" s="21"/>
      <c r="M17" s="41">
        <f>M6+M16</f>
        <v>721.07</v>
      </c>
      <c r="N17" s="21"/>
      <c r="O17" s="41">
        <f>O6+O16</f>
        <v>1389.47</v>
      </c>
    </row>
    <row r="18" spans="1:15" ht="20.25" customHeight="1" x14ac:dyDescent="0.25">
      <c r="B18" s="3" t="s">
        <v>65</v>
      </c>
      <c r="C18" s="10"/>
      <c r="D18" s="9"/>
      <c r="E18" s="7"/>
      <c r="F18" s="19"/>
      <c r="G18" s="9"/>
      <c r="H18" s="10"/>
      <c r="I18" s="7"/>
      <c r="J18" s="20"/>
      <c r="K18" s="7"/>
      <c r="L18" s="20"/>
      <c r="M18" s="7"/>
      <c r="N18" s="20"/>
      <c r="O18" s="7"/>
    </row>
    <row r="19" spans="1:15" ht="20.25" customHeight="1" thickBot="1" x14ac:dyDescent="0.3">
      <c r="A19" s="1">
        <v>11079.85</v>
      </c>
      <c r="B19" s="1" t="s">
        <v>20</v>
      </c>
      <c r="C19" s="10">
        <v>535</v>
      </c>
      <c r="D19" s="9">
        <v>11079.85</v>
      </c>
      <c r="E19" s="7"/>
      <c r="F19" s="19">
        <f t="shared" ref="F19" si="3">H19+J19+L19</f>
        <v>535</v>
      </c>
      <c r="G19" s="9">
        <f t="shared" ref="G19" si="4">I19+K19+M19+O19</f>
        <v>13177.05</v>
      </c>
      <c r="H19" s="10"/>
      <c r="I19" s="7"/>
      <c r="J19" s="20"/>
      <c r="K19" s="7"/>
      <c r="L19" s="20">
        <v>535</v>
      </c>
      <c r="M19" s="7">
        <v>13177.05</v>
      </c>
      <c r="N19" s="20"/>
      <c r="O19" s="7"/>
    </row>
    <row r="20" spans="1:15" ht="20.25" customHeight="1" thickBot="1" x14ac:dyDescent="0.3">
      <c r="C20" s="10"/>
      <c r="D20" s="5">
        <v>13177.05</v>
      </c>
      <c r="E20" s="7"/>
      <c r="F20" s="19"/>
      <c r="G20" s="5">
        <f>SUM(G19)</f>
        <v>13177.05</v>
      </c>
      <c r="H20" s="10"/>
      <c r="I20" s="5">
        <f>SUM(I19)</f>
        <v>0</v>
      </c>
      <c r="J20" s="20"/>
      <c r="K20" s="5">
        <f>SUM(K19)</f>
        <v>0</v>
      </c>
      <c r="L20" s="20"/>
      <c r="M20" s="5">
        <f>SUM(M19)</f>
        <v>13177.05</v>
      </c>
      <c r="N20" s="20"/>
      <c r="O20" s="5">
        <f>SUM(O19)</f>
        <v>0</v>
      </c>
    </row>
    <row r="21" spans="1:15" s="3" customFormat="1" ht="20.25" customHeight="1" x14ac:dyDescent="0.25">
      <c r="A21" s="2"/>
      <c r="B21" s="2" t="s">
        <v>10</v>
      </c>
      <c r="C21" s="11"/>
      <c r="D21" s="14"/>
      <c r="E21" s="12"/>
      <c r="F21" s="24"/>
      <c r="G21" s="14"/>
      <c r="H21" s="11"/>
      <c r="I21" s="12"/>
      <c r="J21" s="21"/>
      <c r="K21" s="12"/>
      <c r="L21" s="21"/>
      <c r="M21" s="12"/>
      <c r="N21" s="21"/>
      <c r="O21" s="12"/>
    </row>
    <row r="22" spans="1:15" ht="20.25" customHeight="1" x14ac:dyDescent="0.25">
      <c r="A22" s="1">
        <v>13306.25</v>
      </c>
      <c r="B22" s="1" t="s">
        <v>34</v>
      </c>
      <c r="C22" s="10">
        <v>2129</v>
      </c>
      <c r="D22" s="9">
        <v>12965.61</v>
      </c>
      <c r="E22" s="7"/>
      <c r="F22" s="19">
        <f t="shared" ref="F22:F57" si="5">H22+J22+L22+N22</f>
        <v>2129</v>
      </c>
      <c r="G22" s="9">
        <f t="shared" ref="G22:G58" si="6">I22+K22+M22+O22</f>
        <v>12965.61</v>
      </c>
      <c r="H22" s="10"/>
      <c r="I22" s="7"/>
      <c r="J22" s="10"/>
      <c r="K22" s="7"/>
      <c r="L22" s="6"/>
      <c r="M22" s="7"/>
      <c r="N22" s="10">
        <v>2129</v>
      </c>
      <c r="O22" s="7">
        <v>12965.61</v>
      </c>
    </row>
    <row r="23" spans="1:15" ht="20.25" customHeight="1" x14ac:dyDescent="0.25">
      <c r="B23" s="1" t="s">
        <v>18</v>
      </c>
      <c r="C23" s="10">
        <v>300</v>
      </c>
      <c r="D23" s="9">
        <v>2583</v>
      </c>
      <c r="E23" s="7"/>
      <c r="F23" s="19">
        <f t="shared" si="5"/>
        <v>300</v>
      </c>
      <c r="G23" s="9">
        <f t="shared" si="6"/>
        <v>2583</v>
      </c>
      <c r="H23" s="10"/>
      <c r="I23" s="9"/>
      <c r="J23" s="10">
        <v>300</v>
      </c>
      <c r="K23" s="7">
        <v>2583</v>
      </c>
      <c r="L23" s="6"/>
      <c r="M23" s="7"/>
      <c r="N23" s="20"/>
      <c r="O23" s="7"/>
    </row>
    <row r="24" spans="1:15" ht="20.25" customHeight="1" x14ac:dyDescent="0.25">
      <c r="A24" s="1">
        <v>6632.54</v>
      </c>
      <c r="B24" s="1" t="s">
        <v>35</v>
      </c>
      <c r="C24" s="10">
        <v>14577</v>
      </c>
      <c r="D24" s="9">
        <v>17565.29</v>
      </c>
      <c r="E24" s="7"/>
      <c r="F24" s="19">
        <f t="shared" si="5"/>
        <v>14577</v>
      </c>
      <c r="G24" s="9">
        <f t="shared" si="6"/>
        <v>17565.29</v>
      </c>
      <c r="H24" s="10"/>
      <c r="I24" s="9"/>
      <c r="J24" s="10">
        <v>14577</v>
      </c>
      <c r="K24" s="7">
        <v>17565.29</v>
      </c>
      <c r="L24" s="6"/>
      <c r="M24" s="7"/>
      <c r="N24" s="20"/>
      <c r="O24" s="7"/>
    </row>
    <row r="25" spans="1:15" ht="20.25" customHeight="1" x14ac:dyDescent="0.25">
      <c r="B25" s="1" t="s">
        <v>36</v>
      </c>
      <c r="C25" s="10">
        <v>9000</v>
      </c>
      <c r="D25" s="9">
        <v>513</v>
      </c>
      <c r="E25" s="7"/>
      <c r="F25" s="19">
        <f t="shared" si="5"/>
        <v>9000</v>
      </c>
      <c r="G25" s="9">
        <f t="shared" si="6"/>
        <v>513</v>
      </c>
      <c r="H25" s="10"/>
      <c r="I25" s="9"/>
      <c r="J25" s="10">
        <v>9000</v>
      </c>
      <c r="K25" s="7">
        <v>513</v>
      </c>
      <c r="L25" s="6"/>
      <c r="M25" s="7"/>
      <c r="N25" s="20"/>
      <c r="O25" s="7"/>
    </row>
    <row r="26" spans="1:15" ht="20.25" customHeight="1" x14ac:dyDescent="0.25">
      <c r="A26" s="1">
        <v>163.93</v>
      </c>
      <c r="B26" s="15" t="s">
        <v>37</v>
      </c>
      <c r="C26" s="16">
        <v>6557</v>
      </c>
      <c r="D26" s="17">
        <v>163.93</v>
      </c>
      <c r="E26" s="18"/>
      <c r="F26" s="26">
        <f t="shared" si="5"/>
        <v>6557</v>
      </c>
      <c r="G26" s="17">
        <f t="shared" si="6"/>
        <v>183.6</v>
      </c>
      <c r="H26" s="16"/>
      <c r="I26" s="17"/>
      <c r="J26" s="16">
        <v>6557</v>
      </c>
      <c r="K26" s="18">
        <v>183.6</v>
      </c>
      <c r="L26" s="23"/>
      <c r="M26" s="18"/>
      <c r="N26" s="20"/>
      <c r="O26" s="7"/>
    </row>
    <row r="27" spans="1:15" ht="20.25" customHeight="1" x14ac:dyDescent="0.25">
      <c r="A27" s="1">
        <v>2635</v>
      </c>
      <c r="B27" s="1" t="s">
        <v>38</v>
      </c>
      <c r="C27" s="10">
        <v>0</v>
      </c>
      <c r="D27" s="9">
        <v>0</v>
      </c>
      <c r="E27" s="7"/>
      <c r="F27" s="19">
        <f t="shared" si="5"/>
        <v>0</v>
      </c>
      <c r="G27" s="9">
        <f t="shared" si="6"/>
        <v>0</v>
      </c>
      <c r="H27" s="10"/>
      <c r="I27" s="7"/>
      <c r="J27" s="10"/>
      <c r="K27" s="7"/>
      <c r="L27" s="6"/>
      <c r="M27" s="7"/>
      <c r="N27" s="20"/>
      <c r="O27" s="7"/>
    </row>
    <row r="28" spans="1:15" ht="20.25" customHeight="1" x14ac:dyDescent="0.25">
      <c r="A28" s="1">
        <v>0</v>
      </c>
      <c r="B28" s="1" t="s">
        <v>39</v>
      </c>
      <c r="C28" s="10">
        <v>3000</v>
      </c>
      <c r="D28" s="9">
        <v>3180</v>
      </c>
      <c r="E28" s="7"/>
      <c r="F28" s="19">
        <f t="shared" si="5"/>
        <v>3000</v>
      </c>
      <c r="G28" s="9">
        <f t="shared" si="6"/>
        <v>3180</v>
      </c>
      <c r="H28" s="10"/>
      <c r="I28" s="9"/>
      <c r="J28" s="10">
        <v>3000</v>
      </c>
      <c r="K28" s="7">
        <v>3180</v>
      </c>
      <c r="L28" s="6"/>
      <c r="M28" s="7"/>
      <c r="N28" s="20"/>
      <c r="O28" s="7"/>
    </row>
    <row r="29" spans="1:15" ht="20.25" customHeight="1" x14ac:dyDescent="0.25">
      <c r="A29" s="1">
        <v>1792</v>
      </c>
      <c r="B29" s="1" t="s">
        <v>40</v>
      </c>
      <c r="C29" s="10">
        <v>350</v>
      </c>
      <c r="D29" s="9">
        <v>1326.5</v>
      </c>
      <c r="E29" s="7"/>
      <c r="F29" s="19">
        <f t="shared" si="5"/>
        <v>350</v>
      </c>
      <c r="G29" s="9">
        <f t="shared" si="6"/>
        <v>1326.5</v>
      </c>
      <c r="H29" s="10"/>
      <c r="I29" s="9"/>
      <c r="J29" s="10">
        <v>350</v>
      </c>
      <c r="K29" s="7">
        <v>1326.5</v>
      </c>
      <c r="L29" s="6"/>
      <c r="M29" s="7"/>
      <c r="N29" s="20"/>
      <c r="O29" s="7"/>
    </row>
    <row r="30" spans="1:15" ht="20.25" customHeight="1" x14ac:dyDescent="0.25">
      <c r="B30" s="1" t="s">
        <v>41</v>
      </c>
      <c r="C30" s="10">
        <v>46000</v>
      </c>
      <c r="D30" s="9">
        <v>1748</v>
      </c>
      <c r="E30" s="7"/>
      <c r="F30" s="19">
        <f t="shared" si="5"/>
        <v>46000</v>
      </c>
      <c r="G30" s="9">
        <f t="shared" si="6"/>
        <v>1748</v>
      </c>
      <c r="H30" s="10"/>
      <c r="I30" s="9"/>
      <c r="J30" s="10">
        <v>46000</v>
      </c>
      <c r="K30" s="7">
        <v>1748</v>
      </c>
      <c r="L30" s="6"/>
      <c r="M30" s="7"/>
      <c r="N30" s="20"/>
      <c r="O30" s="7"/>
    </row>
    <row r="31" spans="1:15" ht="20.25" customHeight="1" x14ac:dyDescent="0.25">
      <c r="A31" s="1">
        <v>312</v>
      </c>
      <c r="B31" s="1" t="s">
        <v>42</v>
      </c>
      <c r="C31" s="10">
        <v>0</v>
      </c>
      <c r="D31" s="9">
        <v>0</v>
      </c>
      <c r="E31" s="7"/>
      <c r="F31" s="19">
        <f t="shared" si="5"/>
        <v>0</v>
      </c>
      <c r="G31" s="9">
        <f t="shared" si="6"/>
        <v>0</v>
      </c>
      <c r="H31" s="10"/>
      <c r="I31" s="9"/>
      <c r="J31" s="10">
        <v>0</v>
      </c>
      <c r="K31" s="7">
        <v>0</v>
      </c>
      <c r="L31" s="6"/>
      <c r="M31" s="7"/>
      <c r="N31" s="20"/>
      <c r="O31" s="7"/>
    </row>
    <row r="32" spans="1:15" ht="20.25" customHeight="1" x14ac:dyDescent="0.25">
      <c r="A32" s="1">
        <v>400</v>
      </c>
      <c r="B32" s="1" t="s">
        <v>43</v>
      </c>
      <c r="C32" s="10">
        <v>4000</v>
      </c>
      <c r="D32" s="9">
        <v>700</v>
      </c>
      <c r="E32" s="7"/>
      <c r="F32" s="19">
        <f t="shared" si="5"/>
        <v>4000</v>
      </c>
      <c r="G32" s="9">
        <f t="shared" si="6"/>
        <v>700</v>
      </c>
      <c r="H32" s="10"/>
      <c r="I32" s="9"/>
      <c r="J32" s="10">
        <v>4000</v>
      </c>
      <c r="K32" s="7">
        <v>700</v>
      </c>
      <c r="L32" s="6"/>
      <c r="M32" s="7"/>
      <c r="N32" s="20"/>
      <c r="O32" s="7"/>
    </row>
    <row r="33" spans="1:15" ht="20.25" customHeight="1" x14ac:dyDescent="0.25">
      <c r="A33" s="1">
        <v>596.42999999999995</v>
      </c>
      <c r="B33" s="1" t="s">
        <v>33</v>
      </c>
      <c r="C33" s="10">
        <v>4418</v>
      </c>
      <c r="D33" s="9">
        <v>530.16</v>
      </c>
      <c r="E33" s="7"/>
      <c r="F33" s="19">
        <f t="shared" si="5"/>
        <v>4418</v>
      </c>
      <c r="G33" s="9">
        <f t="shared" si="6"/>
        <v>530.16</v>
      </c>
      <c r="H33" s="10"/>
      <c r="I33" s="9"/>
      <c r="J33" s="10">
        <v>4418</v>
      </c>
      <c r="K33" s="7">
        <v>530.16</v>
      </c>
      <c r="L33" s="6"/>
      <c r="M33" s="7"/>
      <c r="N33" s="20"/>
      <c r="O33" s="7"/>
    </row>
    <row r="34" spans="1:15" ht="20.25" customHeight="1" x14ac:dyDescent="0.25">
      <c r="A34" s="1">
        <v>0</v>
      </c>
      <c r="B34" s="1" t="s">
        <v>23</v>
      </c>
      <c r="C34" s="10">
        <v>5000</v>
      </c>
      <c r="D34" s="9">
        <v>650</v>
      </c>
      <c r="E34" s="7"/>
      <c r="F34" s="19">
        <f t="shared" si="5"/>
        <v>5000</v>
      </c>
      <c r="G34" s="9">
        <f t="shared" si="6"/>
        <v>650</v>
      </c>
      <c r="H34" s="10"/>
      <c r="I34" s="9"/>
      <c r="J34" s="10">
        <v>5000</v>
      </c>
      <c r="K34" s="7">
        <v>650</v>
      </c>
      <c r="L34" s="6"/>
      <c r="M34" s="7"/>
      <c r="N34" s="20"/>
      <c r="O34" s="7"/>
    </row>
    <row r="35" spans="1:15" ht="20.25" customHeight="1" x14ac:dyDescent="0.25">
      <c r="A35" s="1">
        <v>0</v>
      </c>
      <c r="B35" s="1" t="s">
        <v>24</v>
      </c>
      <c r="C35" s="10">
        <v>1500</v>
      </c>
      <c r="D35" s="9">
        <v>2505</v>
      </c>
      <c r="E35" s="7"/>
      <c r="F35" s="19">
        <f t="shared" si="5"/>
        <v>1500</v>
      </c>
      <c r="G35" s="9">
        <f t="shared" si="6"/>
        <v>2505</v>
      </c>
      <c r="H35" s="10"/>
      <c r="I35" s="9"/>
      <c r="J35" s="10">
        <v>1500</v>
      </c>
      <c r="K35" s="7">
        <v>2505</v>
      </c>
      <c r="L35" s="6"/>
      <c r="M35" s="7"/>
      <c r="N35" s="20"/>
      <c r="O35" s="7"/>
    </row>
    <row r="36" spans="1:15" ht="20.25" customHeight="1" x14ac:dyDescent="0.25">
      <c r="A36" s="1">
        <v>9598.1200000000008</v>
      </c>
      <c r="B36" s="1" t="s">
        <v>25</v>
      </c>
      <c r="C36" s="10">
        <v>1162</v>
      </c>
      <c r="D36" s="9">
        <v>6704.74</v>
      </c>
      <c r="E36" s="7"/>
      <c r="F36" s="19">
        <f t="shared" si="5"/>
        <v>1162</v>
      </c>
      <c r="G36" s="9">
        <f t="shared" si="6"/>
        <v>6704.74</v>
      </c>
      <c r="H36" s="10"/>
      <c r="I36" s="7"/>
      <c r="J36" s="10"/>
      <c r="K36" s="7"/>
      <c r="L36" s="10">
        <v>1162</v>
      </c>
      <c r="M36" s="7">
        <v>6704.74</v>
      </c>
      <c r="N36" s="20"/>
      <c r="O36" s="7"/>
    </row>
    <row r="37" spans="1:15" ht="20.25" customHeight="1" x14ac:dyDescent="0.25">
      <c r="A37" s="1">
        <v>2707.9</v>
      </c>
      <c r="B37" s="1" t="s">
        <v>26</v>
      </c>
      <c r="C37" s="10">
        <v>4166</v>
      </c>
      <c r="D37" s="9">
        <v>4457.62</v>
      </c>
      <c r="E37" s="7"/>
      <c r="F37" s="19">
        <f t="shared" si="5"/>
        <v>4166</v>
      </c>
      <c r="G37" s="9">
        <f t="shared" si="6"/>
        <v>4457.62</v>
      </c>
      <c r="H37" s="10"/>
      <c r="I37" s="9"/>
      <c r="J37" s="10">
        <v>4166</v>
      </c>
      <c r="K37" s="7">
        <v>4457.62</v>
      </c>
      <c r="L37" s="6"/>
      <c r="M37" s="7"/>
      <c r="N37" s="20"/>
      <c r="O37" s="7"/>
    </row>
    <row r="38" spans="1:15" ht="20.25" customHeight="1" x14ac:dyDescent="0.25">
      <c r="A38" s="1">
        <v>1222</v>
      </c>
      <c r="B38" s="1" t="s">
        <v>27</v>
      </c>
      <c r="C38" s="10">
        <v>5200</v>
      </c>
      <c r="D38" s="9">
        <v>223.6</v>
      </c>
      <c r="E38" s="7"/>
      <c r="F38" s="19">
        <f t="shared" si="5"/>
        <v>5200</v>
      </c>
      <c r="G38" s="9">
        <f t="shared" si="6"/>
        <v>223.6</v>
      </c>
      <c r="H38" s="10"/>
      <c r="I38" s="9"/>
      <c r="J38" s="10">
        <v>5200</v>
      </c>
      <c r="K38" s="7">
        <v>223.6</v>
      </c>
      <c r="L38" s="6"/>
      <c r="M38" s="7"/>
      <c r="N38" s="20"/>
      <c r="O38" s="7"/>
    </row>
    <row r="39" spans="1:15" ht="20.25" customHeight="1" x14ac:dyDescent="0.25">
      <c r="A39" s="1">
        <v>2557.5</v>
      </c>
      <c r="B39" s="1" t="s">
        <v>28</v>
      </c>
      <c r="C39" s="10">
        <v>16500</v>
      </c>
      <c r="D39" s="9">
        <v>726</v>
      </c>
      <c r="E39" s="7"/>
      <c r="F39" s="19">
        <f t="shared" si="5"/>
        <v>16500</v>
      </c>
      <c r="G39" s="9">
        <f t="shared" si="6"/>
        <v>726</v>
      </c>
      <c r="H39" s="10"/>
      <c r="I39" s="9"/>
      <c r="J39" s="10">
        <v>16500</v>
      </c>
      <c r="K39" s="7">
        <v>726</v>
      </c>
      <c r="L39" s="6"/>
      <c r="M39" s="7"/>
      <c r="N39" s="20"/>
      <c r="O39" s="7"/>
    </row>
    <row r="40" spans="1:15" ht="20.25" customHeight="1" x14ac:dyDescent="0.25">
      <c r="A40" s="1">
        <v>0</v>
      </c>
      <c r="B40" s="1" t="s">
        <v>29</v>
      </c>
      <c r="C40" s="10">
        <v>2000</v>
      </c>
      <c r="D40" s="9">
        <v>3870</v>
      </c>
      <c r="E40" s="7"/>
      <c r="F40" s="19">
        <f t="shared" si="5"/>
        <v>2000</v>
      </c>
      <c r="G40" s="9">
        <f t="shared" si="6"/>
        <v>3870</v>
      </c>
      <c r="H40" s="10"/>
      <c r="I40" s="9"/>
      <c r="J40" s="10">
        <v>2000</v>
      </c>
      <c r="K40" s="7">
        <v>3870</v>
      </c>
      <c r="L40" s="6"/>
      <c r="M40" s="7"/>
      <c r="N40" s="20"/>
      <c r="O40" s="7"/>
    </row>
    <row r="41" spans="1:15" ht="20.25" customHeight="1" x14ac:dyDescent="0.25">
      <c r="A41" s="1">
        <v>435</v>
      </c>
      <c r="B41" s="1" t="s">
        <v>30</v>
      </c>
      <c r="C41" s="10">
        <v>7500</v>
      </c>
      <c r="D41" s="9">
        <v>337.5</v>
      </c>
      <c r="E41" s="7"/>
      <c r="F41" s="19">
        <f t="shared" si="5"/>
        <v>7500</v>
      </c>
      <c r="G41" s="9">
        <f t="shared" si="6"/>
        <v>337.5</v>
      </c>
      <c r="H41" s="10"/>
      <c r="I41" s="9"/>
      <c r="J41" s="10">
        <v>7500</v>
      </c>
      <c r="K41" s="7">
        <v>337.5</v>
      </c>
      <c r="L41" s="6"/>
      <c r="M41" s="7"/>
      <c r="N41" s="20"/>
      <c r="O41" s="7"/>
    </row>
    <row r="42" spans="1:15" ht="20.25" customHeight="1" x14ac:dyDescent="0.25">
      <c r="A42" s="1">
        <v>0</v>
      </c>
      <c r="B42" s="15" t="s">
        <v>11</v>
      </c>
      <c r="C42" s="16">
        <v>7500</v>
      </c>
      <c r="D42" s="17">
        <v>90</v>
      </c>
      <c r="E42" s="18"/>
      <c r="F42" s="26">
        <f t="shared" si="5"/>
        <v>7500</v>
      </c>
      <c r="G42" s="17">
        <f t="shared" si="6"/>
        <v>52.5</v>
      </c>
      <c r="H42" s="16"/>
      <c r="I42" s="17"/>
      <c r="J42" s="16">
        <v>7500</v>
      </c>
      <c r="K42" s="18">
        <v>52.5</v>
      </c>
      <c r="L42" s="23"/>
      <c r="M42" s="18"/>
      <c r="N42" s="20"/>
      <c r="O42" s="7"/>
    </row>
    <row r="43" spans="1:15" ht="20.25" customHeight="1" x14ac:dyDescent="0.25">
      <c r="A43" s="1">
        <v>1050</v>
      </c>
      <c r="B43" s="1" t="s">
        <v>31</v>
      </c>
      <c r="C43" s="10">
        <v>12500</v>
      </c>
      <c r="D43" s="9">
        <v>1375</v>
      </c>
      <c r="E43" s="7"/>
      <c r="F43" s="19">
        <f t="shared" si="5"/>
        <v>12500</v>
      </c>
      <c r="G43" s="9">
        <f t="shared" si="6"/>
        <v>1375</v>
      </c>
      <c r="H43" s="10"/>
      <c r="I43" s="9"/>
      <c r="J43" s="10">
        <v>12500</v>
      </c>
      <c r="K43" s="7">
        <v>1375</v>
      </c>
      <c r="L43" s="6"/>
      <c r="M43" s="7"/>
      <c r="N43" s="20"/>
      <c r="O43" s="7"/>
    </row>
    <row r="44" spans="1:15" ht="20.25" customHeight="1" x14ac:dyDescent="0.25">
      <c r="A44" s="1">
        <v>0</v>
      </c>
      <c r="B44" s="1" t="s">
        <v>32</v>
      </c>
      <c r="C44" s="10">
        <v>13000</v>
      </c>
      <c r="D44" s="9">
        <v>234</v>
      </c>
      <c r="E44" s="7"/>
      <c r="F44" s="19">
        <f t="shared" si="5"/>
        <v>13000</v>
      </c>
      <c r="G44" s="9">
        <f t="shared" si="6"/>
        <v>234</v>
      </c>
      <c r="H44" s="10"/>
      <c r="I44" s="9"/>
      <c r="J44" s="10">
        <v>13000</v>
      </c>
      <c r="K44" s="7">
        <v>234</v>
      </c>
      <c r="L44" s="6"/>
      <c r="M44" s="7"/>
      <c r="N44" s="20"/>
      <c r="O44" s="7"/>
    </row>
    <row r="45" spans="1:15" ht="20.25" customHeight="1" x14ac:dyDescent="0.25">
      <c r="A45" s="1">
        <v>2160</v>
      </c>
      <c r="B45" s="1" t="s">
        <v>44</v>
      </c>
      <c r="C45" s="10">
        <v>40000</v>
      </c>
      <c r="D45" s="9">
        <v>280</v>
      </c>
      <c r="E45" s="7"/>
      <c r="F45" s="19">
        <f t="shared" si="5"/>
        <v>40000</v>
      </c>
      <c r="G45" s="9">
        <f t="shared" si="6"/>
        <v>280</v>
      </c>
      <c r="H45" s="10"/>
      <c r="I45" s="9"/>
      <c r="J45" s="10">
        <v>40000</v>
      </c>
      <c r="K45" s="7">
        <v>280</v>
      </c>
      <c r="L45" s="6"/>
      <c r="M45" s="7"/>
      <c r="N45" s="20"/>
      <c r="O45" s="7"/>
    </row>
    <row r="46" spans="1:15" ht="20.25" customHeight="1" x14ac:dyDescent="0.25">
      <c r="A46" s="1">
        <v>810</v>
      </c>
      <c r="B46" s="1" t="s">
        <v>45</v>
      </c>
      <c r="C46" s="10">
        <v>9000</v>
      </c>
      <c r="D46" s="9">
        <v>405</v>
      </c>
      <c r="E46" s="7"/>
      <c r="F46" s="19">
        <f t="shared" si="5"/>
        <v>9000</v>
      </c>
      <c r="G46" s="9">
        <f t="shared" si="6"/>
        <v>405</v>
      </c>
      <c r="H46" s="10"/>
      <c r="I46" s="9"/>
      <c r="J46" s="10">
        <v>9000</v>
      </c>
      <c r="K46" s="7">
        <v>405</v>
      </c>
      <c r="L46" s="6"/>
      <c r="M46" s="7"/>
      <c r="N46" s="20"/>
      <c r="O46" s="7"/>
    </row>
    <row r="47" spans="1:15" ht="20.25" customHeight="1" x14ac:dyDescent="0.25">
      <c r="A47" s="1">
        <v>195</v>
      </c>
      <c r="B47" s="1" t="s">
        <v>46</v>
      </c>
      <c r="C47" s="10">
        <v>5000</v>
      </c>
      <c r="D47" s="9">
        <v>115</v>
      </c>
      <c r="E47" s="7"/>
      <c r="F47" s="19">
        <f t="shared" si="5"/>
        <v>5000</v>
      </c>
      <c r="G47" s="9">
        <f t="shared" si="6"/>
        <v>115</v>
      </c>
      <c r="H47" s="10"/>
      <c r="I47" s="9"/>
      <c r="J47" s="10">
        <v>5000</v>
      </c>
      <c r="K47" s="7">
        <v>115</v>
      </c>
      <c r="L47" s="6"/>
      <c r="M47" s="7"/>
      <c r="N47" s="20"/>
      <c r="O47" s="7"/>
    </row>
    <row r="48" spans="1:15" ht="20.25" customHeight="1" x14ac:dyDescent="0.25">
      <c r="A48" s="1">
        <v>11309.84</v>
      </c>
      <c r="B48" s="1" t="s">
        <v>54</v>
      </c>
      <c r="C48" s="10">
        <v>109</v>
      </c>
      <c r="D48" s="9">
        <v>10677.64</v>
      </c>
      <c r="E48" s="7"/>
      <c r="F48" s="19">
        <f t="shared" si="5"/>
        <v>109</v>
      </c>
      <c r="G48" s="9">
        <f t="shared" si="6"/>
        <v>10677.64</v>
      </c>
      <c r="H48" s="10"/>
      <c r="I48" s="7"/>
      <c r="J48" s="20"/>
      <c r="K48" s="7"/>
      <c r="L48" s="20"/>
      <c r="M48" s="7"/>
      <c r="N48" s="10">
        <v>109</v>
      </c>
      <c r="O48" s="7">
        <v>10677.64</v>
      </c>
    </row>
    <row r="49" spans="1:15" ht="20.25" customHeight="1" x14ac:dyDescent="0.25">
      <c r="A49" s="1">
        <v>335</v>
      </c>
      <c r="B49" s="1" t="s">
        <v>47</v>
      </c>
      <c r="C49" s="10">
        <v>5000</v>
      </c>
      <c r="D49" s="9">
        <v>105</v>
      </c>
      <c r="E49" s="7"/>
      <c r="F49" s="19">
        <f t="shared" si="5"/>
        <v>5000</v>
      </c>
      <c r="G49" s="9">
        <f t="shared" si="6"/>
        <v>105</v>
      </c>
      <c r="H49" s="10"/>
      <c r="I49" s="7"/>
      <c r="J49" s="10">
        <v>5000</v>
      </c>
      <c r="K49" s="7">
        <v>105</v>
      </c>
      <c r="L49" s="20"/>
      <c r="M49" s="7"/>
      <c r="N49" s="20"/>
      <c r="O49" s="7"/>
    </row>
    <row r="50" spans="1:15" ht="20.25" customHeight="1" x14ac:dyDescent="0.25">
      <c r="A50" s="1">
        <v>0</v>
      </c>
      <c r="B50" s="1" t="s">
        <v>48</v>
      </c>
      <c r="C50" s="10">
        <v>450</v>
      </c>
      <c r="D50" s="9">
        <v>2439</v>
      </c>
      <c r="E50" s="7"/>
      <c r="F50" s="19">
        <f t="shared" si="5"/>
        <v>450</v>
      </c>
      <c r="G50" s="9">
        <f t="shared" si="6"/>
        <v>2439</v>
      </c>
      <c r="H50" s="10"/>
      <c r="I50" s="7"/>
      <c r="J50" s="10">
        <v>450</v>
      </c>
      <c r="K50" s="7">
        <v>2439</v>
      </c>
      <c r="L50" s="20"/>
      <c r="M50" s="7"/>
      <c r="N50" s="20"/>
      <c r="O50" s="7"/>
    </row>
    <row r="51" spans="1:15" ht="20.25" customHeight="1" x14ac:dyDescent="0.25">
      <c r="A51" s="1">
        <v>6485.76</v>
      </c>
      <c r="B51" s="1" t="s">
        <v>49</v>
      </c>
      <c r="C51" s="10">
        <v>1689</v>
      </c>
      <c r="D51" s="9">
        <v>3665.13</v>
      </c>
      <c r="E51" s="7"/>
      <c r="F51" s="19">
        <f t="shared" si="5"/>
        <v>1689</v>
      </c>
      <c r="G51" s="9">
        <f t="shared" si="6"/>
        <v>3665.1299999999997</v>
      </c>
      <c r="H51" s="10">
        <v>972</v>
      </c>
      <c r="I51" s="7">
        <v>2109.2399999999998</v>
      </c>
      <c r="J51" s="20"/>
      <c r="K51" s="7"/>
      <c r="L51" s="20"/>
      <c r="M51" s="7"/>
      <c r="N51" s="10">
        <v>717</v>
      </c>
      <c r="O51" s="7">
        <f>717*2.17</f>
        <v>1555.8899999999999</v>
      </c>
    </row>
    <row r="52" spans="1:15" ht="20.25" customHeight="1" x14ac:dyDescent="0.25">
      <c r="A52" s="1">
        <v>1572.96</v>
      </c>
      <c r="B52" s="15" t="s">
        <v>50</v>
      </c>
      <c r="C52" s="16">
        <v>452</v>
      </c>
      <c r="D52" s="17">
        <v>357.08</v>
      </c>
      <c r="E52" s="18"/>
      <c r="F52" s="26">
        <f t="shared" si="5"/>
        <v>452</v>
      </c>
      <c r="G52" s="17">
        <f t="shared" si="6"/>
        <v>354.82</v>
      </c>
      <c r="H52" s="16"/>
      <c r="I52" s="18"/>
      <c r="J52" s="27"/>
      <c r="K52" s="18"/>
      <c r="L52" s="16">
        <v>452</v>
      </c>
      <c r="M52" s="18">
        <v>354.82</v>
      </c>
      <c r="N52" s="20"/>
      <c r="O52" s="7"/>
    </row>
    <row r="53" spans="1:15" ht="20.25" customHeight="1" x14ac:dyDescent="0.25">
      <c r="A53" s="1">
        <v>1430</v>
      </c>
      <c r="B53" s="1" t="s">
        <v>51</v>
      </c>
      <c r="C53" s="10">
        <v>13000</v>
      </c>
      <c r="D53" s="9">
        <v>1495</v>
      </c>
      <c r="E53" s="7"/>
      <c r="F53" s="19">
        <f t="shared" si="5"/>
        <v>13000</v>
      </c>
      <c r="G53" s="9">
        <f t="shared" si="6"/>
        <v>1495</v>
      </c>
      <c r="H53" s="10"/>
      <c r="I53" s="7"/>
      <c r="J53" s="10">
        <v>13000</v>
      </c>
      <c r="K53" s="7">
        <v>1495</v>
      </c>
      <c r="L53" s="20"/>
      <c r="M53" s="7"/>
      <c r="N53" s="20"/>
      <c r="O53" s="7"/>
    </row>
    <row r="54" spans="1:15" ht="20.25" customHeight="1" x14ac:dyDescent="0.25">
      <c r="A54" s="1">
        <v>0</v>
      </c>
      <c r="B54" s="1" t="s">
        <v>12</v>
      </c>
      <c r="C54" s="10">
        <v>1300</v>
      </c>
      <c r="D54" s="9">
        <v>36.4</v>
      </c>
      <c r="E54" s="7"/>
      <c r="F54" s="19">
        <f t="shared" si="5"/>
        <v>1300</v>
      </c>
      <c r="G54" s="9">
        <f t="shared" si="6"/>
        <v>36.4</v>
      </c>
      <c r="H54" s="10"/>
      <c r="I54" s="7"/>
      <c r="J54" s="10">
        <v>1300</v>
      </c>
      <c r="K54" s="7">
        <v>36.4</v>
      </c>
      <c r="L54" s="20"/>
      <c r="M54" s="7"/>
      <c r="N54" s="20"/>
      <c r="O54" s="7"/>
    </row>
    <row r="55" spans="1:15" ht="20.25" customHeight="1" x14ac:dyDescent="0.25">
      <c r="A55" s="1">
        <v>3580.5</v>
      </c>
      <c r="B55" s="1" t="s">
        <v>52</v>
      </c>
      <c r="C55" s="10">
        <v>930</v>
      </c>
      <c r="D55" s="9">
        <v>2910.9</v>
      </c>
      <c r="E55" s="7"/>
      <c r="F55" s="19">
        <f t="shared" si="5"/>
        <v>930</v>
      </c>
      <c r="G55" s="9">
        <f t="shared" si="6"/>
        <v>2910.9</v>
      </c>
      <c r="H55" s="10">
        <v>930</v>
      </c>
      <c r="I55" s="7">
        <v>2910.9</v>
      </c>
      <c r="J55" s="20"/>
      <c r="K55" s="7"/>
      <c r="L55" s="20"/>
      <c r="M55" s="7"/>
      <c r="N55" s="20"/>
      <c r="O55" s="7"/>
    </row>
    <row r="56" spans="1:15" ht="20.25" customHeight="1" x14ac:dyDescent="0.25">
      <c r="A56" s="1">
        <v>2468.44</v>
      </c>
      <c r="B56" s="1" t="s">
        <v>53</v>
      </c>
      <c r="C56" s="10">
        <v>1321</v>
      </c>
      <c r="D56" s="9">
        <v>2404.2199999999998</v>
      </c>
      <c r="E56" s="7"/>
      <c r="F56" s="10">
        <v>1321</v>
      </c>
      <c r="G56" s="9">
        <v>2404.2199999999998</v>
      </c>
      <c r="H56" s="10"/>
      <c r="I56" s="7"/>
      <c r="J56" s="20"/>
      <c r="K56" s="7"/>
      <c r="L56" s="10">
        <v>1321</v>
      </c>
      <c r="M56" s="7">
        <v>2404.2199999999998</v>
      </c>
      <c r="N56" s="20"/>
      <c r="O56" s="7"/>
    </row>
    <row r="57" spans="1:15" ht="20.25" customHeight="1" x14ac:dyDescent="0.25">
      <c r="A57" s="1">
        <v>17866.8</v>
      </c>
      <c r="B57" s="1" t="s">
        <v>21</v>
      </c>
      <c r="C57" s="10">
        <v>630</v>
      </c>
      <c r="D57" s="9">
        <v>11308.5</v>
      </c>
      <c r="E57" s="7"/>
      <c r="F57" s="19">
        <f t="shared" si="5"/>
        <v>630</v>
      </c>
      <c r="G57" s="9">
        <f t="shared" si="6"/>
        <v>11308.5</v>
      </c>
      <c r="H57" s="10">
        <v>630</v>
      </c>
      <c r="I57" s="7">
        <v>11308.5</v>
      </c>
      <c r="J57" s="20"/>
      <c r="K57" s="7"/>
      <c r="L57" s="20"/>
      <c r="M57" s="7"/>
      <c r="N57" s="20"/>
      <c r="O57" s="7"/>
    </row>
    <row r="58" spans="1:15" ht="20.25" customHeight="1" thickBot="1" x14ac:dyDescent="0.3">
      <c r="A58" s="1">
        <v>0</v>
      </c>
      <c r="B58" s="1" t="s">
        <v>22</v>
      </c>
      <c r="C58" s="10">
        <v>750</v>
      </c>
      <c r="D58" s="9">
        <v>1950</v>
      </c>
      <c r="E58" s="7"/>
      <c r="F58" s="19">
        <f>H58+J58+L58+N58</f>
        <v>750</v>
      </c>
      <c r="G58" s="9">
        <f t="shared" si="6"/>
        <v>1950</v>
      </c>
      <c r="H58" s="10"/>
      <c r="I58" s="7"/>
      <c r="J58" s="10">
        <v>750</v>
      </c>
      <c r="K58" s="7">
        <v>1950</v>
      </c>
      <c r="L58" s="20"/>
      <c r="M58" s="7"/>
      <c r="N58" s="20"/>
      <c r="O58" s="7"/>
    </row>
    <row r="59" spans="1:15" ht="20.25" customHeight="1" thickBot="1" x14ac:dyDescent="0.3">
      <c r="C59" s="10"/>
      <c r="D59" s="5">
        <f>SUM(D22:D58)</f>
        <v>100597.81999999999</v>
      </c>
      <c r="E59" s="7"/>
      <c r="F59" s="19"/>
      <c r="G59" s="5">
        <f>SUM(G22:G58)</f>
        <v>100577.73000000001</v>
      </c>
      <c r="H59" s="10"/>
      <c r="I59" s="5">
        <f>SUM(I22:I57)</f>
        <v>16328.64</v>
      </c>
      <c r="J59" s="20"/>
      <c r="K59" s="5">
        <f>SUM(K22:K58)</f>
        <v>49586.17</v>
      </c>
      <c r="L59" s="20"/>
      <c r="M59" s="5">
        <f>SUM(M22:M57)</f>
        <v>9463.7799999999988</v>
      </c>
      <c r="N59" s="20"/>
      <c r="O59" s="5">
        <f>SUM(O22:O57)</f>
        <v>25199.14</v>
      </c>
    </row>
    <row r="60" spans="1:15" ht="20.25" customHeight="1" x14ac:dyDescent="0.25">
      <c r="B60" s="2" t="s">
        <v>13</v>
      </c>
      <c r="C60" s="10"/>
      <c r="D60" s="9"/>
      <c r="E60" s="7"/>
      <c r="F60" s="19"/>
      <c r="G60" s="9"/>
      <c r="H60" s="10"/>
      <c r="I60" s="7"/>
      <c r="J60" s="20"/>
      <c r="K60" s="7"/>
      <c r="L60" s="20"/>
      <c r="M60" s="7"/>
      <c r="N60" s="20"/>
      <c r="O60" s="7"/>
    </row>
    <row r="61" spans="1:15" ht="20.25" customHeight="1" x14ac:dyDescent="0.25">
      <c r="B61" s="1" t="s">
        <v>14</v>
      </c>
      <c r="C61" s="10">
        <v>450</v>
      </c>
      <c r="D61" s="9">
        <v>3960</v>
      </c>
      <c r="E61" s="7"/>
      <c r="F61" s="19">
        <f t="shared" ref="F61" si="7">H61+J61+L61</f>
        <v>450</v>
      </c>
      <c r="G61" s="9">
        <f t="shared" ref="G61" si="8">I61+K61+M61+O61</f>
        <v>3960</v>
      </c>
      <c r="J61" s="10">
        <v>450</v>
      </c>
      <c r="K61" s="7">
        <v>3960</v>
      </c>
      <c r="L61" s="20"/>
      <c r="M61" s="7"/>
      <c r="N61" s="20"/>
      <c r="O61" s="7"/>
    </row>
    <row r="62" spans="1:15" ht="20.25" customHeight="1" thickBot="1" x14ac:dyDescent="0.3">
      <c r="A62" s="1">
        <v>5715.85</v>
      </c>
      <c r="B62" s="1" t="s">
        <v>19</v>
      </c>
      <c r="C62" s="10">
        <v>0</v>
      </c>
      <c r="D62" s="9">
        <v>0</v>
      </c>
      <c r="E62" s="7"/>
      <c r="F62" s="19"/>
      <c r="G62" s="9"/>
      <c r="H62" s="10"/>
      <c r="I62" s="7"/>
      <c r="J62" s="20"/>
      <c r="K62" s="7"/>
      <c r="L62" s="20"/>
      <c r="M62" s="7"/>
      <c r="N62" s="20"/>
      <c r="O62" s="7"/>
    </row>
    <row r="63" spans="1:15" ht="15.75" thickBot="1" x14ac:dyDescent="0.3">
      <c r="C63" s="10"/>
      <c r="D63" s="5">
        <f>SUM(D61:D62)</f>
        <v>3960</v>
      </c>
      <c r="E63" s="7"/>
      <c r="F63" s="19"/>
      <c r="G63" s="5">
        <f>SUM(G61:G62)</f>
        <v>3960</v>
      </c>
      <c r="H63" s="10"/>
      <c r="I63" s="5">
        <f>SUM(I61:I62)</f>
        <v>0</v>
      </c>
      <c r="J63" s="20"/>
      <c r="K63" s="5">
        <f>SUM(K61:K62)</f>
        <v>3960</v>
      </c>
      <c r="L63" s="20"/>
      <c r="M63" s="5">
        <f>SUM(M61:M62)</f>
        <v>0</v>
      </c>
      <c r="N63" s="20"/>
      <c r="O63" s="5">
        <f>SUM(O61:O62)</f>
        <v>0</v>
      </c>
    </row>
    <row r="64" spans="1:15" ht="15.75" thickBot="1" x14ac:dyDescent="0.3">
      <c r="C64" s="10"/>
      <c r="D64" s="9"/>
      <c r="E64" s="7"/>
      <c r="F64" s="19"/>
      <c r="G64" s="9"/>
      <c r="H64" s="10"/>
      <c r="I64" s="7"/>
      <c r="J64" s="20"/>
      <c r="K64" s="7"/>
      <c r="L64" s="20"/>
      <c r="M64" s="7"/>
      <c r="N64" s="20"/>
      <c r="O64" s="7"/>
    </row>
    <row r="65" spans="3:15" ht="15.75" thickBot="1" x14ac:dyDescent="0.3">
      <c r="C65" s="13"/>
      <c r="D65" s="5">
        <f>D20+D59+D63</f>
        <v>117734.87</v>
      </c>
      <c r="E65" s="8"/>
      <c r="F65" s="25"/>
      <c r="G65" s="5">
        <f>G20+G59+G63</f>
        <v>117714.78000000001</v>
      </c>
      <c r="H65" s="13"/>
      <c r="I65" s="5">
        <f>I20+I59+I63</f>
        <v>16328.64</v>
      </c>
      <c r="J65" s="22"/>
      <c r="K65" s="5">
        <f>K20+K59+K63</f>
        <v>53546.17</v>
      </c>
      <c r="L65" s="22"/>
      <c r="M65" s="5">
        <f>M20+M59+M63</f>
        <v>22640.829999999998</v>
      </c>
      <c r="N65" s="22"/>
      <c r="O65" s="5">
        <f>O20+O59+O63</f>
        <v>25199.14</v>
      </c>
    </row>
    <row r="67" spans="3:15" x14ac:dyDescent="0.25">
      <c r="G67" s="1">
        <f>D65-G65</f>
        <v>20.089999999981956</v>
      </c>
    </row>
  </sheetData>
  <mergeCells count="5">
    <mergeCell ref="C1:E1"/>
    <mergeCell ref="J1:K1"/>
    <mergeCell ref="H1:I1"/>
    <mergeCell ref="L1:M1"/>
    <mergeCell ref="N1:O1"/>
  </mergeCells>
  <phoneticPr fontId="4" type="noConversion"/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EE08B5BF-A0B2-46C8-B757-68B49C7936E4}"/>
</file>

<file path=customXml/itemProps2.xml><?xml version="1.0" encoding="utf-8"?>
<ds:datastoreItem xmlns:ds="http://schemas.openxmlformats.org/officeDocument/2006/customXml" ds:itemID="{D28802F9-67A4-4ECA-BBAA-C839A358FD38}"/>
</file>

<file path=customXml/itemProps3.xml><?xml version="1.0" encoding="utf-8"?>
<ds:datastoreItem xmlns:ds="http://schemas.openxmlformats.org/officeDocument/2006/customXml" ds:itemID="{A8F9BF79-7B60-43EB-AAA3-95512C635B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 Waite</dc:creator>
  <cp:lastModifiedBy>Danusia Waite</cp:lastModifiedBy>
  <dcterms:created xsi:type="dcterms:W3CDTF">2020-11-08T23:29:05Z</dcterms:created>
  <dcterms:modified xsi:type="dcterms:W3CDTF">2020-11-09T01:17:10Z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