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hidePivotFieldList="1" autoCompressPictures="0"/>
  <bookViews>
    <workbookView xWindow="20" yWindow="1600" windowWidth="25580" windowHeight="13940" tabRatio="500"/>
  </bookViews>
  <sheets>
    <sheet name="Summary" sheetId="3" r:id="rId1"/>
    <sheet name="Pitz Super" sheetId="1" r:id="rId2"/>
    <sheet name="Invoices" sheetId="4" r:id="rId3"/>
  </sheets>
  <definedNames>
    <definedName name="_xlnm._FilterDatabase" localSheetId="2" hidden="1">Invoices!$A$1:$F$42</definedName>
    <definedName name="_xlnm._FilterDatabase" localSheetId="1" hidden="1">'Pitz Super'!$A$1:$P$70</definedName>
  </definedNames>
  <calcPr calcId="140000" concurrentCalc="0"/>
  <pivotCaches>
    <pivotCache cacheId="5" r:id="rId4"/>
    <pivotCache cacheId="13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0" i="1" l="1"/>
  <c r="M70" i="1"/>
  <c r="N70" i="1"/>
  <c r="I70" i="1"/>
  <c r="J70" i="1"/>
  <c r="L70" i="1"/>
  <c r="N13" i="1"/>
  <c r="M13" i="1"/>
  <c r="L13" i="1"/>
  <c r="K13" i="1"/>
  <c r="J13" i="1"/>
  <c r="I13" i="1"/>
  <c r="N12" i="1"/>
  <c r="M12" i="1"/>
  <c r="L12" i="1"/>
  <c r="K12" i="1"/>
  <c r="J12" i="1"/>
  <c r="I12" i="1"/>
  <c r="N69" i="1"/>
  <c r="M69" i="1"/>
  <c r="L69" i="1"/>
  <c r="K69" i="1"/>
  <c r="J69" i="1"/>
  <c r="I69" i="1"/>
  <c r="N68" i="1"/>
  <c r="K68" i="1"/>
  <c r="M68" i="1"/>
  <c r="J68" i="1"/>
  <c r="L68" i="1"/>
  <c r="I68" i="1"/>
  <c r="N67" i="1"/>
  <c r="M67" i="1"/>
  <c r="L67" i="1"/>
  <c r="K67" i="1"/>
  <c r="J67" i="1"/>
  <c r="I67" i="1"/>
  <c r="N66" i="1"/>
  <c r="K66" i="1"/>
  <c r="M66" i="1"/>
  <c r="J66" i="1"/>
  <c r="L66" i="1"/>
  <c r="I66" i="1"/>
  <c r="N65" i="1"/>
  <c r="M65" i="1"/>
  <c r="L65" i="1"/>
  <c r="K65" i="1"/>
  <c r="J65" i="1"/>
  <c r="I65" i="1"/>
  <c r="N64" i="1"/>
  <c r="M64" i="1"/>
  <c r="L64" i="1"/>
  <c r="K64" i="1"/>
  <c r="J64" i="1"/>
  <c r="I64" i="1"/>
  <c r="N63" i="1"/>
  <c r="M63" i="1"/>
  <c r="L63" i="1"/>
  <c r="K63" i="1"/>
  <c r="J63" i="1"/>
  <c r="I63" i="1"/>
  <c r="N62" i="1"/>
  <c r="M62" i="1"/>
  <c r="L62" i="1"/>
  <c r="K62" i="1"/>
  <c r="J62" i="1"/>
  <c r="I62" i="1"/>
  <c r="N61" i="1"/>
  <c r="M61" i="1"/>
  <c r="L61" i="1"/>
  <c r="K61" i="1"/>
  <c r="J61" i="1"/>
  <c r="I61" i="1"/>
  <c r="N60" i="1"/>
  <c r="M60" i="1"/>
  <c r="L60" i="1"/>
  <c r="K60" i="1"/>
  <c r="J60" i="1"/>
  <c r="I60" i="1"/>
  <c r="N59" i="1"/>
  <c r="M59" i="1"/>
  <c r="L59" i="1"/>
  <c r="K59" i="1"/>
  <c r="J59" i="1"/>
  <c r="I59" i="1"/>
  <c r="N58" i="1"/>
  <c r="M58" i="1"/>
  <c r="L58" i="1"/>
  <c r="K58" i="1"/>
  <c r="J58" i="1"/>
  <c r="I58" i="1"/>
  <c r="N57" i="1"/>
  <c r="M57" i="1"/>
  <c r="L57" i="1"/>
  <c r="K57" i="1"/>
  <c r="J57" i="1"/>
  <c r="I57" i="1"/>
  <c r="N56" i="1"/>
  <c r="K56" i="1"/>
  <c r="M56" i="1"/>
  <c r="J56" i="1"/>
  <c r="L56" i="1"/>
  <c r="I56" i="1"/>
  <c r="N55" i="1"/>
  <c r="M55" i="1"/>
  <c r="L55" i="1"/>
  <c r="K55" i="1"/>
  <c r="J55" i="1"/>
  <c r="I55" i="1"/>
  <c r="N54" i="1"/>
  <c r="K54" i="1"/>
  <c r="M54" i="1"/>
  <c r="J54" i="1"/>
  <c r="L54" i="1"/>
  <c r="I54" i="1"/>
  <c r="N53" i="1"/>
  <c r="K53" i="1"/>
  <c r="M53" i="1"/>
  <c r="J53" i="1"/>
  <c r="L53" i="1"/>
  <c r="I53" i="1"/>
  <c r="N52" i="1"/>
  <c r="M52" i="1"/>
  <c r="L52" i="1"/>
  <c r="K52" i="1"/>
  <c r="J52" i="1"/>
  <c r="I52" i="1"/>
  <c r="N51" i="1"/>
  <c r="K51" i="1"/>
  <c r="M51" i="1"/>
  <c r="J51" i="1"/>
  <c r="L51" i="1"/>
  <c r="I51" i="1"/>
  <c r="N50" i="1"/>
  <c r="K50" i="1"/>
  <c r="M50" i="1"/>
  <c r="J50" i="1"/>
  <c r="L50" i="1"/>
  <c r="I50" i="1"/>
  <c r="N49" i="1"/>
  <c r="M49" i="1"/>
  <c r="L49" i="1"/>
  <c r="K49" i="1"/>
  <c r="J49" i="1"/>
  <c r="I49" i="1"/>
  <c r="N48" i="1"/>
  <c r="M48" i="1"/>
  <c r="L48" i="1"/>
  <c r="K48" i="1"/>
  <c r="J48" i="1"/>
  <c r="I48" i="1"/>
  <c r="N47" i="1"/>
  <c r="M47" i="1"/>
  <c r="L47" i="1"/>
  <c r="K47" i="1"/>
  <c r="J47" i="1"/>
  <c r="I47" i="1"/>
  <c r="N46" i="1"/>
  <c r="M46" i="1"/>
  <c r="L46" i="1"/>
  <c r="K46" i="1"/>
  <c r="J46" i="1"/>
  <c r="I46" i="1"/>
  <c r="N45" i="1"/>
  <c r="M45" i="1"/>
  <c r="L45" i="1"/>
  <c r="K45" i="1"/>
  <c r="J45" i="1"/>
  <c r="I45" i="1"/>
  <c r="N44" i="1"/>
  <c r="M44" i="1"/>
  <c r="L44" i="1"/>
  <c r="K44" i="1"/>
  <c r="J44" i="1"/>
  <c r="I44" i="1"/>
  <c r="N43" i="1"/>
  <c r="M43" i="1"/>
  <c r="L43" i="1"/>
  <c r="K43" i="1"/>
  <c r="J43" i="1"/>
  <c r="I43" i="1"/>
  <c r="N42" i="1"/>
  <c r="M42" i="1"/>
  <c r="L42" i="1"/>
  <c r="K42" i="1"/>
  <c r="J42" i="1"/>
  <c r="I42" i="1"/>
  <c r="N41" i="1"/>
  <c r="M41" i="1"/>
  <c r="L41" i="1"/>
  <c r="K41" i="1"/>
  <c r="J41" i="1"/>
  <c r="I41" i="1"/>
  <c r="N40" i="1"/>
  <c r="M40" i="1"/>
  <c r="L40" i="1"/>
  <c r="K40" i="1"/>
  <c r="J40" i="1"/>
  <c r="I40" i="1"/>
  <c r="N39" i="1"/>
  <c r="K39" i="1"/>
  <c r="M39" i="1"/>
  <c r="J39" i="1"/>
  <c r="L39" i="1"/>
  <c r="I39" i="1"/>
  <c r="N38" i="1"/>
  <c r="K38" i="1"/>
  <c r="M38" i="1"/>
  <c r="J38" i="1"/>
  <c r="L38" i="1"/>
  <c r="I38" i="1"/>
  <c r="N37" i="1"/>
  <c r="M37" i="1"/>
  <c r="L37" i="1"/>
  <c r="K37" i="1"/>
  <c r="J37" i="1"/>
  <c r="I37" i="1"/>
  <c r="N36" i="1"/>
  <c r="K36" i="1"/>
  <c r="M36" i="1"/>
  <c r="J36" i="1"/>
  <c r="L36" i="1"/>
  <c r="I36" i="1"/>
  <c r="N35" i="1"/>
  <c r="K35" i="1"/>
  <c r="M35" i="1"/>
  <c r="J35" i="1"/>
  <c r="L35" i="1"/>
  <c r="I35" i="1"/>
  <c r="N34" i="1"/>
  <c r="K34" i="1"/>
  <c r="M34" i="1"/>
  <c r="J34" i="1"/>
  <c r="L34" i="1"/>
  <c r="I34" i="1"/>
  <c r="N33" i="1"/>
  <c r="K33" i="1"/>
  <c r="M33" i="1"/>
  <c r="J33" i="1"/>
  <c r="L33" i="1"/>
  <c r="I33" i="1"/>
  <c r="N32" i="1"/>
  <c r="K32" i="1"/>
  <c r="M32" i="1"/>
  <c r="J32" i="1"/>
  <c r="L32" i="1"/>
  <c r="I32" i="1"/>
  <c r="N31" i="1"/>
  <c r="K31" i="1"/>
  <c r="M31" i="1"/>
  <c r="J31" i="1"/>
  <c r="L31" i="1"/>
  <c r="I31" i="1"/>
  <c r="N30" i="1"/>
  <c r="K30" i="1"/>
  <c r="M30" i="1"/>
  <c r="J30" i="1"/>
  <c r="L30" i="1"/>
  <c r="I30" i="1"/>
  <c r="N29" i="1"/>
  <c r="K29" i="1"/>
  <c r="M29" i="1"/>
  <c r="J29" i="1"/>
  <c r="L29" i="1"/>
  <c r="I29" i="1"/>
  <c r="N28" i="1"/>
  <c r="K28" i="1"/>
  <c r="M28" i="1"/>
  <c r="J28" i="1"/>
  <c r="L28" i="1"/>
  <c r="I28" i="1"/>
  <c r="N27" i="1"/>
  <c r="M27" i="1"/>
  <c r="L27" i="1"/>
  <c r="K27" i="1"/>
  <c r="J27" i="1"/>
  <c r="I27" i="1"/>
  <c r="N26" i="1"/>
  <c r="K26" i="1"/>
  <c r="M26" i="1"/>
  <c r="J26" i="1"/>
  <c r="L26" i="1"/>
  <c r="I26" i="1"/>
  <c r="N25" i="1"/>
  <c r="M25" i="1"/>
  <c r="L25" i="1"/>
  <c r="K25" i="1"/>
  <c r="J25" i="1"/>
  <c r="I25" i="1"/>
  <c r="N24" i="1"/>
  <c r="M24" i="1"/>
  <c r="L24" i="1"/>
  <c r="K24" i="1"/>
  <c r="J24" i="1"/>
  <c r="I24" i="1"/>
  <c r="N23" i="1"/>
  <c r="M23" i="1"/>
  <c r="L23" i="1"/>
  <c r="K23" i="1"/>
  <c r="J23" i="1"/>
  <c r="I23" i="1"/>
  <c r="N22" i="1"/>
  <c r="M22" i="1"/>
  <c r="L22" i="1"/>
  <c r="K22" i="1"/>
  <c r="J22" i="1"/>
  <c r="I22" i="1"/>
  <c r="N21" i="1"/>
  <c r="M21" i="1"/>
  <c r="L21" i="1"/>
  <c r="K21" i="1"/>
  <c r="J21" i="1"/>
  <c r="I21" i="1"/>
  <c r="N20" i="1"/>
  <c r="M20" i="1"/>
  <c r="L20" i="1"/>
  <c r="K20" i="1"/>
  <c r="J20" i="1"/>
  <c r="I20" i="1"/>
  <c r="N19" i="1"/>
  <c r="M19" i="1"/>
  <c r="L19" i="1"/>
  <c r="K19" i="1"/>
  <c r="J19" i="1"/>
  <c r="I19" i="1"/>
  <c r="N18" i="1"/>
  <c r="M18" i="1"/>
  <c r="L18" i="1"/>
  <c r="K18" i="1"/>
  <c r="J18" i="1"/>
  <c r="I18" i="1"/>
  <c r="N17" i="1"/>
  <c r="M17" i="1"/>
  <c r="L17" i="1"/>
  <c r="K17" i="1"/>
  <c r="J17" i="1"/>
  <c r="I17" i="1"/>
  <c r="N16" i="1"/>
  <c r="M16" i="1"/>
  <c r="L16" i="1"/>
  <c r="K16" i="1"/>
  <c r="J16" i="1"/>
  <c r="I16" i="1"/>
  <c r="N15" i="1"/>
  <c r="M15" i="1"/>
  <c r="L15" i="1"/>
  <c r="K15" i="1"/>
  <c r="J15" i="1"/>
  <c r="I15" i="1"/>
  <c r="N14" i="1"/>
  <c r="K14" i="1"/>
  <c r="M14" i="1"/>
  <c r="J14" i="1"/>
  <c r="L14" i="1"/>
  <c r="I14" i="1"/>
  <c r="N11" i="1"/>
  <c r="K11" i="1"/>
  <c r="M11" i="1"/>
  <c r="J11" i="1"/>
  <c r="L11" i="1"/>
  <c r="I11" i="1"/>
  <c r="N10" i="1"/>
  <c r="M10" i="1"/>
  <c r="L10" i="1"/>
  <c r="K10" i="1"/>
  <c r="J10" i="1"/>
  <c r="I10" i="1"/>
  <c r="N9" i="1"/>
  <c r="M9" i="1"/>
  <c r="L9" i="1"/>
  <c r="K9" i="1"/>
  <c r="J9" i="1"/>
  <c r="I9" i="1"/>
  <c r="N8" i="1"/>
  <c r="M8" i="1"/>
  <c r="L8" i="1"/>
  <c r="K8" i="1"/>
  <c r="J8" i="1"/>
  <c r="I8" i="1"/>
  <c r="N7" i="1"/>
  <c r="M7" i="1"/>
  <c r="L7" i="1"/>
  <c r="K7" i="1"/>
  <c r="J7" i="1"/>
  <c r="I7" i="1"/>
  <c r="N6" i="1"/>
  <c r="M6" i="1"/>
  <c r="L6" i="1"/>
  <c r="K6" i="1"/>
  <c r="J6" i="1"/>
  <c r="I6" i="1"/>
  <c r="N5" i="1"/>
  <c r="M5" i="1"/>
  <c r="L5" i="1"/>
  <c r="K5" i="1"/>
  <c r="J5" i="1"/>
  <c r="I5" i="1"/>
  <c r="N4" i="1"/>
  <c r="M4" i="1"/>
  <c r="L4" i="1"/>
  <c r="K4" i="1"/>
  <c r="J4" i="1"/>
  <c r="I4" i="1"/>
  <c r="N3" i="1"/>
  <c r="M3" i="1"/>
  <c r="L3" i="1"/>
  <c r="K3" i="1"/>
  <c r="J3" i="1"/>
  <c r="I3" i="1"/>
  <c r="N2" i="1"/>
  <c r="M2" i="1"/>
  <c r="L2" i="1"/>
  <c r="K2" i="1"/>
  <c r="J2" i="1"/>
  <c r="I2" i="1"/>
</calcChain>
</file>

<file path=xl/comments1.xml><?xml version="1.0" encoding="utf-8"?>
<comments xmlns="http://schemas.openxmlformats.org/spreadsheetml/2006/main">
  <authors>
    <author>Lesley White</author>
  </authors>
  <commentList>
    <comment ref="E58" authorId="0">
      <text>
        <r>
          <rPr>
            <b/>
            <sz val="9"/>
            <color indexed="81"/>
            <rFont val="Calibri"/>
            <family val="2"/>
          </rPr>
          <t>Lesley White:</t>
        </r>
        <r>
          <rPr>
            <sz val="9"/>
            <color indexed="81"/>
            <rFont val="Calibri"/>
            <family val="2"/>
          </rPr>
          <t xml:space="preserve">
Lot 3 vacate Expenses -  accomodation petrol</t>
        </r>
      </text>
    </comment>
  </commentList>
</comments>
</file>

<file path=xl/sharedStrings.xml><?xml version="1.0" encoding="utf-8"?>
<sst xmlns="http://schemas.openxmlformats.org/spreadsheetml/2006/main" count="725" uniqueCount="143">
  <si>
    <t>Date</t>
  </si>
  <si>
    <t>Amount</t>
  </si>
  <si>
    <t>Description</t>
  </si>
  <si>
    <t>Source</t>
  </si>
  <si>
    <t>Entity</t>
  </si>
  <si>
    <t>Category Type</t>
  </si>
  <si>
    <t>Inc/expense</t>
  </si>
  <si>
    <t>GST Applicable?</t>
  </si>
  <si>
    <t>GST Applicable Amount</t>
  </si>
  <si>
    <t>Income</t>
  </si>
  <si>
    <t>Expense</t>
  </si>
  <si>
    <t>GST Collected</t>
  </si>
  <si>
    <t>GST claimed</t>
  </si>
  <si>
    <t>Net</t>
  </si>
  <si>
    <t>Super</t>
  </si>
  <si>
    <t>E</t>
  </si>
  <si>
    <t>Y</t>
  </si>
  <si>
    <t>MACQUARIE CMA INTEREST PAID</t>
  </si>
  <si>
    <t>Interest</t>
  </si>
  <si>
    <t>I</t>
  </si>
  <si>
    <t>N</t>
  </si>
  <si>
    <t>Sum of Amount</t>
  </si>
  <si>
    <t>Grand Total</t>
  </si>
  <si>
    <t>Row Labels</t>
  </si>
  <si>
    <t>BPAY TO TAX OFFICE PAYMENTS</t>
  </si>
  <si>
    <t>BPAY TO SA WATER</t>
  </si>
  <si>
    <t>BPAY TO NARA LUCIN COUNCIL</t>
  </si>
  <si>
    <t>Total</t>
  </si>
  <si>
    <t>Transfer to Mark</t>
  </si>
  <si>
    <t>Tax</t>
  </si>
  <si>
    <t>TRANSACT FUNDS TFR TO MRS R RANGONESE Receipt number: 40026481 BSB: 732055 A/C: 696969 Payment description: Mark Pitt</t>
  </si>
  <si>
    <t>Personal</t>
  </si>
  <si>
    <t>Transfer to rangonese for Marks car</t>
  </si>
  <si>
    <t>TRANSACT FUNDS TFR TO MARK PITT Receipt number: 40045810 BSB: 012366 A/C: 496230204 Payment description: Car Engine</t>
  </si>
  <si>
    <t>BPAY TO NARA LUCIN COUNCIL Receipt number: MBL20200818191373858 CRN: 1000128091</t>
  </si>
  <si>
    <t>BPAY TO TAX OFFICE PAYMENTS Receipt number: 40383393 CRN: 128932003794860</t>
  </si>
  <si>
    <t>BAS , PAYG Apr - June 2020</t>
  </si>
  <si>
    <t>BPAY TO SA WATER Receipt number: MBL20200824191696479 CRN: 67208390810</t>
  </si>
  <si>
    <t>BPAY TO ASIC Receipt number: MBL20200910193494231 CRN: 2290039505438</t>
  </si>
  <si>
    <t>ASIC Reinstatement</t>
  </si>
  <si>
    <t>TRANSACT FUNDS TFR TO MARK PITT Receipt number: 40701906 BSB: 012366 A/C: 496230204 Payment description: Funds transfer</t>
  </si>
  <si>
    <t>Shared Services DEWNR 100079000154</t>
  </si>
  <si>
    <t>Rent Lot 3</t>
  </si>
  <si>
    <t>TRANSACT FUNDS TFR TO ALLAN'S WASTE REMO Receipt number: 40945010 BSB: 015670 A/C: 347251888 Payment description: Inv 17469</t>
  </si>
  <si>
    <t>Gardening - Lot 3</t>
  </si>
  <si>
    <t>TRANSACT FUNDS TFR TO WESTLEY TRUST Receipt number: 41151198 BSB: 015670 A/C: 234414484 Payment description: Pitz Super</t>
  </si>
  <si>
    <t>BPAY TO TAX OFFICE PAYMENTS Receipt number: MBL20201124200960169 CRN: 128932003794860</t>
  </si>
  <si>
    <t>BAS , PAYG</t>
  </si>
  <si>
    <t>TRANSACT FUNDS TFR TO COMMUNITY CORP SMI Receipt number: 41512089 BSB: 012275 A/C: 285340489 Payment description: Com Corp Lot 10</t>
  </si>
  <si>
    <t>TRANSACT FUNDS TFR TO COMMUNITY CORP SMI Receipt number: 41512070 BSB: 012275 A/C: 285340489 Payment description: Com Corp Lot 9</t>
  </si>
  <si>
    <t>TRANSACT FUNDS TFR TO COMMUNITY CORP SMI Receipt number: 41512042 BSB: 012275 A/C: 285340489 Payment description: Com Corp Lot 3</t>
  </si>
  <si>
    <t>BPAY TO NARA LUCIN COUNCIL Receipt number: MBL20201130202137733 CRN: 1000128143</t>
  </si>
  <si>
    <t>BPAY TO NARA LUCIN COUNCIL Receipt number: MBL20201130202137241 CRN: 1000128125</t>
  </si>
  <si>
    <t>BPAY TO NARA LUCIN COUNCIL Receipt number: MBL20201130202137164 CRN: 1000128091</t>
  </si>
  <si>
    <t>BPAY TO SA WATER Receipt number: MBL20201204202530007 CRN: 6720839207</t>
  </si>
  <si>
    <t>BPAY TO SA WATER Receipt number: MBL20201204202529708 CRN: 6720839223</t>
  </si>
  <si>
    <t>BPAY TO SA WATER Receipt number: MBL20201214203410760 CRN: 67208390810</t>
  </si>
  <si>
    <t>3438144 WBC OLP WICKHAMFLOWER RENT</t>
  </si>
  <si>
    <t>Bp Servo Ulladulla        Ulladulla</t>
  </si>
  <si>
    <t>AC Visa</t>
  </si>
  <si>
    <t>Fuel</t>
  </si>
  <si>
    <t>EG GROUP/72-76 SURFCOAST  TORQUAY</t>
  </si>
  <si>
    <t>UNITED BAIRNSDALE         BAIRNSDALE</t>
  </si>
  <si>
    <t>CALTEX PORTLAND           PORTLAND</t>
  </si>
  <si>
    <t>EG GROUP/12 MCRAE ST      NARACOORTE</t>
  </si>
  <si>
    <t>SIPPY GROUP PTY LTD       PORT CAMPBELL</t>
  </si>
  <si>
    <t>MP Visa</t>
  </si>
  <si>
    <t>Accomodation</t>
  </si>
  <si>
    <t>ORBOST COUNTRY ROADS MO ORBOST</t>
  </si>
  <si>
    <t>MP Amex</t>
  </si>
  <si>
    <t>COUNTRY ROADS MOTOR INN NARACOORTE</t>
  </si>
  <si>
    <t>BPAY TO AUSURE INSURANCE</t>
  </si>
  <si>
    <t>Insurance - Lot 3</t>
  </si>
  <si>
    <t>TRANSACT FUNDS TFR TO TTO</t>
  </si>
  <si>
    <t>Accountant fees - Super</t>
  </si>
  <si>
    <t>Water Lot 10</t>
  </si>
  <si>
    <t>Water Lot 9</t>
  </si>
  <si>
    <t>Water Lot 3</t>
  </si>
  <si>
    <t>TRANSACT FUNDS TFR TO MARK PITT</t>
  </si>
  <si>
    <t>ATO ATO007000014143674</t>
  </si>
  <si>
    <t>ATO Refund?</t>
  </si>
  <si>
    <t>BAS Oct - Dec '20</t>
  </si>
  <si>
    <t>NLC Rates Lot 10</t>
  </si>
  <si>
    <t>NLC Rates Lot 9</t>
  </si>
  <si>
    <t>NLC Rates Lot 3</t>
  </si>
  <si>
    <t>3414780 WBC OLP WICKHAM FLOWER</t>
  </si>
  <si>
    <t>Shared Services DEWNR 100079000570</t>
  </si>
  <si>
    <t>Foodland</t>
  </si>
  <si>
    <t>LW Amex</t>
  </si>
  <si>
    <t>Envirotech</t>
  </si>
  <si>
    <t>Waste - clean out Lot 3</t>
  </si>
  <si>
    <t>TRANSACT FUNDS TFR TO DG PITT PTY LTD</t>
  </si>
  <si>
    <t xml:space="preserve">Clearing costs Lot 9 and 10 </t>
  </si>
  <si>
    <t>PEXA Pitt 27236</t>
  </si>
  <si>
    <t>Sale Lot 3</t>
  </si>
  <si>
    <t>TRANSACT FUNDS TFR TO ACTION CAT SAVER</t>
  </si>
  <si>
    <t>Action Cat</t>
  </si>
  <si>
    <t>Transfer to Action Cat</t>
  </si>
  <si>
    <t>ATO ATO12893200379I001</t>
  </si>
  <si>
    <t>ATO</t>
  </si>
  <si>
    <t>3682770 WBC OLP WICKHAM FLOWER</t>
  </si>
  <si>
    <t>TRANSACT FUNDS TFR TO WESTLEY DIGIORGIO</t>
  </si>
  <si>
    <t xml:space="preserve">Legal Fees </t>
  </si>
  <si>
    <t>Removal cost - Lot 3</t>
  </si>
  <si>
    <t>(blank)</t>
  </si>
  <si>
    <t>Rent Lot 9 and 10</t>
  </si>
  <si>
    <t xml:space="preserve">Audit Fees - Super </t>
  </si>
  <si>
    <t>Com Corp Fees - Lot 10</t>
  </si>
  <si>
    <t>Com Corp Fees - Lot 9</t>
  </si>
  <si>
    <t>Com Corp Fees - Lot 3</t>
  </si>
  <si>
    <t>Purchase Lots 9 and 10</t>
  </si>
  <si>
    <t>Cash</t>
  </si>
  <si>
    <t>Receipt?</t>
  </si>
  <si>
    <t>y</t>
  </si>
  <si>
    <t>BPAY TO REVSA - ESL Receipt number: MBL20200918194259774 CRN: 5065558511</t>
  </si>
  <si>
    <t>Rev SA</t>
  </si>
  <si>
    <t>TRANSACT FUNDS TFR TO WESTLEY DIGIORGIO [WITHDRAWAL - BANK TRF]</t>
  </si>
  <si>
    <t>TRANSACT FUNDS TFR TO MARK PITT [WITHDRAWAL - BANK TRF]</t>
  </si>
  <si>
    <t>BPAY TO NARA LUCIN COUNCIL [B-PAY WITHDRAWAL]</t>
  </si>
  <si>
    <t>BPAY TO SA WATER [B-PAY WITHDRAWAL]</t>
  </si>
  <si>
    <t>TRANSACT FUNDS TFR TO ACTION CAT SAVER [WITHDRAWAL - BANK TRF]</t>
  </si>
  <si>
    <t>Pension Payment</t>
  </si>
  <si>
    <t>TRANSACT FUNDS TFR TO DG PITT PTY LTD [WITHDRAWAL - BANK TRF]</t>
  </si>
  <si>
    <t>Lot 9 and 10</t>
  </si>
  <si>
    <t>Lot 10</t>
  </si>
  <si>
    <t>Lot 9</t>
  </si>
  <si>
    <t>Lot 3</t>
  </si>
  <si>
    <t>TRANSACT FUNDS TFR TO TTO [WITHDRAWAL - BANK TRF]</t>
  </si>
  <si>
    <t>All</t>
  </si>
  <si>
    <t>BPAY TO AUSURE INSURANCE [B-PAY WITHDRAWAL]</t>
  </si>
  <si>
    <t>TRANSACT FUNDS TFR TO COMMUNITY CORP SMI [WITHDRAWAL - BANK TRF]</t>
  </si>
  <si>
    <t>TRANSACT FUNDS TFR TO WESTLEY TRUST [WITHDRAWAL - BANK TRF]</t>
  </si>
  <si>
    <t>TRANSACT FUNDS TFR TO ALLAN'S WASTE REMO [WITHDRAWAL - BANK TRF]</t>
  </si>
  <si>
    <t>BPAY TO REVSA - ESL [B-PAY WITHDRAWAL]</t>
  </si>
  <si>
    <t>TRANSACT FUNDS TFR TO MRS R RANGONESE [WITHDRAWAL - BANK TRF]</t>
  </si>
  <si>
    <t>Receipt</t>
  </si>
  <si>
    <t>Payment</t>
  </si>
  <si>
    <t>Allocate To</t>
  </si>
  <si>
    <t>Partnership</t>
  </si>
  <si>
    <t>Have Invoice?</t>
  </si>
  <si>
    <t>Accountant fees - Partnership</t>
  </si>
  <si>
    <t>Allocate to</t>
  </si>
  <si>
    <t>Pension Payment?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</si>
</sst>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9"/>
      <color indexed="81"/>
      <name val="Calibri"/>
      <family val="2"/>
    </font>
    <font>
      <sz val="9"/>
      <color indexed="81"/>
      <name val="Calibri"/>
      <family val="2"/>
    </font>
    <font>
      <sz val="12"/>
      <name val="Calibri"/>
      <scheme val="minor"/>
    </font>
    <font>
      <sz val="8"/>
      <color theme="1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</borders>
  <cellStyleXfs count="198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/>
    <xf numFmtId="164" fontId="2" fillId="0" borderId="0" xfId="0" applyNumberFormat="1" applyFont="1" applyAlignment="1">
      <alignment horizontal="right"/>
    </xf>
    <xf numFmtId="4" fontId="0" fillId="0" borderId="0" xfId="0" applyNumberFormat="1"/>
    <xf numFmtId="164" fontId="1" fillId="0" borderId="0" xfId="0" applyNumberFormat="1" applyFont="1" applyAlignment="1">
      <alignment horizontal="right"/>
    </xf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4" fontId="1" fillId="0" borderId="0" xfId="0" applyNumberFormat="1" applyFont="1"/>
    <xf numFmtId="14" fontId="0" fillId="0" borderId="0" xfId="0" applyNumberFormat="1"/>
    <xf numFmtId="0" fontId="6" fillId="2" borderId="0" xfId="0" applyFont="1" applyFill="1"/>
    <xf numFmtId="0" fontId="0" fillId="3" borderId="0" xfId="0" applyFill="1"/>
    <xf numFmtId="0" fontId="0" fillId="0" borderId="1" xfId="0" applyFont="1" applyBorder="1" applyAlignment="1">
      <alignment horizontal="left"/>
    </xf>
    <xf numFmtId="4" fontId="0" fillId="0" borderId="0" xfId="0" applyNumberFormat="1" applyAlignment="1">
      <alignment horizontal="right"/>
    </xf>
    <xf numFmtId="14" fontId="6" fillId="0" borderId="0" xfId="0" applyNumberFormat="1" applyFont="1"/>
    <xf numFmtId="4" fontId="6" fillId="0" borderId="0" xfId="0" applyNumberFormat="1" applyFont="1"/>
    <xf numFmtId="0" fontId="6" fillId="0" borderId="0" xfId="0" applyFont="1"/>
    <xf numFmtId="0" fontId="9" fillId="0" borderId="0" xfId="0" applyFont="1"/>
    <xf numFmtId="0" fontId="10" fillId="0" borderId="0" xfId="0" applyFont="1"/>
    <xf numFmtId="14" fontId="10" fillId="0" borderId="0" xfId="0" applyNumberFormat="1" applyFont="1"/>
    <xf numFmtId="0" fontId="10" fillId="3" borderId="0" xfId="0" applyFont="1" applyFill="1"/>
    <xf numFmtId="14" fontId="10" fillId="3" borderId="0" xfId="0" applyNumberFormat="1" applyFont="1" applyFill="1"/>
    <xf numFmtId="4" fontId="10" fillId="0" borderId="0" xfId="0" applyNumberFormat="1" applyFont="1"/>
    <xf numFmtId="4" fontId="10" fillId="3" borderId="0" xfId="0" applyNumberFormat="1" applyFont="1" applyFill="1"/>
    <xf numFmtId="0" fontId="6" fillId="3" borderId="0" xfId="0" applyFont="1" applyFill="1"/>
  </cellXfs>
  <cellStyles count="19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pivotCacheDefinition" Target="pivotCache/pivotCacheDefinition1.xml"/><Relationship Id="rId5" Type="http://schemas.openxmlformats.org/officeDocument/2006/relationships/pivotCacheDefinition" Target="pivotCache/pivotCacheDefinition2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sley White" refreshedDate="44425.430299768515" createdVersion="4" refreshedVersion="4" minRefreshableVersion="3" recordCount="68">
  <cacheSource type="worksheet">
    <worksheetSource ref="A1:N69" sheet="Pitz Super"/>
  </cacheSource>
  <cacheFields count="14">
    <cacheField name="Date" numFmtId="14">
      <sharedItems containsSemiMixedTypes="0" containsNonDate="0" containsDate="1" containsString="0" minDate="2020-07-03T00:00:00" maxDate="2021-07-01T00:00:00"/>
    </cacheField>
    <cacheField name="Amount" numFmtId="4">
      <sharedItems containsSemiMixedTypes="0" containsString="0" containsNumber="1" minValue="-10526.68" maxValue="359200.07"/>
    </cacheField>
    <cacheField name="Description" numFmtId="0">
      <sharedItems/>
    </cacheField>
    <cacheField name="Source" numFmtId="0">
      <sharedItems/>
    </cacheField>
    <cacheField name="Entity" numFmtId="0">
      <sharedItems/>
    </cacheField>
    <cacheField name="Category Type" numFmtId="0">
      <sharedItems count="43">
        <s v="Transfer to rangonese for Marks car"/>
        <s v="Transfer to Mark"/>
        <s v="Interest"/>
        <s v="NLC Rates Lot 3"/>
        <s v="BAS , PAYG Apr - June 2020"/>
        <s v="Water Lot 3"/>
        <s v="ASIC Reinstatement"/>
        <s v="Rent Lot 3"/>
        <s v="Rev SA"/>
        <s v="Gardening - Lot 3"/>
        <s v="Purchase Lots 9 and 10"/>
        <s v="BAS , PAYG"/>
        <s v="Com Corp Fees - Lot 10"/>
        <s v="Com Corp Fees - Lot 9"/>
        <s v="Com Corp Fees - Lot 3"/>
        <s v="NLC Rates Lot 9"/>
        <s v="NLC Rates Lot 10"/>
        <s v="Water Lot 10"/>
        <s v="Water Lot 9"/>
        <s v="Rent Lot 9 and 10"/>
        <s v="Fuel"/>
        <s v="Accomodation"/>
        <s v="Insurance - Lot 3"/>
        <s v="Audit Fees - Super "/>
        <s v="Accountant fees - Super"/>
        <s v="ATO Refund?"/>
        <s v="BAS Oct - Dec '20"/>
        <s v="Waste - clean out Lot 3"/>
        <s v="Clearing costs Lot 9 and 10 "/>
        <s v="Sale Lot 3"/>
        <s v="Transfer to Action Cat"/>
        <s v="ATO"/>
        <s v="Legal Fees "/>
        <s v="Super Audit Fees" u="1"/>
        <s v="Council Rates" u="1"/>
        <s v="Mark Pitt" u="1"/>
        <s v="Water" u="1"/>
        <s v="Rent" u="1"/>
        <s v="Income" u="1"/>
        <s v="Com Corp Fees" u="1"/>
        <s v="Removal cost - Lot 3" u="1"/>
        <s v="Tape for removals" u="1"/>
        <s v="Transfer Lots 9 and 10" u="1"/>
      </sharedItems>
    </cacheField>
    <cacheField name="Inc/expense" numFmtId="0">
      <sharedItems containsBlank="1" count="3">
        <m/>
        <s v="I"/>
        <s v="E"/>
      </sharedItems>
    </cacheField>
    <cacheField name="GST Applicable?" numFmtId="0">
      <sharedItems containsBlank="1"/>
    </cacheField>
    <cacheField name="GST Applicable Amount" numFmtId="4">
      <sharedItems containsSemiMixedTypes="0" containsString="0" containsNumber="1" minValue="-359200.07" maxValue="6105"/>
    </cacheField>
    <cacheField name="Income" numFmtId="4">
      <sharedItems containsSemiMixedTypes="0" containsString="0" containsNumber="1" minValue="0" maxValue="359200.07"/>
    </cacheField>
    <cacheField name="Expense" numFmtId="4">
      <sharedItems containsSemiMixedTypes="0" containsString="0" containsNumber="1" minValue="0" maxValue="10526.68"/>
    </cacheField>
    <cacheField name="GST Collected" numFmtId="164">
      <sharedItems containsSemiMixedTypes="0" containsString="0" containsNumber="1" minValue="0" maxValue="32654.551818181819"/>
    </cacheField>
    <cacheField name="GST claimed" numFmtId="4">
      <sharedItems containsSemiMixedTypes="0" containsString="0" containsNumber="1" minValue="0" maxValue="555"/>
    </cacheField>
    <cacheField name="Net" numFmtId="2">
      <sharedItems containsSemiMixedTypes="0" containsString="0" containsNumber="1" minValue="0" maxValue="32654.5518181818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esley White" refreshedDate="44425.43037858796" createdVersion="4" refreshedVersion="4" minRefreshableVersion="3" recordCount="70">
  <cacheSource type="worksheet">
    <worksheetSource ref="A1:M1048576" sheet="Pitz Super"/>
  </cacheSource>
  <cacheFields count="13">
    <cacheField name="Date" numFmtId="0">
      <sharedItems containsNonDate="0" containsDate="1" containsString="0" containsBlank="1" minDate="2020-07-03T00:00:00" maxDate="2021-07-01T00:00:00"/>
    </cacheField>
    <cacheField name="Amount" numFmtId="0">
      <sharedItems containsString="0" containsBlank="1" containsNumber="1" minValue="-10526.68" maxValue="359200.07"/>
    </cacheField>
    <cacheField name="Description" numFmtId="0">
      <sharedItems containsBlank="1"/>
    </cacheField>
    <cacheField name="Source" numFmtId="0">
      <sharedItems containsBlank="1"/>
    </cacheField>
    <cacheField name="Entity" numFmtId="0">
      <sharedItems containsBlank="1"/>
    </cacheField>
    <cacheField name="Category Type" numFmtId="0">
      <sharedItems containsBlank="1" count="67">
        <s v="Transfer to rangonese for Marks car"/>
        <s v="Transfer to Mark"/>
        <s v="Interest"/>
        <s v="NLC Rates Lot 3"/>
        <s v="BAS , PAYG Apr - June 2020"/>
        <s v="Water Lot 3"/>
        <s v="ASIC Reinstatement"/>
        <s v="Rent Lot 3"/>
        <s v="Rev SA"/>
        <s v="Gardening - Lot 3"/>
        <s v="Purchase Lots 9 and 10"/>
        <s v="BAS , PAYG"/>
        <s v="Com Corp Fees - Lot 10"/>
        <s v="Com Corp Fees - Lot 9"/>
        <s v="Com Corp Fees - Lot 3"/>
        <s v="NLC Rates Lot 9"/>
        <s v="NLC Rates Lot 10"/>
        <s v="Water Lot 10"/>
        <s v="Water Lot 9"/>
        <s v="Rent Lot 9 and 10"/>
        <s v="Fuel"/>
        <s v="Accomodation"/>
        <s v="Insurance - Lot 3"/>
        <s v="Audit Fees - Super "/>
        <s v="Accountant fees - Super"/>
        <s v="ATO Refund?"/>
        <s v="BAS Oct - Dec '20"/>
        <s v="Waste - clean out Lot 3"/>
        <s v="Clearing costs Lot 9 and 10 "/>
        <s v="Sale Lot 3"/>
        <s v="Transfer to Action Cat"/>
        <s v="ATO"/>
        <s v="Legal Fees "/>
        <s v="Accountant fees - Partnership"/>
        <m/>
        <s v="Legal Fees" u="1"/>
        <s v="BAS Oct - Dec 2019" u="1"/>
        <s v="Business Insurance" u="1"/>
        <s v="Rev SA Fees" u="1"/>
        <s v="Electricity" u="1"/>
        <s v="Fencing Lot 3" u="1"/>
        <s v="Valuation - Lot 3" u="1"/>
        <s v="Transfer to MP" u="1"/>
        <s v="Super Audit Fees" u="1"/>
        <s v="Council Rates" u="1"/>
        <s v="Elec bill lot 3" u="1"/>
        <s v="Mark Pitt" u="1"/>
        <s v="Insurance" u="1"/>
        <s v="Emergency Services Levy" u="1"/>
        <s v="Water" u="1"/>
        <s v="Rent" u="1"/>
        <s v="BAS , PAYG Apr - June 2019" u="1"/>
        <s v="Business Taxes" u="1"/>
        <s v="Income" u="1"/>
        <s v="Accountant Fees" u="1"/>
        <s v="Com Corp Fees" u="1"/>
        <s v="WaterWater Lot 3" u="1"/>
        <s v="Removal cost - Lot 3" u="1"/>
        <s v="Real Estate fees" u="1"/>
        <s v="Tape for removals" u="1"/>
        <s v="Transfer Lots 9 and 10" u="1"/>
        <s v="Tax?" u="1"/>
        <s v="BAS , PAYG Jul - Sep 2019" u="1"/>
        <s v="Tax" u="1"/>
        <s v="BAS Jan - Mar 2020" u="1"/>
        <s v="Transfer to Partnership" u="1"/>
        <s v="Vees Estate " u="1"/>
      </sharedItems>
    </cacheField>
    <cacheField name="Inc/expense" numFmtId="0">
      <sharedItems containsBlank="1" count="3">
        <m/>
        <s v="I"/>
        <s v="E"/>
      </sharedItems>
    </cacheField>
    <cacheField name="GST Applicable?" numFmtId="0">
      <sharedItems containsBlank="1"/>
    </cacheField>
    <cacheField name="GST Applicable Amount" numFmtId="0">
      <sharedItems containsString="0" containsBlank="1" containsNumber="1" minValue="-359200.07" maxValue="6105"/>
    </cacheField>
    <cacheField name="Income" numFmtId="0">
      <sharedItems containsString="0" containsBlank="1" containsNumber="1" minValue="0" maxValue="359200.07"/>
    </cacheField>
    <cacheField name="Expense" numFmtId="0">
      <sharedItems containsString="0" containsBlank="1" containsNumber="1" minValue="-1562" maxValue="10526.68"/>
    </cacheField>
    <cacheField name="GST Collected" numFmtId="0">
      <sharedItems containsString="0" containsBlank="1" containsNumber="1" minValue="0" maxValue="32654.551818181819"/>
    </cacheField>
    <cacheField name="GST claimed" numFmtId="0">
      <sharedItems containsString="0" containsBlank="1" containsNumber="1" minValue="-142" maxValue="5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">
  <r>
    <d v="2020-07-03T00:00:00"/>
    <n v="-6000"/>
    <s v="TRANSACT FUNDS TFR TO MRS R RANGONESE Receipt number: 40026481 BSB: 732055 A/C: 696969 Payment description: Mark Pitt"/>
    <s v="Super"/>
    <s v="Personal"/>
    <x v="0"/>
    <x v="0"/>
    <s v="N"/>
    <n v="0"/>
    <n v="0"/>
    <n v="0"/>
    <n v="0"/>
    <n v="0"/>
    <n v="0"/>
  </r>
  <r>
    <d v="2020-07-06T00:00:00"/>
    <n v="-5000"/>
    <s v="TRANSACT FUNDS TFR TO MARK PITT Receipt number: 40045810 BSB: 012366 A/C: 496230204 Payment description: Car Engine"/>
    <s v="Super"/>
    <s v="Super"/>
    <x v="1"/>
    <x v="0"/>
    <s v="N"/>
    <n v="0"/>
    <n v="0"/>
    <n v="0"/>
    <n v="0"/>
    <n v="0"/>
    <n v="0"/>
  </r>
  <r>
    <d v="2020-07-31T00:00:00"/>
    <n v="5.07"/>
    <s v="MACQUARIE CMA INTEREST PAID"/>
    <s v="Super"/>
    <s v="Super"/>
    <x v="2"/>
    <x v="1"/>
    <s v="N"/>
    <n v="0"/>
    <n v="5.07"/>
    <n v="0"/>
    <n v="0"/>
    <n v="0"/>
    <n v="0"/>
  </r>
  <r>
    <d v="2020-08-18T00:00:00"/>
    <n v="-455.59"/>
    <s v="BPAY TO NARA LUCIN COUNCIL Receipt number: MBL20200818191373858 CRN: 1000128091"/>
    <s v="Super"/>
    <s v="Super"/>
    <x v="3"/>
    <x v="2"/>
    <s v="N"/>
    <n v="0"/>
    <n v="0"/>
    <n v="455.59"/>
    <n v="0"/>
    <n v="0"/>
    <n v="0"/>
  </r>
  <r>
    <d v="2020-08-24T00:00:00"/>
    <n v="-963"/>
    <s v="BPAY TO TAX OFFICE PAYMENTS Receipt number: 40383393 CRN: 128932003794860"/>
    <s v="Super"/>
    <s v="Super"/>
    <x v="4"/>
    <x v="0"/>
    <s v="N"/>
    <n v="0"/>
    <n v="0"/>
    <n v="0"/>
    <n v="0"/>
    <n v="0"/>
    <n v="0"/>
  </r>
  <r>
    <d v="2020-08-24T00:00:00"/>
    <n v="-150.16"/>
    <s v="BPAY TO SA WATER Receipt number: MBL20200824191696479 CRN: 67208390810"/>
    <s v="Super"/>
    <s v="Super"/>
    <x v="5"/>
    <x v="2"/>
    <s v="N"/>
    <n v="0"/>
    <n v="0"/>
    <n v="150.16"/>
    <n v="0"/>
    <n v="0"/>
    <n v="0"/>
  </r>
  <r>
    <d v="2020-08-31T00:00:00"/>
    <n v="5.01"/>
    <s v="MACQUARIE CMA INTEREST PAID"/>
    <s v="Super"/>
    <s v="Super"/>
    <x v="2"/>
    <x v="1"/>
    <s v="N"/>
    <n v="0"/>
    <n v="5.01"/>
    <n v="0"/>
    <n v="0"/>
    <n v="0"/>
    <n v="0"/>
  </r>
  <r>
    <d v="2020-09-10T00:00:00"/>
    <n v="-2173"/>
    <s v="BPAY TO ASIC Receipt number: MBL20200910193494231 CRN: 2290039505438"/>
    <s v="Super"/>
    <s v="Super"/>
    <x v="6"/>
    <x v="2"/>
    <s v="N"/>
    <n v="0"/>
    <n v="0"/>
    <n v="2173"/>
    <n v="0"/>
    <n v="0"/>
    <n v="0"/>
  </r>
  <r>
    <d v="2020-09-11T00:00:00"/>
    <n v="-1000"/>
    <s v="TRANSACT FUNDS TFR TO MARK PITT Receipt number: 40701906 BSB: 012366 A/C: 496230204 Payment description: Funds transfer"/>
    <s v="Super"/>
    <s v="Super"/>
    <x v="1"/>
    <x v="0"/>
    <s v="N"/>
    <n v="0"/>
    <n v="0"/>
    <n v="0"/>
    <n v="0"/>
    <n v="0"/>
    <n v="0"/>
  </r>
  <r>
    <d v="2020-09-17T00:00:00"/>
    <n v="11455.59"/>
    <s v="Shared Services DEWNR 100079000154"/>
    <s v="Super"/>
    <s v="Super"/>
    <x v="7"/>
    <x v="1"/>
    <s v="Y"/>
    <n v="-11455.59"/>
    <n v="11455.59"/>
    <n v="0"/>
    <n v="1041.4172727272728"/>
    <n v="0"/>
    <n v="1041.4172727272728"/>
  </r>
  <r>
    <d v="2020-09-18T00:00:00"/>
    <n v="-418.2"/>
    <s v="BPAY TO REVSA - ESL Receipt number: MBL20200918194259774 CRN: 5065558511"/>
    <s v="Super"/>
    <s v="Super"/>
    <x v="8"/>
    <x v="2"/>
    <s v="N"/>
    <n v="0"/>
    <n v="0"/>
    <n v="418.2"/>
    <n v="0"/>
    <n v="0"/>
    <n v="0"/>
  </r>
  <r>
    <d v="2020-09-30T00:00:00"/>
    <n v="4.97"/>
    <s v="MACQUARIE CMA INTEREST PAID"/>
    <s v="Super"/>
    <s v="Super"/>
    <x v="2"/>
    <x v="1"/>
    <s v="N"/>
    <n v="0"/>
    <n v="4.97"/>
    <n v="0"/>
    <n v="0"/>
    <n v="0"/>
    <n v="0"/>
  </r>
  <r>
    <d v="2020-10-06T00:00:00"/>
    <n v="-77"/>
    <s v="TRANSACT FUNDS TFR TO ALLAN'S WASTE REMO Receipt number: 40945010 BSB: 015670 A/C: 347251888 Payment description: Inv 17469"/>
    <s v="Super"/>
    <s v="Super"/>
    <x v="9"/>
    <x v="2"/>
    <s v="Y"/>
    <n v="77"/>
    <n v="0"/>
    <n v="77"/>
    <n v="0"/>
    <n v="7"/>
    <n v="0"/>
  </r>
  <r>
    <d v="2020-10-26T00:00:00"/>
    <n v="-10526.68"/>
    <s v="TRANSACT FUNDS TFR TO WESTLEY TRUST Receipt number: 41151198 BSB: 015670 A/C: 234414484 Payment description: Pitz Super"/>
    <s v="Super"/>
    <s v="Super"/>
    <x v="10"/>
    <x v="2"/>
    <s v="N"/>
    <n v="0"/>
    <n v="0"/>
    <n v="10526.68"/>
    <n v="0"/>
    <n v="0"/>
    <n v="0"/>
  </r>
  <r>
    <d v="2020-11-24T00:00:00"/>
    <n v="-1243"/>
    <s v="BPAY TO TAX OFFICE PAYMENTS Receipt number: MBL20201124200960169 CRN: 128932003794860"/>
    <s v="Super"/>
    <s v="Super"/>
    <x v="11"/>
    <x v="0"/>
    <s v="N"/>
    <n v="0"/>
    <n v="0"/>
    <n v="0"/>
    <n v="0"/>
    <n v="0"/>
    <n v="0"/>
  </r>
  <r>
    <d v="2020-11-30T00:00:00"/>
    <n v="-255"/>
    <s v="TRANSACT FUNDS TFR TO COMMUNITY CORP SMI Receipt number: 41512089 BSB: 012275 A/C: 285340489 Payment description: Com Corp Lot 10"/>
    <s v="Super"/>
    <s v="Super"/>
    <x v="12"/>
    <x v="2"/>
    <s v="N"/>
    <n v="0"/>
    <n v="0"/>
    <n v="255"/>
    <n v="0"/>
    <n v="0"/>
    <n v="0"/>
  </r>
  <r>
    <d v="2020-11-30T00:00:00"/>
    <n v="-285"/>
    <s v="TRANSACT FUNDS TFR TO COMMUNITY CORP SMI Receipt number: 41512070 BSB: 012275 A/C: 285340489 Payment description: Com Corp Lot 9"/>
    <s v="Super"/>
    <s v="Super"/>
    <x v="13"/>
    <x v="2"/>
    <s v="N"/>
    <n v="0"/>
    <n v="0"/>
    <n v="285"/>
    <n v="0"/>
    <n v="0"/>
    <n v="0"/>
  </r>
  <r>
    <d v="2020-11-30T00:00:00"/>
    <n v="-285"/>
    <s v="TRANSACT FUNDS TFR TO COMMUNITY CORP SMI Receipt number: 41512042 BSB: 012275 A/C: 285340489 Payment description: Com Corp Lot 3"/>
    <s v="Super"/>
    <s v="Super"/>
    <x v="14"/>
    <x v="2"/>
    <s v="N"/>
    <n v="0"/>
    <n v="0"/>
    <n v="285"/>
    <n v="0"/>
    <n v="0"/>
    <n v="0"/>
  </r>
  <r>
    <d v="2020-11-30T00:00:00"/>
    <n v="-82.83"/>
    <s v="BPAY TO NARA LUCIN COUNCIL Receipt number: MBL20201130202137733 CRN: 1000128143"/>
    <s v="Super"/>
    <s v="Super"/>
    <x v="15"/>
    <x v="2"/>
    <s v="N"/>
    <n v="0"/>
    <n v="0"/>
    <n v="82.83"/>
    <n v="0"/>
    <n v="0"/>
    <n v="0"/>
  </r>
  <r>
    <d v="2020-11-30T00:00:00"/>
    <n v="-104.42"/>
    <s v="BPAY TO NARA LUCIN COUNCIL Receipt number: MBL20201130202137241 CRN: 1000128125"/>
    <s v="Super"/>
    <s v="Super"/>
    <x v="16"/>
    <x v="2"/>
    <s v="N"/>
    <n v="0"/>
    <n v="0"/>
    <n v="104.42"/>
    <n v="0"/>
    <n v="0"/>
    <n v="0"/>
  </r>
  <r>
    <d v="2020-11-30T00:00:00"/>
    <n v="-455.57"/>
    <s v="BPAY TO NARA LUCIN COUNCIL Receipt number: MBL20201130202137164 CRN: 1000128091"/>
    <s v="Super"/>
    <s v="Super"/>
    <x v="3"/>
    <x v="2"/>
    <s v="N"/>
    <n v="0"/>
    <n v="0"/>
    <n v="455.57"/>
    <n v="0"/>
    <n v="0"/>
    <n v="0"/>
  </r>
  <r>
    <d v="2020-12-04T00:00:00"/>
    <n v="-140.55000000000001"/>
    <s v="BPAY TO SA WATER Receipt number: MBL20201204202530007 CRN: 6720839207"/>
    <s v="Super"/>
    <s v="Super"/>
    <x v="17"/>
    <x v="2"/>
    <s v="N"/>
    <n v="0"/>
    <n v="0"/>
    <n v="140.55000000000001"/>
    <n v="0"/>
    <n v="0"/>
    <n v="0"/>
  </r>
  <r>
    <d v="2020-12-04T00:00:00"/>
    <n v="-140.55000000000001"/>
    <s v="BPAY TO SA WATER Receipt number: MBL20201204202529708 CRN: 6720839223"/>
    <s v="Super"/>
    <s v="Super"/>
    <x v="18"/>
    <x v="2"/>
    <s v="N"/>
    <n v="0"/>
    <n v="0"/>
    <n v="140.55000000000001"/>
    <n v="0"/>
    <n v="0"/>
    <n v="0"/>
  </r>
  <r>
    <d v="2020-12-14T00:00:00"/>
    <n v="-150.16"/>
    <s v="BPAY TO SA WATER Receipt number: MBL20201214203410760 CRN: 67208390810"/>
    <s v="Super"/>
    <s v="Super"/>
    <x v="5"/>
    <x v="2"/>
    <s v="N"/>
    <n v="0"/>
    <n v="0"/>
    <n v="150.16"/>
    <n v="0"/>
    <n v="0"/>
    <n v="0"/>
  </r>
  <r>
    <d v="2020-12-16T00:00:00"/>
    <n v="1610.95"/>
    <s v="3438144 WBC OLP WICKHAMFLOWER RENT"/>
    <s v="Super"/>
    <s v="Super"/>
    <x v="19"/>
    <x v="1"/>
    <s v="Y"/>
    <n v="-1610.95"/>
    <n v="1610.95"/>
    <n v="0"/>
    <n v="146.45000000000002"/>
    <n v="0"/>
    <n v="146.45000000000002"/>
  </r>
  <r>
    <d v="2020-12-31T00:00:00"/>
    <n v="26.16"/>
    <s v="MACQUARIE CMA INTEREST PAID"/>
    <s v="Super"/>
    <s v="Super"/>
    <x v="2"/>
    <x v="1"/>
    <s v="N"/>
    <n v="0"/>
    <n v="26.16"/>
    <n v="0"/>
    <n v="0"/>
    <n v="0"/>
    <n v="0"/>
  </r>
  <r>
    <d v="2021-03-22T00:00:00"/>
    <n v="-78.05"/>
    <s v="Bp Servo Ulladulla        Ulladulla"/>
    <s v="AC Visa"/>
    <s v="Super"/>
    <x v="20"/>
    <x v="2"/>
    <s v="Y"/>
    <n v="78.05"/>
    <n v="0"/>
    <n v="78.05"/>
    <n v="0"/>
    <n v="7.0954545454545448"/>
    <n v="0"/>
  </r>
  <r>
    <d v="2021-03-25T00:00:00"/>
    <n v="-47.35"/>
    <s v="EG GROUP/72-76 SURFCOAST  TORQUAY"/>
    <s v="AC Visa"/>
    <s v="Super"/>
    <x v="20"/>
    <x v="2"/>
    <s v="Y"/>
    <n v="47.35"/>
    <n v="0"/>
    <n v="47.35"/>
    <n v="0"/>
    <n v="4.3045454545454547"/>
    <n v="0"/>
  </r>
  <r>
    <d v="2021-03-25T00:00:00"/>
    <n v="-79.84"/>
    <s v="UNITED BAIRNSDALE         BAIRNSDALE"/>
    <s v="AC Visa"/>
    <s v="Super"/>
    <x v="20"/>
    <x v="2"/>
    <s v="Y"/>
    <n v="79.84"/>
    <n v="0"/>
    <n v="79.84"/>
    <n v="0"/>
    <n v="7.2581818181818187"/>
    <n v="0"/>
  </r>
  <r>
    <d v="2021-03-29T00:00:00"/>
    <n v="-64.78"/>
    <s v="CALTEX PORTLAND           PORTLAND"/>
    <s v="AC Visa"/>
    <s v="Super"/>
    <x v="20"/>
    <x v="2"/>
    <s v="Y"/>
    <n v="64.78"/>
    <n v="0"/>
    <n v="64.78"/>
    <n v="0"/>
    <n v="5.8890909090909096"/>
    <n v="0"/>
  </r>
  <r>
    <d v="2021-03-31T00:00:00"/>
    <n v="-73.34"/>
    <s v="EG GROUP/12 MCRAE ST      NARACOORTE"/>
    <s v="AC Visa"/>
    <s v="Super"/>
    <x v="20"/>
    <x v="2"/>
    <s v="Y"/>
    <n v="73.34"/>
    <n v="0"/>
    <n v="73.34"/>
    <n v="0"/>
    <n v="6.6672727272727279"/>
    <n v="0"/>
  </r>
  <r>
    <d v="2021-03-26T00:00:00"/>
    <n v="-145"/>
    <s v="SIPPY GROUP PTY LTD       PORT CAMPBELL"/>
    <s v="MP Visa"/>
    <s v="Super"/>
    <x v="21"/>
    <x v="2"/>
    <s v="Y"/>
    <n v="145"/>
    <n v="0"/>
    <n v="145"/>
    <n v="0"/>
    <n v="13.181818181818182"/>
    <n v="0"/>
  </r>
  <r>
    <d v="2021-03-21T00:00:00"/>
    <n v="-145"/>
    <s v="ORBOST COUNTRY ROADS MO ORBOST"/>
    <s v="MP Amex"/>
    <s v="Super"/>
    <x v="21"/>
    <x v="2"/>
    <s v="Y"/>
    <n v="145"/>
    <n v="0"/>
    <n v="145"/>
    <n v="0"/>
    <n v="13.181818181818182"/>
    <n v="0"/>
  </r>
  <r>
    <d v="2021-03-30T00:00:00"/>
    <n v="-725"/>
    <s v="COUNTRY ROADS MOTOR INN NARACOORTE"/>
    <s v="MP Amex"/>
    <s v="Super"/>
    <x v="21"/>
    <x v="2"/>
    <s v="Y"/>
    <n v="725"/>
    <n v="0"/>
    <n v="725"/>
    <n v="0"/>
    <n v="65.909090909090907"/>
    <n v="0"/>
  </r>
  <r>
    <d v="2021-01-28T00:00:00"/>
    <n v="-1550.63"/>
    <s v="BPAY TO AUSURE INSURANCE"/>
    <s v="Super"/>
    <s v="Super"/>
    <x v="22"/>
    <x v="2"/>
    <s v="Y"/>
    <n v="1550.63"/>
    <n v="0"/>
    <n v="1550.63"/>
    <n v="0"/>
    <n v="140.96636363636364"/>
    <n v="0"/>
  </r>
  <r>
    <d v="2021-01-29T00:00:00"/>
    <n v="13.13"/>
    <s v="MACQUARIE CMA INTEREST PAID"/>
    <s v="Super"/>
    <s v="Super"/>
    <x v="2"/>
    <x v="1"/>
    <s v="N"/>
    <n v="0"/>
    <n v="13.13"/>
    <n v="0"/>
    <n v="0"/>
    <n v="0"/>
    <n v="0"/>
  </r>
  <r>
    <d v="2021-02-04T00:00:00"/>
    <n v="-1144"/>
    <s v="TRANSACT FUNDS TFR TO TTO"/>
    <s v="Super"/>
    <s v="Super"/>
    <x v="23"/>
    <x v="2"/>
    <s v="Y"/>
    <n v="1144"/>
    <n v="0"/>
    <n v="1144"/>
    <n v="0"/>
    <n v="104"/>
    <n v="0"/>
  </r>
  <r>
    <d v="2021-02-04T00:00:00"/>
    <n v="-1672"/>
    <s v="TRANSACT FUNDS TFR TO TTO"/>
    <s v="Super"/>
    <s v="Super"/>
    <x v="24"/>
    <x v="2"/>
    <s v="Y"/>
    <n v="1672"/>
    <n v="0"/>
    <n v="1672"/>
    <n v="0"/>
    <n v="152"/>
    <n v="0"/>
  </r>
  <r>
    <d v="2021-02-09T00:00:00"/>
    <n v="-140.55000000000001"/>
    <s v="BPAY TO SA WATER"/>
    <s v="Super"/>
    <s v="Super"/>
    <x v="17"/>
    <x v="2"/>
    <s v="N"/>
    <n v="0"/>
    <n v="0"/>
    <n v="140.55000000000001"/>
    <n v="0"/>
    <n v="0"/>
    <n v="0"/>
  </r>
  <r>
    <d v="2021-02-09T00:00:00"/>
    <n v="-140.55000000000001"/>
    <s v="BPAY TO SA WATER"/>
    <s v="Super"/>
    <s v="Super"/>
    <x v="18"/>
    <x v="2"/>
    <s v="N"/>
    <n v="0"/>
    <n v="0"/>
    <n v="140.55000000000001"/>
    <n v="0"/>
    <n v="0"/>
    <n v="0"/>
  </r>
  <r>
    <d v="2021-02-09T00:00:00"/>
    <n v="-150.16"/>
    <s v="BPAY TO SA WATER"/>
    <s v="Super"/>
    <s v="Super"/>
    <x v="5"/>
    <x v="2"/>
    <s v="N"/>
    <n v="0"/>
    <n v="0"/>
    <n v="150.16"/>
    <n v="0"/>
    <n v="0"/>
    <n v="0"/>
  </r>
  <r>
    <d v="2021-02-10T00:00:00"/>
    <n v="-2000"/>
    <s v="TRANSACT FUNDS TFR TO MARK PITT"/>
    <s v="Super"/>
    <s v="Super"/>
    <x v="1"/>
    <x v="0"/>
    <m/>
    <n v="0"/>
    <n v="0"/>
    <n v="0"/>
    <n v="0"/>
    <n v="0"/>
    <n v="0"/>
  </r>
  <r>
    <d v="2021-02-19T00:00:00"/>
    <n v="1079"/>
    <s v="ATO ATO007000014143674"/>
    <s v="Super"/>
    <s v="Super"/>
    <x v="25"/>
    <x v="0"/>
    <s v="N"/>
    <n v="0"/>
    <n v="0"/>
    <n v="0"/>
    <n v="0"/>
    <n v="0"/>
    <n v="0"/>
  </r>
  <r>
    <d v="2021-02-25T00:00:00"/>
    <n v="-341"/>
    <s v="BPAY TO TAX OFFICE PAYMENTS"/>
    <s v="Super"/>
    <s v="Super"/>
    <x v="26"/>
    <x v="0"/>
    <s v="N"/>
    <n v="0"/>
    <n v="0"/>
    <n v="0"/>
    <n v="0"/>
    <n v="0"/>
    <n v="0"/>
  </r>
  <r>
    <d v="2021-02-25T00:00:00"/>
    <n v="-104.42"/>
    <s v="BPAY TO NARA LUCIN COUNCIL"/>
    <s v="Super"/>
    <s v="Super"/>
    <x v="16"/>
    <x v="2"/>
    <s v="N"/>
    <n v="0"/>
    <n v="0"/>
    <n v="104.42"/>
    <n v="0"/>
    <n v="0"/>
    <n v="0"/>
  </r>
  <r>
    <d v="2021-02-25T00:00:00"/>
    <n v="-83.03"/>
    <s v="BPAY TO NARA LUCIN COUNCIL"/>
    <s v="Super"/>
    <s v="Super"/>
    <x v="15"/>
    <x v="2"/>
    <s v="N"/>
    <n v="0"/>
    <n v="0"/>
    <n v="83.03"/>
    <n v="0"/>
    <n v="0"/>
    <n v="0"/>
  </r>
  <r>
    <d v="2021-02-25T00:00:00"/>
    <n v="-455.57"/>
    <s v="BPAY TO NARA LUCIN COUNCIL"/>
    <s v="Super"/>
    <s v="Super"/>
    <x v="3"/>
    <x v="2"/>
    <s v="N"/>
    <n v="0"/>
    <n v="0"/>
    <n v="455.57"/>
    <n v="0"/>
    <n v="0"/>
    <n v="0"/>
  </r>
  <r>
    <d v="2021-02-26T00:00:00"/>
    <n v="9.94"/>
    <s v="MACQUARIE CMA INTEREST PAID"/>
    <s v="Super"/>
    <s v="Super"/>
    <x v="2"/>
    <x v="1"/>
    <s v="N"/>
    <n v="0"/>
    <n v="9.94"/>
    <n v="0"/>
    <n v="0"/>
    <n v="0"/>
    <n v="0"/>
  </r>
  <r>
    <d v="2021-03-03T00:00:00"/>
    <n v="1610.95"/>
    <s v="3414780 WBC OLP WICKHAM FLOWER"/>
    <s v="Super"/>
    <s v="Super"/>
    <x v="19"/>
    <x v="1"/>
    <s v="Y"/>
    <n v="-1610.95"/>
    <n v="1610.95"/>
    <n v="0"/>
    <n v="146.45000000000002"/>
    <n v="0"/>
    <n v="146.45000000000002"/>
  </r>
  <r>
    <d v="2021-03-25T00:00:00"/>
    <n v="2029.82"/>
    <s v="Shared Services DEWNR 100079000570"/>
    <s v="Super"/>
    <s v="Super"/>
    <x v="7"/>
    <x v="1"/>
    <s v="Y"/>
    <n v="-2029.82"/>
    <n v="2029.82"/>
    <n v="0"/>
    <n v="184.52909090909091"/>
    <n v="0"/>
    <n v="184.52909090909091"/>
  </r>
  <r>
    <d v="2021-03-31T00:00:00"/>
    <n v="11.12"/>
    <s v="MACQUARIE CMA INTEREST PAID"/>
    <s v="Super"/>
    <s v="Super"/>
    <x v="2"/>
    <x v="1"/>
    <s v="N"/>
    <n v="0"/>
    <n v="11.12"/>
    <n v="0"/>
    <n v="0"/>
    <n v="0"/>
    <n v="0"/>
  </r>
  <r>
    <d v="2021-03-29T00:00:00"/>
    <n v="-91"/>
    <s v="Envirotech"/>
    <s v="Cash"/>
    <s v="Super"/>
    <x v="27"/>
    <x v="2"/>
    <s v="Y"/>
    <n v="91"/>
    <n v="0"/>
    <n v="91"/>
    <n v="0"/>
    <n v="8.2727272727272734"/>
    <n v="0"/>
  </r>
  <r>
    <d v="2021-04-06T00:00:00"/>
    <n v="-6105"/>
    <s v="TRANSACT FUNDS TFR TO DG PITT PTY LTD"/>
    <s v="Super"/>
    <s v="Super"/>
    <x v="28"/>
    <x v="2"/>
    <s v="Y"/>
    <n v="6105"/>
    <n v="0"/>
    <n v="6105"/>
    <n v="0"/>
    <n v="555"/>
    <n v="0"/>
  </r>
  <r>
    <d v="2021-04-12T00:00:00"/>
    <n v="-4000"/>
    <s v="TRANSACT FUNDS TFR TO MARK PITT"/>
    <s v="Super"/>
    <s v="Personal"/>
    <x v="1"/>
    <x v="0"/>
    <m/>
    <n v="0"/>
    <n v="0"/>
    <n v="0"/>
    <n v="0"/>
    <n v="0"/>
    <n v="0"/>
  </r>
  <r>
    <d v="2021-04-12T00:00:00"/>
    <n v="359200.07"/>
    <s v="PEXA Pitt 27236"/>
    <s v="Super"/>
    <s v="Super"/>
    <x v="29"/>
    <x v="1"/>
    <s v="Y"/>
    <n v="-359200.07"/>
    <n v="359200.07"/>
    <n v="0"/>
    <n v="32654.551818181819"/>
    <n v="0"/>
    <n v="32654.551818181819"/>
  </r>
  <r>
    <d v="2021-04-30T00:00:00"/>
    <n v="32.549999999999997"/>
    <s v="MACQUARIE CMA INTEREST PAID"/>
    <s v="Super"/>
    <s v="Super"/>
    <x v="2"/>
    <x v="1"/>
    <m/>
    <n v="0"/>
    <n v="32.549999999999997"/>
    <n v="0"/>
    <n v="0"/>
    <n v="0"/>
    <n v="0"/>
  </r>
  <r>
    <d v="2021-05-07T00:00:00"/>
    <n v="-2200"/>
    <s v="TRANSACT FUNDS TFR TO ACTION CAT SAVER"/>
    <s v="Super"/>
    <s v="Action Cat"/>
    <x v="30"/>
    <x v="0"/>
    <m/>
    <n v="0"/>
    <n v="0"/>
    <n v="0"/>
    <n v="0"/>
    <n v="0"/>
    <n v="0"/>
  </r>
  <r>
    <d v="2021-05-07T00:00:00"/>
    <n v="182"/>
    <s v="ATO ATO12893200379I001"/>
    <s v="Super"/>
    <s v="Super"/>
    <x v="31"/>
    <x v="0"/>
    <m/>
    <n v="0"/>
    <n v="0"/>
    <n v="0"/>
    <n v="0"/>
    <n v="0"/>
    <n v="0"/>
  </r>
  <r>
    <d v="2021-05-14T00:00:00"/>
    <n v="-2500"/>
    <s v="TRANSACT FUNDS TFR TO MARK PITT"/>
    <s v="Super"/>
    <s v="Personal"/>
    <x v="1"/>
    <x v="0"/>
    <m/>
    <n v="0"/>
    <n v="0"/>
    <n v="0"/>
    <n v="0"/>
    <n v="0"/>
    <n v="0"/>
  </r>
  <r>
    <d v="2021-05-17T00:00:00"/>
    <n v="-140.55000000000001"/>
    <s v="BPAY TO SA WATER"/>
    <s v="Super"/>
    <s v="Super"/>
    <x v="17"/>
    <x v="2"/>
    <s v="N"/>
    <n v="0"/>
    <n v="0"/>
    <n v="140.55000000000001"/>
    <n v="0"/>
    <n v="0"/>
    <n v="0"/>
  </r>
  <r>
    <d v="2021-05-17T00:00:00"/>
    <n v="-140.55000000000001"/>
    <s v="BPAY TO SA WATER"/>
    <s v="Super"/>
    <s v="Super"/>
    <x v="18"/>
    <x v="2"/>
    <s v="N"/>
    <n v="0"/>
    <n v="0"/>
    <n v="140.55000000000001"/>
    <n v="0"/>
    <n v="0"/>
    <n v="0"/>
  </r>
  <r>
    <d v="2021-05-25T00:00:00"/>
    <n v="-104.42"/>
    <s v="BPAY TO NARA LUCIN COUNCIL"/>
    <s v="Super"/>
    <s v="Super"/>
    <x v="16"/>
    <x v="2"/>
    <s v="N"/>
    <n v="0"/>
    <n v="0"/>
    <n v="104.42"/>
    <n v="0"/>
    <n v="0"/>
    <n v="0"/>
  </r>
  <r>
    <d v="2021-05-25T00:00:00"/>
    <n v="-82.93"/>
    <s v="BPAY TO NARA LUCIN COUNCIL"/>
    <s v="Super"/>
    <s v="Super"/>
    <x v="15"/>
    <x v="2"/>
    <s v="N"/>
    <n v="0"/>
    <n v="0"/>
    <n v="82.93"/>
    <n v="0"/>
    <n v="0"/>
    <n v="0"/>
  </r>
  <r>
    <d v="2021-05-26T00:00:00"/>
    <n v="-2000"/>
    <s v="TRANSACT FUNDS TFR TO MARK PITT"/>
    <s v="Super"/>
    <s v="Personal"/>
    <x v="1"/>
    <x v="0"/>
    <m/>
    <n v="0"/>
    <n v="0"/>
    <n v="0"/>
    <n v="0"/>
    <n v="0"/>
    <n v="0"/>
  </r>
  <r>
    <d v="2021-05-26T00:00:00"/>
    <n v="1610.95"/>
    <s v="3682770 WBC OLP WICKHAM FLOWER"/>
    <s v="Super"/>
    <s v="Super"/>
    <x v="19"/>
    <x v="1"/>
    <s v="Y"/>
    <n v="-1610.95"/>
    <n v="1610.95"/>
    <n v="0"/>
    <n v="146.45000000000002"/>
    <n v="0"/>
    <n v="146.45000000000002"/>
  </r>
  <r>
    <d v="2021-05-31T00:00:00"/>
    <n v="46.43"/>
    <s v="MACQUARIE CMA INTEREST PAID"/>
    <s v="Super"/>
    <s v="Super"/>
    <x v="2"/>
    <x v="1"/>
    <m/>
    <n v="0"/>
    <n v="46.43"/>
    <n v="0"/>
    <n v="0"/>
    <n v="0"/>
    <n v="0"/>
  </r>
  <r>
    <d v="2021-06-25T00:00:00"/>
    <n v="-440"/>
    <s v="TRANSACT FUNDS TFR TO WESTLEY DIGIORGIO"/>
    <s v="Super"/>
    <s v="Super"/>
    <x v="32"/>
    <x v="2"/>
    <s v="Y"/>
    <n v="440"/>
    <n v="0"/>
    <n v="440"/>
    <n v="0"/>
    <n v="40"/>
    <n v="0"/>
  </r>
  <r>
    <d v="2021-06-30T00:00:00"/>
    <n v="44.73"/>
    <s v="MACQUARIE CMA INTEREST PAID"/>
    <s v="Super"/>
    <s v="Super"/>
    <x v="2"/>
    <x v="1"/>
    <m/>
    <n v="0"/>
    <n v="44.73"/>
    <n v="0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0">
  <r>
    <d v="2020-07-03T00:00:00"/>
    <n v="-6000"/>
    <s v="TRANSACT FUNDS TFR TO MRS R RANGONESE Receipt number: 40026481 BSB: 732055 A/C: 696969 Payment description: Mark Pitt"/>
    <s v="Super"/>
    <s v="Personal"/>
    <x v="0"/>
    <x v="0"/>
    <s v="N"/>
    <n v="0"/>
    <n v="0"/>
    <n v="0"/>
    <n v="0"/>
    <n v="0"/>
  </r>
  <r>
    <d v="2020-07-06T00:00:00"/>
    <n v="-5000"/>
    <s v="TRANSACT FUNDS TFR TO MARK PITT Receipt number: 40045810 BSB: 012366 A/C: 496230204 Payment description: Car Engine"/>
    <s v="Super"/>
    <s v="Super"/>
    <x v="1"/>
    <x v="0"/>
    <s v="N"/>
    <n v="0"/>
    <n v="0"/>
    <n v="0"/>
    <n v="0"/>
    <n v="0"/>
  </r>
  <r>
    <d v="2020-07-31T00:00:00"/>
    <n v="5.07"/>
    <s v="MACQUARIE CMA INTEREST PAID"/>
    <s v="Super"/>
    <s v="Super"/>
    <x v="2"/>
    <x v="1"/>
    <s v="N"/>
    <n v="0"/>
    <n v="5.07"/>
    <n v="0"/>
    <n v="0"/>
    <n v="0"/>
  </r>
  <r>
    <d v="2020-08-18T00:00:00"/>
    <n v="-455.59"/>
    <s v="BPAY TO NARA LUCIN COUNCIL Receipt number: MBL20200818191373858 CRN: 1000128091"/>
    <s v="Super"/>
    <s v="Super"/>
    <x v="3"/>
    <x v="2"/>
    <s v="N"/>
    <n v="0"/>
    <n v="0"/>
    <n v="455.59"/>
    <n v="0"/>
    <n v="0"/>
  </r>
  <r>
    <d v="2020-08-24T00:00:00"/>
    <n v="-963"/>
    <s v="BPAY TO TAX OFFICE PAYMENTS Receipt number: 40383393 CRN: 128932003794860"/>
    <s v="Super"/>
    <s v="Super"/>
    <x v="4"/>
    <x v="0"/>
    <s v="N"/>
    <n v="0"/>
    <n v="0"/>
    <n v="0"/>
    <n v="0"/>
    <n v="0"/>
  </r>
  <r>
    <d v="2020-08-24T00:00:00"/>
    <n v="-150.16"/>
    <s v="BPAY TO SA WATER Receipt number: MBL20200824191696479 CRN: 67208390810"/>
    <s v="Super"/>
    <s v="Super"/>
    <x v="5"/>
    <x v="2"/>
    <s v="N"/>
    <n v="0"/>
    <n v="0"/>
    <n v="150.16"/>
    <n v="0"/>
    <n v="0"/>
  </r>
  <r>
    <d v="2020-08-31T00:00:00"/>
    <n v="5.01"/>
    <s v="MACQUARIE CMA INTEREST PAID"/>
    <s v="Super"/>
    <s v="Super"/>
    <x v="2"/>
    <x v="1"/>
    <s v="N"/>
    <n v="0"/>
    <n v="5.01"/>
    <n v="0"/>
    <n v="0"/>
    <n v="0"/>
  </r>
  <r>
    <d v="2020-09-10T00:00:00"/>
    <n v="-2173"/>
    <s v="BPAY TO ASIC Receipt number: MBL20200910193494231 CRN: 2290039505438"/>
    <s v="Super"/>
    <s v="Super"/>
    <x v="6"/>
    <x v="2"/>
    <s v="N"/>
    <n v="0"/>
    <n v="0"/>
    <n v="2173"/>
    <n v="0"/>
    <n v="0"/>
  </r>
  <r>
    <d v="2020-09-11T00:00:00"/>
    <n v="-1000"/>
    <s v="TRANSACT FUNDS TFR TO MARK PITT Receipt number: 40701906 BSB: 012366 A/C: 496230204 Payment description: Funds transfer"/>
    <s v="Super"/>
    <s v="Super"/>
    <x v="1"/>
    <x v="0"/>
    <s v="N"/>
    <n v="0"/>
    <n v="0"/>
    <n v="0"/>
    <n v="0"/>
    <n v="0"/>
  </r>
  <r>
    <d v="2020-09-17T00:00:00"/>
    <n v="11455.59"/>
    <s v="Shared Services DEWNR 100079000154"/>
    <s v="Super"/>
    <s v="Super"/>
    <x v="7"/>
    <x v="1"/>
    <s v="Y"/>
    <n v="-11455.59"/>
    <n v="11455.59"/>
    <n v="0"/>
    <n v="1041.4172727272728"/>
    <n v="0"/>
  </r>
  <r>
    <d v="2020-09-18T00:00:00"/>
    <n v="-418.2"/>
    <s v="BPAY TO REVSA - ESL Receipt number: MBL20200918194259774 CRN: 5065558511"/>
    <s v="Super"/>
    <s v="Super"/>
    <x v="8"/>
    <x v="2"/>
    <s v="N"/>
    <n v="0"/>
    <n v="0"/>
    <n v="418.2"/>
    <n v="0"/>
    <n v="0"/>
  </r>
  <r>
    <d v="2020-09-30T00:00:00"/>
    <n v="4.97"/>
    <s v="MACQUARIE CMA INTEREST PAID"/>
    <s v="Super"/>
    <s v="Super"/>
    <x v="2"/>
    <x v="1"/>
    <s v="N"/>
    <n v="0"/>
    <n v="4.97"/>
    <n v="0"/>
    <n v="0"/>
    <n v="0"/>
  </r>
  <r>
    <d v="2020-10-06T00:00:00"/>
    <n v="-77"/>
    <s v="TRANSACT FUNDS TFR TO ALLAN'S WASTE REMO Receipt number: 40945010 BSB: 015670 A/C: 347251888 Payment description: Inv 17469"/>
    <s v="Super"/>
    <s v="Super"/>
    <x v="9"/>
    <x v="2"/>
    <s v="Y"/>
    <n v="77"/>
    <n v="0"/>
    <n v="77"/>
    <n v="0"/>
    <n v="7"/>
  </r>
  <r>
    <d v="2020-10-26T00:00:00"/>
    <n v="-10526.68"/>
    <s v="TRANSACT FUNDS TFR TO WESTLEY TRUST Receipt number: 41151198 BSB: 015670 A/C: 234414484 Payment description: Pitz Super"/>
    <s v="Super"/>
    <s v="Super"/>
    <x v="10"/>
    <x v="2"/>
    <s v="N"/>
    <n v="0"/>
    <n v="0"/>
    <n v="10526.68"/>
    <n v="0"/>
    <n v="0"/>
  </r>
  <r>
    <d v="2020-11-24T00:00:00"/>
    <n v="-1243"/>
    <s v="BPAY TO TAX OFFICE PAYMENTS Receipt number: MBL20201124200960169 CRN: 128932003794860"/>
    <s v="Super"/>
    <s v="Super"/>
    <x v="11"/>
    <x v="0"/>
    <s v="N"/>
    <n v="0"/>
    <n v="0"/>
    <n v="0"/>
    <n v="0"/>
    <n v="0"/>
  </r>
  <r>
    <d v="2020-11-30T00:00:00"/>
    <n v="-255"/>
    <s v="TRANSACT FUNDS TFR TO COMMUNITY CORP SMI Receipt number: 41512089 BSB: 012275 A/C: 285340489 Payment description: Com Corp Lot 10"/>
    <s v="Super"/>
    <s v="Super"/>
    <x v="12"/>
    <x v="2"/>
    <s v="N"/>
    <n v="0"/>
    <n v="0"/>
    <n v="255"/>
    <n v="0"/>
    <n v="0"/>
  </r>
  <r>
    <d v="2020-11-30T00:00:00"/>
    <n v="-285"/>
    <s v="TRANSACT FUNDS TFR TO COMMUNITY CORP SMI Receipt number: 41512070 BSB: 012275 A/C: 285340489 Payment description: Com Corp Lot 9"/>
    <s v="Super"/>
    <s v="Super"/>
    <x v="13"/>
    <x v="2"/>
    <s v="N"/>
    <n v="0"/>
    <n v="0"/>
    <n v="285"/>
    <n v="0"/>
    <n v="0"/>
  </r>
  <r>
    <d v="2020-11-30T00:00:00"/>
    <n v="-285"/>
    <s v="TRANSACT FUNDS TFR TO COMMUNITY CORP SMI Receipt number: 41512042 BSB: 012275 A/C: 285340489 Payment description: Com Corp Lot 3"/>
    <s v="Super"/>
    <s v="Super"/>
    <x v="14"/>
    <x v="2"/>
    <s v="N"/>
    <n v="0"/>
    <n v="0"/>
    <n v="285"/>
    <n v="0"/>
    <n v="0"/>
  </r>
  <r>
    <d v="2020-11-30T00:00:00"/>
    <n v="-82.83"/>
    <s v="BPAY TO NARA LUCIN COUNCIL Receipt number: MBL20201130202137733 CRN: 1000128143"/>
    <s v="Super"/>
    <s v="Super"/>
    <x v="15"/>
    <x v="2"/>
    <s v="N"/>
    <n v="0"/>
    <n v="0"/>
    <n v="82.83"/>
    <n v="0"/>
    <n v="0"/>
  </r>
  <r>
    <d v="2020-11-30T00:00:00"/>
    <n v="-104.42"/>
    <s v="BPAY TO NARA LUCIN COUNCIL Receipt number: MBL20201130202137241 CRN: 1000128125"/>
    <s v="Super"/>
    <s v="Super"/>
    <x v="16"/>
    <x v="2"/>
    <s v="N"/>
    <n v="0"/>
    <n v="0"/>
    <n v="104.42"/>
    <n v="0"/>
    <n v="0"/>
  </r>
  <r>
    <d v="2020-11-30T00:00:00"/>
    <n v="-455.57"/>
    <s v="BPAY TO NARA LUCIN COUNCIL Receipt number: MBL20201130202137164 CRN: 1000128091"/>
    <s v="Super"/>
    <s v="Super"/>
    <x v="3"/>
    <x v="2"/>
    <s v="N"/>
    <n v="0"/>
    <n v="0"/>
    <n v="455.57"/>
    <n v="0"/>
    <n v="0"/>
  </r>
  <r>
    <d v="2020-12-04T00:00:00"/>
    <n v="-140.55000000000001"/>
    <s v="BPAY TO SA WATER Receipt number: MBL20201204202530007 CRN: 6720839207"/>
    <s v="Super"/>
    <s v="Super"/>
    <x v="17"/>
    <x v="2"/>
    <s v="N"/>
    <n v="0"/>
    <n v="0"/>
    <n v="140.55000000000001"/>
    <n v="0"/>
    <n v="0"/>
  </r>
  <r>
    <d v="2020-12-04T00:00:00"/>
    <n v="-140.55000000000001"/>
    <s v="BPAY TO SA WATER Receipt number: MBL20201204202529708 CRN: 6720839223"/>
    <s v="Super"/>
    <s v="Super"/>
    <x v="18"/>
    <x v="2"/>
    <s v="N"/>
    <n v="0"/>
    <n v="0"/>
    <n v="140.55000000000001"/>
    <n v="0"/>
    <n v="0"/>
  </r>
  <r>
    <d v="2020-12-14T00:00:00"/>
    <n v="-150.16"/>
    <s v="BPAY TO SA WATER Receipt number: MBL20201214203410760 CRN: 67208390810"/>
    <s v="Super"/>
    <s v="Super"/>
    <x v="5"/>
    <x v="2"/>
    <s v="N"/>
    <n v="0"/>
    <n v="0"/>
    <n v="150.16"/>
    <n v="0"/>
    <n v="0"/>
  </r>
  <r>
    <d v="2020-12-16T00:00:00"/>
    <n v="1610.95"/>
    <s v="3438144 WBC OLP WICKHAMFLOWER RENT"/>
    <s v="Super"/>
    <s v="Super"/>
    <x v="19"/>
    <x v="1"/>
    <s v="Y"/>
    <n v="-1610.95"/>
    <n v="1610.95"/>
    <n v="0"/>
    <n v="146.45000000000002"/>
    <n v="0"/>
  </r>
  <r>
    <d v="2020-12-31T00:00:00"/>
    <n v="26.16"/>
    <s v="MACQUARIE CMA INTEREST PAID"/>
    <s v="Super"/>
    <s v="Super"/>
    <x v="2"/>
    <x v="1"/>
    <s v="N"/>
    <n v="0"/>
    <n v="26.16"/>
    <n v="0"/>
    <n v="0"/>
    <n v="0"/>
  </r>
  <r>
    <d v="2021-03-22T00:00:00"/>
    <n v="-78.05"/>
    <s v="Bp Servo Ulladulla        Ulladulla"/>
    <s v="AC Visa"/>
    <s v="Super"/>
    <x v="20"/>
    <x v="2"/>
    <s v="Y"/>
    <n v="78.05"/>
    <n v="0"/>
    <n v="78.05"/>
    <n v="0"/>
    <n v="7.0954545454545448"/>
  </r>
  <r>
    <d v="2021-03-25T00:00:00"/>
    <n v="-47.35"/>
    <s v="EG GROUP/72-76 SURFCOAST  TORQUAY"/>
    <s v="AC Visa"/>
    <s v="Super"/>
    <x v="20"/>
    <x v="2"/>
    <s v="Y"/>
    <n v="47.35"/>
    <n v="0"/>
    <n v="47.35"/>
    <n v="0"/>
    <n v="4.3045454545454547"/>
  </r>
  <r>
    <d v="2021-03-25T00:00:00"/>
    <n v="-79.84"/>
    <s v="UNITED BAIRNSDALE         BAIRNSDALE"/>
    <s v="AC Visa"/>
    <s v="Super"/>
    <x v="20"/>
    <x v="2"/>
    <s v="Y"/>
    <n v="79.84"/>
    <n v="0"/>
    <n v="79.84"/>
    <n v="0"/>
    <n v="7.2581818181818187"/>
  </r>
  <r>
    <d v="2021-03-29T00:00:00"/>
    <n v="-64.78"/>
    <s v="CALTEX PORTLAND           PORTLAND"/>
    <s v="AC Visa"/>
    <s v="Super"/>
    <x v="20"/>
    <x v="2"/>
    <s v="Y"/>
    <n v="64.78"/>
    <n v="0"/>
    <n v="64.78"/>
    <n v="0"/>
    <n v="5.8890909090909096"/>
  </r>
  <r>
    <d v="2021-03-31T00:00:00"/>
    <n v="-73.34"/>
    <s v="EG GROUP/12 MCRAE ST      NARACOORTE"/>
    <s v="AC Visa"/>
    <s v="Super"/>
    <x v="20"/>
    <x v="2"/>
    <s v="Y"/>
    <n v="73.34"/>
    <n v="0"/>
    <n v="73.34"/>
    <n v="0"/>
    <n v="6.6672727272727279"/>
  </r>
  <r>
    <d v="2021-03-26T00:00:00"/>
    <n v="-145"/>
    <s v="SIPPY GROUP PTY LTD       PORT CAMPBELL"/>
    <s v="MP Visa"/>
    <s v="Super"/>
    <x v="21"/>
    <x v="2"/>
    <s v="Y"/>
    <n v="145"/>
    <n v="0"/>
    <n v="145"/>
    <n v="0"/>
    <n v="13.181818181818182"/>
  </r>
  <r>
    <d v="2021-03-21T00:00:00"/>
    <n v="-145"/>
    <s v="ORBOST COUNTRY ROADS MO ORBOST"/>
    <s v="MP Amex"/>
    <s v="Super"/>
    <x v="21"/>
    <x v="2"/>
    <s v="Y"/>
    <n v="145"/>
    <n v="0"/>
    <n v="145"/>
    <n v="0"/>
    <n v="13.181818181818182"/>
  </r>
  <r>
    <d v="2021-03-30T00:00:00"/>
    <n v="-725"/>
    <s v="COUNTRY ROADS MOTOR INN NARACOORTE"/>
    <s v="MP Amex"/>
    <s v="Super"/>
    <x v="21"/>
    <x v="2"/>
    <s v="Y"/>
    <n v="725"/>
    <n v="0"/>
    <n v="725"/>
    <n v="0"/>
    <n v="65.909090909090907"/>
  </r>
  <r>
    <d v="2021-01-28T00:00:00"/>
    <n v="-1550.63"/>
    <s v="BPAY TO AUSURE INSURANCE"/>
    <s v="Super"/>
    <s v="Super"/>
    <x v="22"/>
    <x v="2"/>
    <s v="Y"/>
    <n v="1550.63"/>
    <n v="0"/>
    <n v="1550.63"/>
    <n v="0"/>
    <n v="140.96636363636364"/>
  </r>
  <r>
    <d v="2021-01-29T00:00:00"/>
    <n v="13.13"/>
    <s v="MACQUARIE CMA INTEREST PAID"/>
    <s v="Super"/>
    <s v="Super"/>
    <x v="2"/>
    <x v="1"/>
    <s v="N"/>
    <n v="0"/>
    <n v="13.13"/>
    <n v="0"/>
    <n v="0"/>
    <n v="0"/>
  </r>
  <r>
    <d v="2021-02-04T00:00:00"/>
    <n v="-1144"/>
    <s v="TRANSACT FUNDS TFR TO TTO"/>
    <s v="Super"/>
    <s v="Super"/>
    <x v="23"/>
    <x v="2"/>
    <s v="Y"/>
    <n v="1144"/>
    <n v="0"/>
    <n v="1144"/>
    <n v="0"/>
    <n v="104"/>
  </r>
  <r>
    <d v="2021-02-04T00:00:00"/>
    <n v="-1672"/>
    <s v="TRANSACT FUNDS TFR TO TTO"/>
    <s v="Super"/>
    <s v="Super"/>
    <x v="24"/>
    <x v="2"/>
    <s v="Y"/>
    <n v="1672"/>
    <n v="0"/>
    <n v="1672"/>
    <n v="0"/>
    <n v="152"/>
  </r>
  <r>
    <d v="2021-02-09T00:00:00"/>
    <n v="-140.55000000000001"/>
    <s v="BPAY TO SA WATER"/>
    <s v="Super"/>
    <s v="Super"/>
    <x v="17"/>
    <x v="2"/>
    <s v="N"/>
    <n v="0"/>
    <n v="0"/>
    <n v="140.55000000000001"/>
    <n v="0"/>
    <n v="0"/>
  </r>
  <r>
    <d v="2021-02-09T00:00:00"/>
    <n v="-140.55000000000001"/>
    <s v="BPAY TO SA WATER"/>
    <s v="Super"/>
    <s v="Super"/>
    <x v="18"/>
    <x v="2"/>
    <s v="N"/>
    <n v="0"/>
    <n v="0"/>
    <n v="140.55000000000001"/>
    <n v="0"/>
    <n v="0"/>
  </r>
  <r>
    <d v="2021-02-09T00:00:00"/>
    <n v="-150.16"/>
    <s v="BPAY TO SA WATER"/>
    <s v="Super"/>
    <s v="Super"/>
    <x v="5"/>
    <x v="2"/>
    <s v="N"/>
    <n v="0"/>
    <n v="0"/>
    <n v="150.16"/>
    <n v="0"/>
    <n v="0"/>
  </r>
  <r>
    <d v="2021-02-10T00:00:00"/>
    <n v="-2000"/>
    <s v="TRANSACT FUNDS TFR TO MARK PITT"/>
    <s v="Super"/>
    <s v="Super"/>
    <x v="1"/>
    <x v="0"/>
    <m/>
    <n v="0"/>
    <n v="0"/>
    <n v="0"/>
    <n v="0"/>
    <n v="0"/>
  </r>
  <r>
    <d v="2021-02-19T00:00:00"/>
    <n v="1079"/>
    <s v="ATO ATO007000014143674"/>
    <s v="Super"/>
    <s v="Super"/>
    <x v="25"/>
    <x v="0"/>
    <s v="N"/>
    <n v="0"/>
    <n v="0"/>
    <n v="0"/>
    <n v="0"/>
    <n v="0"/>
  </r>
  <r>
    <d v="2021-02-25T00:00:00"/>
    <n v="-341"/>
    <s v="BPAY TO TAX OFFICE PAYMENTS"/>
    <s v="Super"/>
    <s v="Super"/>
    <x v="26"/>
    <x v="0"/>
    <s v="N"/>
    <n v="0"/>
    <n v="0"/>
    <n v="0"/>
    <n v="0"/>
    <n v="0"/>
  </r>
  <r>
    <d v="2021-02-25T00:00:00"/>
    <n v="-104.42"/>
    <s v="BPAY TO NARA LUCIN COUNCIL"/>
    <s v="Super"/>
    <s v="Super"/>
    <x v="16"/>
    <x v="2"/>
    <s v="N"/>
    <n v="0"/>
    <n v="0"/>
    <n v="104.42"/>
    <n v="0"/>
    <n v="0"/>
  </r>
  <r>
    <d v="2021-02-25T00:00:00"/>
    <n v="-83.03"/>
    <s v="BPAY TO NARA LUCIN COUNCIL"/>
    <s v="Super"/>
    <s v="Super"/>
    <x v="15"/>
    <x v="2"/>
    <s v="N"/>
    <n v="0"/>
    <n v="0"/>
    <n v="83.03"/>
    <n v="0"/>
    <n v="0"/>
  </r>
  <r>
    <d v="2021-02-25T00:00:00"/>
    <n v="-455.57"/>
    <s v="BPAY TO NARA LUCIN COUNCIL"/>
    <s v="Super"/>
    <s v="Super"/>
    <x v="3"/>
    <x v="2"/>
    <s v="N"/>
    <n v="0"/>
    <n v="0"/>
    <n v="455.57"/>
    <n v="0"/>
    <n v="0"/>
  </r>
  <r>
    <d v="2021-02-26T00:00:00"/>
    <n v="9.94"/>
    <s v="MACQUARIE CMA INTEREST PAID"/>
    <s v="Super"/>
    <s v="Super"/>
    <x v="2"/>
    <x v="1"/>
    <s v="N"/>
    <n v="0"/>
    <n v="9.94"/>
    <n v="0"/>
    <n v="0"/>
    <n v="0"/>
  </r>
  <r>
    <d v="2021-03-03T00:00:00"/>
    <n v="1610.95"/>
    <s v="3414780 WBC OLP WICKHAM FLOWER"/>
    <s v="Super"/>
    <s v="Super"/>
    <x v="19"/>
    <x v="1"/>
    <s v="Y"/>
    <n v="-1610.95"/>
    <n v="1610.95"/>
    <n v="0"/>
    <n v="146.45000000000002"/>
    <n v="0"/>
  </r>
  <r>
    <d v="2021-03-25T00:00:00"/>
    <n v="2029.82"/>
    <s v="Shared Services DEWNR 100079000570"/>
    <s v="Super"/>
    <s v="Super"/>
    <x v="7"/>
    <x v="1"/>
    <s v="Y"/>
    <n v="-2029.82"/>
    <n v="2029.82"/>
    <n v="0"/>
    <n v="184.52909090909091"/>
    <n v="0"/>
  </r>
  <r>
    <d v="2021-03-31T00:00:00"/>
    <n v="11.12"/>
    <s v="MACQUARIE CMA INTEREST PAID"/>
    <s v="Super"/>
    <s v="Super"/>
    <x v="2"/>
    <x v="1"/>
    <s v="N"/>
    <n v="0"/>
    <n v="11.12"/>
    <n v="0"/>
    <n v="0"/>
    <n v="0"/>
  </r>
  <r>
    <d v="2021-03-29T00:00:00"/>
    <n v="-91"/>
    <s v="Envirotech"/>
    <s v="Cash"/>
    <s v="Super"/>
    <x v="27"/>
    <x v="2"/>
    <s v="Y"/>
    <n v="91"/>
    <n v="0"/>
    <n v="91"/>
    <n v="0"/>
    <n v="8.2727272727272734"/>
  </r>
  <r>
    <d v="2021-04-06T00:00:00"/>
    <n v="-6105"/>
    <s v="TRANSACT FUNDS TFR TO DG PITT PTY LTD"/>
    <s v="Super"/>
    <s v="Super"/>
    <x v="28"/>
    <x v="2"/>
    <s v="Y"/>
    <n v="6105"/>
    <n v="0"/>
    <n v="6105"/>
    <n v="0"/>
    <n v="555"/>
  </r>
  <r>
    <d v="2021-04-12T00:00:00"/>
    <n v="-4000"/>
    <s v="TRANSACT FUNDS TFR TO MARK PITT"/>
    <s v="Super"/>
    <s v="Personal"/>
    <x v="1"/>
    <x v="0"/>
    <m/>
    <n v="0"/>
    <n v="0"/>
    <n v="0"/>
    <n v="0"/>
    <n v="0"/>
  </r>
  <r>
    <d v="2021-04-12T00:00:00"/>
    <n v="359200.07"/>
    <s v="PEXA Pitt 27236"/>
    <s v="Super"/>
    <s v="Super"/>
    <x v="29"/>
    <x v="1"/>
    <s v="Y"/>
    <n v="-359200.07"/>
    <n v="359200.07"/>
    <n v="0"/>
    <n v="32654.551818181819"/>
    <n v="0"/>
  </r>
  <r>
    <d v="2021-04-30T00:00:00"/>
    <n v="32.549999999999997"/>
    <s v="MACQUARIE CMA INTEREST PAID"/>
    <s v="Super"/>
    <s v="Super"/>
    <x v="2"/>
    <x v="1"/>
    <m/>
    <n v="0"/>
    <n v="32.549999999999997"/>
    <n v="0"/>
    <n v="0"/>
    <n v="0"/>
  </r>
  <r>
    <d v="2021-05-07T00:00:00"/>
    <n v="-2200"/>
    <s v="TRANSACT FUNDS TFR TO ACTION CAT SAVER"/>
    <s v="Super"/>
    <s v="Action Cat"/>
    <x v="30"/>
    <x v="0"/>
    <m/>
    <n v="0"/>
    <n v="0"/>
    <n v="0"/>
    <n v="0"/>
    <n v="0"/>
  </r>
  <r>
    <d v="2021-05-07T00:00:00"/>
    <n v="182"/>
    <s v="ATO ATO12893200379I001"/>
    <s v="Super"/>
    <s v="Super"/>
    <x v="31"/>
    <x v="0"/>
    <m/>
    <n v="0"/>
    <n v="0"/>
    <n v="0"/>
    <n v="0"/>
    <n v="0"/>
  </r>
  <r>
    <d v="2021-05-14T00:00:00"/>
    <n v="-2500"/>
    <s v="TRANSACT FUNDS TFR TO MARK PITT"/>
    <s v="Super"/>
    <s v="Personal"/>
    <x v="1"/>
    <x v="0"/>
    <m/>
    <n v="0"/>
    <n v="0"/>
    <n v="0"/>
    <n v="0"/>
    <n v="0"/>
  </r>
  <r>
    <d v="2021-05-17T00:00:00"/>
    <n v="-140.55000000000001"/>
    <s v="BPAY TO SA WATER"/>
    <s v="Super"/>
    <s v="Super"/>
    <x v="17"/>
    <x v="2"/>
    <s v="N"/>
    <n v="0"/>
    <n v="0"/>
    <n v="140.55000000000001"/>
    <n v="0"/>
    <n v="0"/>
  </r>
  <r>
    <d v="2021-05-17T00:00:00"/>
    <n v="-140.55000000000001"/>
    <s v="BPAY TO SA WATER"/>
    <s v="Super"/>
    <s v="Super"/>
    <x v="18"/>
    <x v="2"/>
    <s v="N"/>
    <n v="0"/>
    <n v="0"/>
    <n v="140.55000000000001"/>
    <n v="0"/>
    <n v="0"/>
  </r>
  <r>
    <d v="2021-05-25T00:00:00"/>
    <n v="-104.42"/>
    <s v="BPAY TO NARA LUCIN COUNCIL"/>
    <s v="Super"/>
    <s v="Super"/>
    <x v="16"/>
    <x v="2"/>
    <s v="N"/>
    <n v="0"/>
    <n v="0"/>
    <n v="104.42"/>
    <n v="0"/>
    <n v="0"/>
  </r>
  <r>
    <d v="2021-05-25T00:00:00"/>
    <n v="-82.93"/>
    <s v="BPAY TO NARA LUCIN COUNCIL"/>
    <s v="Super"/>
    <s v="Super"/>
    <x v="15"/>
    <x v="2"/>
    <s v="N"/>
    <n v="0"/>
    <n v="0"/>
    <n v="82.93"/>
    <n v="0"/>
    <n v="0"/>
  </r>
  <r>
    <d v="2021-05-26T00:00:00"/>
    <n v="-2000"/>
    <s v="TRANSACT FUNDS TFR TO MARK PITT"/>
    <s v="Super"/>
    <s v="Personal"/>
    <x v="1"/>
    <x v="0"/>
    <m/>
    <n v="0"/>
    <n v="0"/>
    <n v="0"/>
    <n v="0"/>
    <n v="0"/>
  </r>
  <r>
    <d v="2021-05-26T00:00:00"/>
    <n v="1610.95"/>
    <s v="3682770 WBC OLP WICKHAM FLOWER"/>
    <s v="Super"/>
    <s v="Super"/>
    <x v="19"/>
    <x v="1"/>
    <s v="Y"/>
    <n v="-1610.95"/>
    <n v="1610.95"/>
    <n v="0"/>
    <n v="146.45000000000002"/>
    <n v="0"/>
  </r>
  <r>
    <d v="2021-05-31T00:00:00"/>
    <n v="46.43"/>
    <s v="MACQUARIE CMA INTEREST PAID"/>
    <s v="Super"/>
    <s v="Super"/>
    <x v="2"/>
    <x v="1"/>
    <m/>
    <n v="0"/>
    <n v="46.43"/>
    <n v="0"/>
    <n v="0"/>
    <n v="0"/>
  </r>
  <r>
    <d v="2021-06-25T00:00:00"/>
    <n v="-440"/>
    <s v="TRANSACT FUNDS TFR TO WESTLEY DIGIORGIO"/>
    <s v="Super"/>
    <s v="Super"/>
    <x v="32"/>
    <x v="2"/>
    <s v="Y"/>
    <n v="440"/>
    <n v="0"/>
    <n v="440"/>
    <n v="0"/>
    <n v="40"/>
  </r>
  <r>
    <d v="2021-06-30T00:00:00"/>
    <n v="44.73"/>
    <s v="MACQUARIE CMA INTEREST PAID"/>
    <s v="Super"/>
    <s v="Super"/>
    <x v="2"/>
    <x v="1"/>
    <m/>
    <n v="0"/>
    <n v="44.73"/>
    <n v="0"/>
    <n v="0"/>
    <n v="0"/>
  </r>
  <r>
    <d v="2021-02-09T00:00:00"/>
    <n v="1562"/>
    <s v="TRANSACT FUNDS TFR TO TTO [WITHDRAWAL - BANK TRF]"/>
    <s v="Super"/>
    <s v="Partnership"/>
    <x v="33"/>
    <x v="2"/>
    <s v="Y"/>
    <n v="-1562"/>
    <n v="0"/>
    <n v="-1562"/>
    <n v="0"/>
    <n v="-142"/>
  </r>
  <r>
    <m/>
    <m/>
    <m/>
    <m/>
    <m/>
    <x v="34"/>
    <x v="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0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D5:E29" firstHeaderRow="2" firstDataRow="2" firstDataCol="1" rowPageCount="1" colPageCount="1"/>
  <pivotFields count="13">
    <pivotField numFmtId="14" showAll="0"/>
    <pivotField dataField="1" showAll="0"/>
    <pivotField showAll="0" defaultSubtotal="0"/>
    <pivotField showAll="0" defaultSubtotal="0"/>
    <pivotField showAll="0"/>
    <pivotField axis="axisRow" showAll="0" sortType="ascending" defaultSubtotal="0">
      <items count="67">
        <item x="21"/>
        <item m="1" x="54"/>
        <item x="33"/>
        <item x="24"/>
        <item x="6"/>
        <item x="31"/>
        <item x="25"/>
        <item x="23"/>
        <item x="11"/>
        <item m="1" x="51"/>
        <item x="4"/>
        <item m="1" x="62"/>
        <item m="1" x="64"/>
        <item x="26"/>
        <item m="1" x="36"/>
        <item m="1" x="37"/>
        <item m="1" x="52"/>
        <item x="28"/>
        <item m="1" x="55"/>
        <item x="12"/>
        <item x="14"/>
        <item x="13"/>
        <item m="1" x="44"/>
        <item m="1" x="45"/>
        <item m="1" x="39"/>
        <item m="1" x="48"/>
        <item m="1" x="40"/>
        <item x="20"/>
        <item x="9"/>
        <item m="1" x="53"/>
        <item m="1" x="47"/>
        <item x="22"/>
        <item x="2"/>
        <item m="1" x="35"/>
        <item x="32"/>
        <item m="1" x="46"/>
        <item x="16"/>
        <item x="3"/>
        <item x="15"/>
        <item x="10"/>
        <item m="1" x="58"/>
        <item m="1" x="57"/>
        <item m="1" x="50"/>
        <item x="7"/>
        <item x="19"/>
        <item x="8"/>
        <item m="1" x="38"/>
        <item x="29"/>
        <item m="1" x="43"/>
        <item m="1" x="59"/>
        <item m="1" x="63"/>
        <item m="1" x="61"/>
        <item m="1" x="60"/>
        <item x="30"/>
        <item x="1"/>
        <item m="1" x="42"/>
        <item m="1" x="65"/>
        <item x="0"/>
        <item m="1" x="41"/>
        <item m="1" x="66"/>
        <item x="27"/>
        <item m="1" x="49"/>
        <item x="17"/>
        <item x="5"/>
        <item x="18"/>
        <item m="1" x="56"/>
        <item x="34"/>
      </items>
    </pivotField>
    <pivotField axis="axisPage" multipleItemSelectionAllowed="1" showAll="0">
      <items count="4">
        <item x="2"/>
        <item h="1" x="1"/>
        <item h="1" x="0"/>
        <item t="default"/>
      </items>
    </pivotField>
    <pivotField showAll="0"/>
    <pivotField numFmtId="4" showAll="0"/>
    <pivotField numFmtId="4" showAll="0"/>
    <pivotField numFmtId="4" showAll="0"/>
    <pivotField numFmtId="164" showAll="0"/>
    <pivotField numFmtId="4" showAll="0"/>
  </pivotFields>
  <rowFields count="1">
    <field x="5"/>
  </rowFields>
  <rowItems count="23">
    <i>
      <x/>
    </i>
    <i>
      <x v="2"/>
    </i>
    <i>
      <x v="3"/>
    </i>
    <i>
      <x v="4"/>
    </i>
    <i>
      <x v="7"/>
    </i>
    <i>
      <x v="17"/>
    </i>
    <i>
      <x v="19"/>
    </i>
    <i>
      <x v="20"/>
    </i>
    <i>
      <x v="21"/>
    </i>
    <i>
      <x v="27"/>
    </i>
    <i>
      <x v="28"/>
    </i>
    <i>
      <x v="31"/>
    </i>
    <i>
      <x v="34"/>
    </i>
    <i>
      <x v="36"/>
    </i>
    <i>
      <x v="37"/>
    </i>
    <i>
      <x v="38"/>
    </i>
    <i>
      <x v="39"/>
    </i>
    <i>
      <x v="45"/>
    </i>
    <i>
      <x v="60"/>
    </i>
    <i>
      <x v="62"/>
    </i>
    <i>
      <x v="63"/>
    </i>
    <i>
      <x v="64"/>
    </i>
    <i t="grand">
      <x/>
    </i>
  </rowItems>
  <colItems count="1">
    <i/>
  </colItems>
  <pageFields count="1">
    <pageField fld="6" hier="-1"/>
  </pageFields>
  <dataFields count="1">
    <dataField name="Sum of Amount" fld="1" baseField="0" baseItem="0" numFmtId="3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8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5:B11" firstHeaderRow="2" firstDataRow="2" firstDataCol="1" rowPageCount="1" colPageCount="1"/>
  <pivotFields count="14">
    <pivotField numFmtId="14" showAll="0"/>
    <pivotField dataField="1" showAll="0"/>
    <pivotField showAll="0" defaultSubtotal="0"/>
    <pivotField showAll="0" defaultSubtotal="0"/>
    <pivotField showAll="0"/>
    <pivotField axis="axisRow" showAll="0" defaultSubtotal="0">
      <items count="43">
        <item m="1" x="34"/>
        <item x="2"/>
        <item m="1" x="37"/>
        <item m="1" x="36"/>
        <item m="1" x="39"/>
        <item x="1"/>
        <item x="0"/>
        <item x="4"/>
        <item x="6"/>
        <item x="7"/>
        <item x="9"/>
        <item m="1" x="42"/>
        <item x="11"/>
        <item x="20"/>
        <item x="21"/>
        <item x="22"/>
        <item m="1" x="38"/>
        <item m="1" x="33"/>
        <item x="24"/>
        <item x="17"/>
        <item x="18"/>
        <item x="5"/>
        <item m="1" x="35"/>
        <item x="25"/>
        <item x="26"/>
        <item x="16"/>
        <item x="15"/>
        <item x="3"/>
        <item m="1" x="41"/>
        <item x="27"/>
        <item x="28"/>
        <item x="29"/>
        <item x="30"/>
        <item x="31"/>
        <item x="32"/>
        <item x="19"/>
        <item m="1" x="40"/>
        <item x="8"/>
        <item x="10"/>
        <item x="12"/>
        <item x="13"/>
        <item x="14"/>
        <item x="23"/>
      </items>
    </pivotField>
    <pivotField axis="axisPage" multipleItemSelectionAllowed="1" showAll="0">
      <items count="4">
        <item h="1" x="2"/>
        <item x="1"/>
        <item h="1" x="0"/>
        <item t="default"/>
      </items>
    </pivotField>
    <pivotField showAll="0"/>
    <pivotField numFmtId="4" showAll="0"/>
    <pivotField numFmtId="4" showAll="0"/>
    <pivotField numFmtId="4" showAll="0"/>
    <pivotField numFmtId="164" showAll="0"/>
    <pivotField numFmtId="4" showAll="0"/>
    <pivotField numFmtId="2" showAll="0" defaultSubtotal="0"/>
  </pivotFields>
  <rowFields count="1">
    <field x="5"/>
  </rowFields>
  <rowItems count="5">
    <i>
      <x v="1"/>
    </i>
    <i>
      <x v="9"/>
    </i>
    <i>
      <x v="31"/>
    </i>
    <i>
      <x v="35"/>
    </i>
    <i t="grand">
      <x/>
    </i>
  </rowItems>
  <colItems count="1">
    <i/>
  </colItems>
  <pageFields count="1">
    <pageField fld="6" hier="-1"/>
  </pageFields>
  <dataFields count="1">
    <dataField name="Sum of Amount" fld="1" baseField="0" baseItem="0" numFmtId="3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G5:H16" firstHeaderRow="2" firstDataRow="2" firstDataCol="1" rowPageCount="1" colPageCount="1"/>
  <pivotFields count="13">
    <pivotField numFmtId="14" showAll="0"/>
    <pivotField dataField="1" showAll="0"/>
    <pivotField showAll="0" defaultSubtotal="0"/>
    <pivotField showAll="0" defaultSubtotal="0"/>
    <pivotField showAll="0"/>
    <pivotField axis="axisRow" showAll="0" sortType="ascending" defaultSubtotal="0">
      <items count="67">
        <item x="21"/>
        <item m="1" x="54"/>
        <item x="33"/>
        <item x="24"/>
        <item x="6"/>
        <item x="31"/>
        <item x="25"/>
        <item x="23"/>
        <item x="11"/>
        <item m="1" x="51"/>
        <item x="4"/>
        <item m="1" x="62"/>
        <item m="1" x="64"/>
        <item x="26"/>
        <item m="1" x="36"/>
        <item m="1" x="37"/>
        <item m="1" x="52"/>
        <item x="28"/>
        <item m="1" x="55"/>
        <item x="12"/>
        <item x="14"/>
        <item x="13"/>
        <item m="1" x="44"/>
        <item m="1" x="45"/>
        <item m="1" x="39"/>
        <item m="1" x="48"/>
        <item m="1" x="40"/>
        <item x="20"/>
        <item x="9"/>
        <item m="1" x="53"/>
        <item m="1" x="47"/>
        <item x="22"/>
        <item x="2"/>
        <item m="1" x="35"/>
        <item x="32"/>
        <item m="1" x="46"/>
        <item x="16"/>
        <item x="3"/>
        <item x="15"/>
        <item x="10"/>
        <item m="1" x="58"/>
        <item m="1" x="57"/>
        <item m="1" x="50"/>
        <item x="7"/>
        <item x="19"/>
        <item x="8"/>
        <item m="1" x="38"/>
        <item x="29"/>
        <item m="1" x="43"/>
        <item m="1" x="59"/>
        <item m="1" x="63"/>
        <item m="1" x="61"/>
        <item m="1" x="60"/>
        <item x="30"/>
        <item x="1"/>
        <item m="1" x="42"/>
        <item m="1" x="65"/>
        <item x="0"/>
        <item m="1" x="41"/>
        <item m="1" x="66"/>
        <item x="27"/>
        <item m="1" x="49"/>
        <item x="17"/>
        <item x="5"/>
        <item x="18"/>
        <item m="1" x="56"/>
        <item x="34"/>
      </items>
    </pivotField>
    <pivotField axis="axisPage" multipleItemSelectionAllowed="1" showAll="0">
      <items count="4">
        <item h="1" x="2"/>
        <item h="1" x="1"/>
        <item x="0"/>
        <item t="default"/>
      </items>
    </pivotField>
    <pivotField showAll="0"/>
    <pivotField numFmtId="4" showAll="0"/>
    <pivotField numFmtId="4" showAll="0"/>
    <pivotField numFmtId="4" showAll="0"/>
    <pivotField numFmtId="164" showAll="0"/>
    <pivotField numFmtId="4" showAll="0"/>
  </pivotFields>
  <rowFields count="1">
    <field x="5"/>
  </rowFields>
  <rowItems count="10">
    <i>
      <x v="5"/>
    </i>
    <i>
      <x v="6"/>
    </i>
    <i>
      <x v="8"/>
    </i>
    <i>
      <x v="10"/>
    </i>
    <i>
      <x v="13"/>
    </i>
    <i>
      <x v="53"/>
    </i>
    <i>
      <x v="54"/>
    </i>
    <i>
      <x v="57"/>
    </i>
    <i>
      <x v="66"/>
    </i>
    <i t="grand">
      <x/>
    </i>
  </rowItems>
  <colItems count="1">
    <i/>
  </colItems>
  <pageFields count="1">
    <pageField fld="6" hier="-1"/>
  </pageFields>
  <dataFields count="1">
    <dataField name="Sum of Amount" fld="1" baseField="0" baseItem="0" numFmtId="3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pivotTable" Target="../pivotTables/pivot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tabSelected="1" topLeftCell="A4" workbookViewId="0">
      <selection activeCell="G5" sqref="G5"/>
    </sheetView>
  </sheetViews>
  <sheetFormatPr baseColWidth="10" defaultRowHeight="15" x14ac:dyDescent="0"/>
  <cols>
    <col min="1" max="1" width="15.5" customWidth="1"/>
    <col min="2" max="2" width="7.83203125" customWidth="1"/>
    <col min="3" max="3" width="18" customWidth="1"/>
    <col min="4" max="4" width="25.33203125" bestFit="1" customWidth="1"/>
    <col min="5" max="5" width="7.5" customWidth="1"/>
    <col min="6" max="6" width="11.6640625" bestFit="1" customWidth="1"/>
    <col min="7" max="7" width="30.33203125" customWidth="1"/>
    <col min="8" max="8" width="9.5" customWidth="1"/>
    <col min="9" max="9" width="9" customWidth="1"/>
    <col min="10" max="10" width="9.1640625" customWidth="1"/>
    <col min="11" max="11" width="9.5" customWidth="1"/>
    <col min="12" max="12" width="11.33203125" bestFit="1" customWidth="1"/>
    <col min="13" max="13" width="6.83203125" customWidth="1"/>
    <col min="14" max="14" width="10.83203125" customWidth="1"/>
    <col min="15" max="15" width="8.1640625" customWidth="1"/>
    <col min="16" max="16" width="16.6640625" bestFit="1" customWidth="1"/>
    <col min="17" max="17" width="12.6640625" bestFit="1" customWidth="1"/>
    <col min="18" max="18" width="18.33203125" bestFit="1" customWidth="1"/>
    <col min="19" max="19" width="12.1640625" bestFit="1" customWidth="1"/>
    <col min="20" max="20" width="9.83203125" customWidth="1"/>
    <col min="21" max="21" width="13" bestFit="1" customWidth="1"/>
    <col min="22" max="22" width="9" customWidth="1"/>
    <col min="23" max="23" width="5.1640625" customWidth="1"/>
    <col min="24" max="24" width="5.33203125" customWidth="1"/>
    <col min="25" max="25" width="11.6640625" bestFit="1" customWidth="1"/>
    <col min="26" max="26" width="8.1640625" customWidth="1"/>
    <col min="27" max="27" width="14.33203125" bestFit="1" customWidth="1"/>
    <col min="28" max="28" width="9" customWidth="1"/>
    <col min="29" max="29" width="9.1640625" customWidth="1"/>
    <col min="30" max="30" width="9.5" customWidth="1"/>
    <col min="31" max="31" width="11.33203125" bestFit="1" customWidth="1"/>
    <col min="32" max="32" width="6.83203125" customWidth="1"/>
    <col min="33" max="33" width="23.1640625" bestFit="1" customWidth="1"/>
    <col min="34" max="34" width="18.5" customWidth="1"/>
    <col min="35" max="35" width="16.6640625" bestFit="1" customWidth="1"/>
    <col min="36" max="36" width="12.6640625" bestFit="1" customWidth="1"/>
    <col min="37" max="37" width="18.33203125" bestFit="1" customWidth="1"/>
    <col min="38" max="38" width="12.1640625" bestFit="1" customWidth="1"/>
    <col min="39" max="39" width="9.83203125" customWidth="1"/>
    <col min="40" max="40" width="13" bestFit="1" customWidth="1"/>
    <col min="41" max="41" width="9" customWidth="1"/>
    <col min="42" max="42" width="5.1640625" customWidth="1"/>
    <col min="43" max="43" width="5.33203125" customWidth="1"/>
    <col min="44" max="44" width="11.6640625" bestFit="1" customWidth="1"/>
    <col min="45" max="45" width="8.1640625" customWidth="1"/>
    <col min="46" max="46" width="14.33203125" bestFit="1" customWidth="1"/>
    <col min="47" max="47" width="9" customWidth="1"/>
    <col min="48" max="48" width="9.1640625" customWidth="1"/>
    <col min="49" max="49" width="9.5" customWidth="1"/>
    <col min="50" max="50" width="11.33203125" bestFit="1" customWidth="1"/>
    <col min="51" max="51" width="6.83203125" customWidth="1"/>
    <col min="52" max="52" width="25" bestFit="1" customWidth="1"/>
    <col min="53" max="53" width="23.1640625" bestFit="1" customWidth="1"/>
    <col min="54" max="54" width="18.5" bestFit="1" customWidth="1"/>
  </cols>
  <sheetData>
    <row r="3" spans="1:8">
      <c r="A3" s="8" t="s">
        <v>6</v>
      </c>
      <c r="B3" t="s">
        <v>19</v>
      </c>
      <c r="D3" s="8" t="s">
        <v>6</v>
      </c>
      <c r="E3" t="s">
        <v>15</v>
      </c>
      <c r="G3" s="8" t="s">
        <v>6</v>
      </c>
      <c r="H3" t="s">
        <v>104</v>
      </c>
    </row>
    <row r="5" spans="1:8">
      <c r="A5" s="8" t="s">
        <v>21</v>
      </c>
      <c r="D5" s="8" t="s">
        <v>21</v>
      </c>
      <c r="G5" s="8" t="s">
        <v>21</v>
      </c>
    </row>
    <row r="6" spans="1:8">
      <c r="A6" s="8" t="s">
        <v>23</v>
      </c>
      <c r="B6" t="s">
        <v>27</v>
      </c>
      <c r="D6" s="8" t="s">
        <v>23</v>
      </c>
      <c r="E6" t="s">
        <v>27</v>
      </c>
      <c r="G6" s="8" t="s">
        <v>23</v>
      </c>
      <c r="H6" t="s">
        <v>27</v>
      </c>
    </row>
    <row r="7" spans="1:8">
      <c r="A7" s="9" t="s">
        <v>18</v>
      </c>
      <c r="B7" s="10">
        <v>199.10999999999996</v>
      </c>
      <c r="D7" s="9" t="s">
        <v>67</v>
      </c>
      <c r="E7" s="10">
        <v>-1015</v>
      </c>
      <c r="F7" s="10"/>
      <c r="G7" s="9" t="s">
        <v>99</v>
      </c>
      <c r="H7" s="10">
        <v>182</v>
      </c>
    </row>
    <row r="8" spans="1:8">
      <c r="A8" s="9" t="s">
        <v>42</v>
      </c>
      <c r="B8" s="10">
        <v>13485.41</v>
      </c>
      <c r="D8" s="9" t="s">
        <v>140</v>
      </c>
      <c r="E8" s="10">
        <v>1562</v>
      </c>
      <c r="F8" s="10"/>
      <c r="G8" s="9" t="s">
        <v>80</v>
      </c>
      <c r="H8" s="10">
        <v>1079</v>
      </c>
    </row>
    <row r="9" spans="1:8">
      <c r="A9" s="9" t="s">
        <v>94</v>
      </c>
      <c r="B9" s="10">
        <v>359200.07</v>
      </c>
      <c r="D9" s="9" t="s">
        <v>74</v>
      </c>
      <c r="E9" s="10">
        <v>-1672</v>
      </c>
      <c r="F9" s="10"/>
      <c r="G9" s="9" t="s">
        <v>47</v>
      </c>
      <c r="H9" s="10">
        <v>-1243</v>
      </c>
    </row>
    <row r="10" spans="1:8">
      <c r="A10" s="9" t="s">
        <v>105</v>
      </c>
      <c r="B10" s="10">
        <v>4832.8500000000004</v>
      </c>
      <c r="D10" s="9" t="s">
        <v>39</v>
      </c>
      <c r="E10" s="10">
        <v>-2173</v>
      </c>
      <c r="F10" s="10"/>
      <c r="G10" s="9" t="s">
        <v>36</v>
      </c>
      <c r="H10" s="10">
        <v>-963</v>
      </c>
    </row>
    <row r="11" spans="1:8">
      <c r="A11" s="9" t="s">
        <v>22</v>
      </c>
      <c r="B11" s="10">
        <v>377717.44</v>
      </c>
      <c r="D11" s="9" t="s">
        <v>106</v>
      </c>
      <c r="E11" s="10">
        <v>-1144</v>
      </c>
      <c r="F11" s="10"/>
      <c r="G11" s="9" t="s">
        <v>81</v>
      </c>
      <c r="H11" s="10">
        <v>-341</v>
      </c>
    </row>
    <row r="12" spans="1:8">
      <c r="D12" s="9" t="s">
        <v>92</v>
      </c>
      <c r="E12" s="10">
        <v>-6105</v>
      </c>
      <c r="F12" s="10"/>
      <c r="G12" s="9" t="s">
        <v>97</v>
      </c>
      <c r="H12" s="10">
        <v>-2200</v>
      </c>
    </row>
    <row r="13" spans="1:8">
      <c r="D13" s="9" t="s">
        <v>107</v>
      </c>
      <c r="E13" s="10">
        <v>-255</v>
      </c>
      <c r="F13" s="10"/>
      <c r="G13" s="9" t="s">
        <v>28</v>
      </c>
      <c r="H13" s="10">
        <v>-16500</v>
      </c>
    </row>
    <row r="14" spans="1:8">
      <c r="D14" s="9" t="s">
        <v>109</v>
      </c>
      <c r="E14" s="10">
        <v>-285</v>
      </c>
      <c r="F14" s="10"/>
      <c r="G14" s="9" t="s">
        <v>32</v>
      </c>
      <c r="H14" s="10">
        <v>-6000</v>
      </c>
    </row>
    <row r="15" spans="1:8">
      <c r="D15" s="9" t="s">
        <v>108</v>
      </c>
      <c r="E15" s="10">
        <v>-285</v>
      </c>
      <c r="F15" s="10"/>
      <c r="G15" s="9" t="s">
        <v>104</v>
      </c>
      <c r="H15" s="10"/>
    </row>
    <row r="16" spans="1:8">
      <c r="D16" s="9" t="s">
        <v>60</v>
      </c>
      <c r="E16" s="10">
        <v>-343.36</v>
      </c>
      <c r="F16" s="10"/>
      <c r="G16" s="9" t="s">
        <v>22</v>
      </c>
      <c r="H16" s="10">
        <v>-25986</v>
      </c>
    </row>
    <row r="17" spans="4:6">
      <c r="D17" s="9" t="s">
        <v>44</v>
      </c>
      <c r="E17" s="10">
        <v>-77</v>
      </c>
      <c r="F17" s="10"/>
    </row>
    <row r="18" spans="4:6">
      <c r="D18" s="9" t="s">
        <v>72</v>
      </c>
      <c r="E18" s="10">
        <v>-1550.63</v>
      </c>
      <c r="F18" s="10"/>
    </row>
    <row r="19" spans="4:6">
      <c r="D19" s="9" t="s">
        <v>102</v>
      </c>
      <c r="E19" s="10">
        <v>-440</v>
      </c>
      <c r="F19" s="10"/>
    </row>
    <row r="20" spans="4:6">
      <c r="D20" s="9" t="s">
        <v>82</v>
      </c>
      <c r="E20" s="10">
        <v>-313.26</v>
      </c>
      <c r="F20" s="10"/>
    </row>
    <row r="21" spans="4:6">
      <c r="D21" s="9" t="s">
        <v>84</v>
      </c>
      <c r="E21" s="10">
        <v>-1366.73</v>
      </c>
      <c r="F21" s="10"/>
    </row>
    <row r="22" spans="4:6">
      <c r="D22" s="9" t="s">
        <v>83</v>
      </c>
      <c r="E22" s="10">
        <v>-248.79</v>
      </c>
      <c r="F22" s="10"/>
    </row>
    <row r="23" spans="4:6">
      <c r="D23" s="9" t="s">
        <v>110</v>
      </c>
      <c r="E23" s="10">
        <v>-10526.68</v>
      </c>
    </row>
    <row r="24" spans="4:6">
      <c r="D24" s="9" t="s">
        <v>115</v>
      </c>
      <c r="E24" s="10">
        <v>-418.2</v>
      </c>
    </row>
    <row r="25" spans="4:6">
      <c r="D25" s="9" t="s">
        <v>90</v>
      </c>
      <c r="E25" s="10">
        <v>-91</v>
      </c>
    </row>
    <row r="26" spans="4:6">
      <c r="D26" s="9" t="s">
        <v>75</v>
      </c>
      <c r="E26" s="10">
        <v>-421.65000000000003</v>
      </c>
    </row>
    <row r="27" spans="4:6">
      <c r="D27" s="9" t="s">
        <v>77</v>
      </c>
      <c r="E27" s="10">
        <v>-450.48</v>
      </c>
    </row>
    <row r="28" spans="4:6">
      <c r="D28" s="9" t="s">
        <v>76</v>
      </c>
      <c r="E28" s="10">
        <v>-421.65000000000003</v>
      </c>
    </row>
    <row r="29" spans="4:6">
      <c r="D29" s="9" t="s">
        <v>22</v>
      </c>
      <c r="E29" s="10">
        <v>-28041.430000000008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0"/>
  <sheetViews>
    <sheetView workbookViewId="0">
      <pane xSplit="3" ySplit="1" topLeftCell="K2" activePane="bottomRight" state="frozen"/>
      <selection pane="topRight" activeCell="E1" sqref="E1"/>
      <selection pane="bottomLeft" activeCell="A2" sqref="A2"/>
      <selection pane="bottomRight" activeCell="C53" sqref="C53"/>
    </sheetView>
  </sheetViews>
  <sheetFormatPr baseColWidth="10" defaultRowHeight="15" x14ac:dyDescent="0"/>
  <cols>
    <col min="2" max="2" width="14.33203125" customWidth="1"/>
    <col min="3" max="3" width="101.33203125" bestFit="1" customWidth="1"/>
    <col min="4" max="4" width="14.1640625" bestFit="1" customWidth="1"/>
    <col min="6" max="6" width="18.6640625" customWidth="1"/>
    <col min="16" max="16" width="17.83203125" customWidth="1"/>
  </cols>
  <sheetData>
    <row r="1" spans="1:16" s="1" customForma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3" t="s">
        <v>8</v>
      </c>
      <c r="J1" s="3" t="s">
        <v>9</v>
      </c>
      <c r="K1" s="3" t="s">
        <v>10</v>
      </c>
      <c r="L1" s="4" t="s">
        <v>11</v>
      </c>
      <c r="M1" s="3" t="s">
        <v>12</v>
      </c>
      <c r="N1" s="3" t="s">
        <v>13</v>
      </c>
      <c r="O1" s="1" t="s">
        <v>112</v>
      </c>
      <c r="P1" s="1" t="s">
        <v>141</v>
      </c>
    </row>
    <row r="2" spans="1:16">
      <c r="A2" s="12">
        <v>44015</v>
      </c>
      <c r="B2" s="5">
        <v>-6000</v>
      </c>
      <c r="C2" t="s">
        <v>30</v>
      </c>
      <c r="D2" t="s">
        <v>14</v>
      </c>
      <c r="E2" t="s">
        <v>31</v>
      </c>
      <c r="F2" s="14" t="s">
        <v>32</v>
      </c>
      <c r="H2" t="s">
        <v>20</v>
      </c>
      <c r="I2" s="5">
        <f t="shared" ref="I2:I28" si="0">IF(H2="Y",(B2*-1),0)</f>
        <v>0</v>
      </c>
      <c r="J2" s="5">
        <f t="shared" ref="J2:J28" si="1">IF($G2="I",$B2,0)</f>
        <v>0</v>
      </c>
      <c r="K2" s="5">
        <f t="shared" ref="K2:K28" si="2">IF($G2="E",$B2*-1,0)</f>
        <v>0</v>
      </c>
      <c r="L2" s="6">
        <f t="shared" ref="L2:L8" si="3">IF(H2="Y",J2/11,0)</f>
        <v>0</v>
      </c>
      <c r="M2" s="5">
        <f t="shared" ref="M2:M8" si="4">IF(H2="Y",K2/11,0)</f>
        <v>0</v>
      </c>
      <c r="N2" s="7">
        <f t="shared" ref="N2:N28" si="5">IF(H2="Y",IF(G2="I",B2/11,0),0)</f>
        <v>0</v>
      </c>
      <c r="P2" t="s">
        <v>121</v>
      </c>
    </row>
    <row r="3" spans="1:16">
      <c r="A3" s="12">
        <v>44018</v>
      </c>
      <c r="B3" s="5">
        <v>-5000</v>
      </c>
      <c r="C3" t="s">
        <v>33</v>
      </c>
      <c r="D3" t="s">
        <v>14</v>
      </c>
      <c r="E3" t="s">
        <v>14</v>
      </c>
      <c r="F3" s="14" t="s">
        <v>28</v>
      </c>
      <c r="H3" t="s">
        <v>20</v>
      </c>
      <c r="I3" s="5">
        <f t="shared" si="0"/>
        <v>0</v>
      </c>
      <c r="J3" s="5">
        <f t="shared" si="1"/>
        <v>0</v>
      </c>
      <c r="K3" s="5">
        <f t="shared" si="2"/>
        <v>0</v>
      </c>
      <c r="L3" s="6">
        <f t="shared" si="3"/>
        <v>0</v>
      </c>
      <c r="M3" s="5">
        <f t="shared" si="4"/>
        <v>0</v>
      </c>
      <c r="N3" s="7">
        <f t="shared" si="5"/>
        <v>0</v>
      </c>
      <c r="P3" t="s">
        <v>121</v>
      </c>
    </row>
    <row r="4" spans="1:16" ht="15" customHeight="1">
      <c r="A4" s="12">
        <v>44043</v>
      </c>
      <c r="B4" s="5">
        <v>5.07</v>
      </c>
      <c r="C4" t="s">
        <v>17</v>
      </c>
      <c r="D4" t="s">
        <v>14</v>
      </c>
      <c r="E4" t="s">
        <v>14</v>
      </c>
      <c r="F4" t="s">
        <v>18</v>
      </c>
      <c r="G4" t="s">
        <v>19</v>
      </c>
      <c r="H4" t="s">
        <v>20</v>
      </c>
      <c r="I4" s="5">
        <f t="shared" si="0"/>
        <v>0</v>
      </c>
      <c r="J4" s="5">
        <f t="shared" si="1"/>
        <v>5.07</v>
      </c>
      <c r="K4" s="5">
        <f t="shared" si="2"/>
        <v>0</v>
      </c>
      <c r="L4" s="6">
        <f t="shared" si="3"/>
        <v>0</v>
      </c>
      <c r="M4" s="11">
        <f t="shared" si="4"/>
        <v>0</v>
      </c>
      <c r="N4" s="7">
        <f t="shared" si="5"/>
        <v>0</v>
      </c>
      <c r="P4" t="s">
        <v>18</v>
      </c>
    </row>
    <row r="5" spans="1:16">
      <c r="A5" s="12">
        <v>44061</v>
      </c>
      <c r="B5" s="5">
        <v>-455.59</v>
      </c>
      <c r="C5" t="s">
        <v>34</v>
      </c>
      <c r="D5" t="s">
        <v>14</v>
      </c>
      <c r="E5" t="s">
        <v>14</v>
      </c>
      <c r="F5" t="s">
        <v>84</v>
      </c>
      <c r="G5" t="s">
        <v>15</v>
      </c>
      <c r="H5" t="s">
        <v>20</v>
      </c>
      <c r="I5" s="5">
        <f t="shared" si="0"/>
        <v>0</v>
      </c>
      <c r="J5" s="5">
        <f t="shared" si="1"/>
        <v>0</v>
      </c>
      <c r="K5" s="5">
        <f t="shared" si="2"/>
        <v>455.59</v>
      </c>
      <c r="L5" s="6">
        <f t="shared" si="3"/>
        <v>0</v>
      </c>
      <c r="M5" s="5">
        <f t="shared" si="4"/>
        <v>0</v>
      </c>
      <c r="N5" s="7">
        <f t="shared" si="5"/>
        <v>0</v>
      </c>
      <c r="O5" t="s">
        <v>113</v>
      </c>
      <c r="P5" t="s">
        <v>126</v>
      </c>
    </row>
    <row r="6" spans="1:16">
      <c r="A6" s="12">
        <v>44067</v>
      </c>
      <c r="B6" s="5">
        <v>-963</v>
      </c>
      <c r="C6" t="s">
        <v>35</v>
      </c>
      <c r="D6" t="s">
        <v>14</v>
      </c>
      <c r="E6" t="s">
        <v>14</v>
      </c>
      <c r="F6" t="s">
        <v>36</v>
      </c>
      <c r="H6" t="s">
        <v>20</v>
      </c>
      <c r="I6" s="5">
        <f t="shared" si="0"/>
        <v>0</v>
      </c>
      <c r="J6" s="5">
        <f t="shared" si="1"/>
        <v>0</v>
      </c>
      <c r="K6" s="5">
        <f t="shared" si="2"/>
        <v>0</v>
      </c>
      <c r="L6" s="6">
        <f t="shared" si="3"/>
        <v>0</v>
      </c>
      <c r="M6" s="11">
        <f t="shared" si="4"/>
        <v>0</v>
      </c>
      <c r="N6" s="7">
        <f t="shared" si="5"/>
        <v>0</v>
      </c>
      <c r="P6" t="s">
        <v>29</v>
      </c>
    </row>
    <row r="7" spans="1:16" ht="15" customHeight="1">
      <c r="A7" s="12">
        <v>44067</v>
      </c>
      <c r="B7" s="5">
        <v>-150.16</v>
      </c>
      <c r="C7" t="s">
        <v>37</v>
      </c>
      <c r="D7" t="s">
        <v>14</v>
      </c>
      <c r="E7" t="s">
        <v>14</v>
      </c>
      <c r="F7" s="19" t="s">
        <v>77</v>
      </c>
      <c r="G7" t="s">
        <v>15</v>
      </c>
      <c r="H7" t="s">
        <v>20</v>
      </c>
      <c r="I7" s="5">
        <f t="shared" si="0"/>
        <v>0</v>
      </c>
      <c r="J7" s="5">
        <f t="shared" si="1"/>
        <v>0</v>
      </c>
      <c r="K7" s="5">
        <f t="shared" si="2"/>
        <v>150.16</v>
      </c>
      <c r="L7" s="6">
        <f t="shared" si="3"/>
        <v>0</v>
      </c>
      <c r="M7" s="11">
        <f t="shared" si="4"/>
        <v>0</v>
      </c>
      <c r="N7" s="7">
        <f t="shared" si="5"/>
        <v>0</v>
      </c>
      <c r="O7" t="s">
        <v>16</v>
      </c>
      <c r="P7" t="s">
        <v>126</v>
      </c>
    </row>
    <row r="8" spans="1:16">
      <c r="A8" s="12">
        <v>44074</v>
      </c>
      <c r="B8" s="5">
        <v>5.01</v>
      </c>
      <c r="C8" t="s">
        <v>17</v>
      </c>
      <c r="D8" t="s">
        <v>14</v>
      </c>
      <c r="E8" t="s">
        <v>14</v>
      </c>
      <c r="F8" t="s">
        <v>18</v>
      </c>
      <c r="G8" t="s">
        <v>19</v>
      </c>
      <c r="H8" t="s">
        <v>20</v>
      </c>
      <c r="I8" s="5">
        <f t="shared" si="0"/>
        <v>0</v>
      </c>
      <c r="J8" s="5">
        <f t="shared" si="1"/>
        <v>5.01</v>
      </c>
      <c r="K8" s="5">
        <f t="shared" si="2"/>
        <v>0</v>
      </c>
      <c r="L8" s="6">
        <f t="shared" si="3"/>
        <v>0</v>
      </c>
      <c r="M8" s="5">
        <f t="shared" si="4"/>
        <v>0</v>
      </c>
      <c r="N8" s="7">
        <f t="shared" si="5"/>
        <v>0</v>
      </c>
      <c r="P8" t="s">
        <v>18</v>
      </c>
    </row>
    <row r="9" spans="1:16" ht="15" customHeight="1">
      <c r="A9" s="12">
        <v>44084</v>
      </c>
      <c r="B9" s="5">
        <v>-2173</v>
      </c>
      <c r="C9" t="s">
        <v>38</v>
      </c>
      <c r="D9" t="s">
        <v>14</v>
      </c>
      <c r="E9" t="s">
        <v>14</v>
      </c>
      <c r="F9" t="s">
        <v>39</v>
      </c>
      <c r="G9" t="s">
        <v>15</v>
      </c>
      <c r="H9" t="s">
        <v>20</v>
      </c>
      <c r="I9" s="5">
        <f t="shared" si="0"/>
        <v>0</v>
      </c>
      <c r="J9" s="5">
        <f t="shared" si="1"/>
        <v>0</v>
      </c>
      <c r="K9" s="5">
        <f t="shared" si="2"/>
        <v>2173</v>
      </c>
      <c r="L9" s="6">
        <f>IF(H9="Y",J9/11,0)</f>
        <v>0</v>
      </c>
      <c r="M9" s="5">
        <f>IF(H9="Y",K9/11,0)</f>
        <v>0</v>
      </c>
      <c r="N9" s="7">
        <f t="shared" si="5"/>
        <v>0</v>
      </c>
      <c r="P9" t="s">
        <v>29</v>
      </c>
    </row>
    <row r="10" spans="1:16">
      <c r="A10" s="12">
        <v>44085</v>
      </c>
      <c r="B10" s="5">
        <v>-1000</v>
      </c>
      <c r="C10" t="s">
        <v>40</v>
      </c>
      <c r="D10" t="s">
        <v>14</v>
      </c>
      <c r="E10" t="s">
        <v>14</v>
      </c>
      <c r="F10" s="14" t="s">
        <v>28</v>
      </c>
      <c r="H10" t="s">
        <v>20</v>
      </c>
      <c r="I10" s="5">
        <f t="shared" si="0"/>
        <v>0</v>
      </c>
      <c r="J10" s="5">
        <f t="shared" si="1"/>
        <v>0</v>
      </c>
      <c r="K10" s="5">
        <f t="shared" si="2"/>
        <v>0</v>
      </c>
      <c r="L10" s="6">
        <f>IF(H10="Y",J10/11,0)</f>
        <v>0</v>
      </c>
      <c r="M10" s="5">
        <f>IF(H10="Y",K10/11,0)</f>
        <v>0</v>
      </c>
      <c r="N10" s="7">
        <f t="shared" si="5"/>
        <v>0</v>
      </c>
      <c r="P10" t="s">
        <v>121</v>
      </c>
    </row>
    <row r="11" spans="1:16" ht="15" customHeight="1">
      <c r="A11" s="12">
        <v>44091</v>
      </c>
      <c r="B11" s="5">
        <v>11455.59</v>
      </c>
      <c r="C11" t="s">
        <v>41</v>
      </c>
      <c r="D11" t="s">
        <v>14</v>
      </c>
      <c r="E11" t="s">
        <v>14</v>
      </c>
      <c r="F11" t="s">
        <v>42</v>
      </c>
      <c r="G11" t="s">
        <v>19</v>
      </c>
      <c r="H11" t="s">
        <v>16</v>
      </c>
      <c r="I11" s="5">
        <f t="shared" si="0"/>
        <v>-11455.59</v>
      </c>
      <c r="J11" s="5">
        <f t="shared" si="1"/>
        <v>11455.59</v>
      </c>
      <c r="K11" s="5">
        <f t="shared" si="2"/>
        <v>0</v>
      </c>
      <c r="L11" s="6">
        <f>IF(H11="Y",J11/11,0)</f>
        <v>1041.4172727272728</v>
      </c>
      <c r="M11" s="5">
        <f>IF(H11="Y",K11/11,0)</f>
        <v>0</v>
      </c>
      <c r="N11" s="7">
        <f t="shared" si="5"/>
        <v>1041.4172727272728</v>
      </c>
      <c r="O11" s="16"/>
      <c r="P11" t="s">
        <v>126</v>
      </c>
    </row>
    <row r="12" spans="1:16" ht="15" customHeight="1">
      <c r="A12" s="12">
        <v>44092</v>
      </c>
      <c r="B12" s="5">
        <v>-418.2</v>
      </c>
      <c r="C12" s="20" t="s">
        <v>114</v>
      </c>
      <c r="D12" t="s">
        <v>14</v>
      </c>
      <c r="E12" t="s">
        <v>14</v>
      </c>
      <c r="F12" t="s">
        <v>115</v>
      </c>
      <c r="G12" t="s">
        <v>15</v>
      </c>
      <c r="H12" t="s">
        <v>20</v>
      </c>
      <c r="I12" s="5">
        <f t="shared" si="0"/>
        <v>0</v>
      </c>
      <c r="J12" s="5">
        <f t="shared" si="1"/>
        <v>0</v>
      </c>
      <c r="K12" s="5">
        <f t="shared" si="2"/>
        <v>418.2</v>
      </c>
      <c r="L12" s="6">
        <f>IF(H12="Y",J12/11,0)</f>
        <v>0</v>
      </c>
      <c r="M12" s="11">
        <f>IF(H12="Y",K12/11,0)</f>
        <v>0</v>
      </c>
      <c r="N12" s="7">
        <f t="shared" si="5"/>
        <v>0</v>
      </c>
      <c r="O12" t="s">
        <v>16</v>
      </c>
      <c r="P12" t="s">
        <v>126</v>
      </c>
    </row>
    <row r="13" spans="1:16" ht="15" customHeight="1">
      <c r="A13" s="12">
        <v>44104</v>
      </c>
      <c r="B13" s="5">
        <v>4.97</v>
      </c>
      <c r="C13" t="s">
        <v>17</v>
      </c>
      <c r="D13" t="s">
        <v>14</v>
      </c>
      <c r="E13" t="s">
        <v>14</v>
      </c>
      <c r="F13" t="s">
        <v>18</v>
      </c>
      <c r="G13" t="s">
        <v>19</v>
      </c>
      <c r="H13" t="s">
        <v>20</v>
      </c>
      <c r="I13" s="5">
        <f t="shared" si="0"/>
        <v>0</v>
      </c>
      <c r="J13" s="5">
        <f t="shared" si="1"/>
        <v>4.97</v>
      </c>
      <c r="K13" s="5">
        <f t="shared" si="2"/>
        <v>0</v>
      </c>
      <c r="L13" s="6">
        <f t="shared" ref="L13" si="6">IF(H13="Y",J13/11,0)</f>
        <v>0</v>
      </c>
      <c r="M13" s="5">
        <f t="shared" ref="M13" si="7">IF(H13="Y",K13/11,0)</f>
        <v>0</v>
      </c>
      <c r="N13" s="7">
        <f t="shared" si="5"/>
        <v>0</v>
      </c>
      <c r="O13" s="16"/>
      <c r="P13" t="s">
        <v>18</v>
      </c>
    </row>
    <row r="14" spans="1:16">
      <c r="A14" s="12">
        <v>44110</v>
      </c>
      <c r="B14" s="5">
        <v>-77</v>
      </c>
      <c r="C14" t="s">
        <v>43</v>
      </c>
      <c r="D14" t="s">
        <v>14</v>
      </c>
      <c r="E14" t="s">
        <v>14</v>
      </c>
      <c r="F14" t="s">
        <v>44</v>
      </c>
      <c r="G14" t="s">
        <v>15</v>
      </c>
      <c r="H14" t="s">
        <v>16</v>
      </c>
      <c r="I14" s="5">
        <f t="shared" si="0"/>
        <v>77</v>
      </c>
      <c r="J14" s="5">
        <f t="shared" si="1"/>
        <v>0</v>
      </c>
      <c r="K14" s="5">
        <f t="shared" si="2"/>
        <v>77</v>
      </c>
      <c r="L14" s="6">
        <f>IF(H14="Y",J14/11,0)</f>
        <v>0</v>
      </c>
      <c r="M14" s="5">
        <f>IF(H14="Y",K14/11,0)</f>
        <v>7</v>
      </c>
      <c r="N14" s="7">
        <f t="shared" si="5"/>
        <v>0</v>
      </c>
      <c r="O14" t="s">
        <v>16</v>
      </c>
      <c r="P14" t="s">
        <v>123</v>
      </c>
    </row>
    <row r="15" spans="1:16">
      <c r="A15" s="12">
        <v>44130</v>
      </c>
      <c r="B15" s="5">
        <v>-10526.68</v>
      </c>
      <c r="C15" t="s">
        <v>45</v>
      </c>
      <c r="D15" t="s">
        <v>14</v>
      </c>
      <c r="E15" t="s">
        <v>14</v>
      </c>
      <c r="F15" t="s">
        <v>110</v>
      </c>
      <c r="G15" t="s">
        <v>15</v>
      </c>
      <c r="H15" t="s">
        <v>20</v>
      </c>
      <c r="I15" s="5">
        <f t="shared" si="0"/>
        <v>0</v>
      </c>
      <c r="J15" s="5">
        <f t="shared" si="1"/>
        <v>0</v>
      </c>
      <c r="K15" s="5">
        <f t="shared" si="2"/>
        <v>10526.68</v>
      </c>
      <c r="L15" s="6">
        <f t="shared" ref="L15:L69" si="8">IF(H15="Y",J15/11,0)</f>
        <v>0</v>
      </c>
      <c r="M15" s="5">
        <f t="shared" ref="M15:M69" si="9">IF(H15="Y",K15/11,0)</f>
        <v>0</v>
      </c>
      <c r="N15" s="7">
        <f t="shared" si="5"/>
        <v>0</v>
      </c>
      <c r="O15" t="s">
        <v>16</v>
      </c>
      <c r="P15" t="s">
        <v>123</v>
      </c>
    </row>
    <row r="16" spans="1:16">
      <c r="A16" s="12">
        <v>44159</v>
      </c>
      <c r="B16" s="5">
        <v>-1243</v>
      </c>
      <c r="C16" t="s">
        <v>46</v>
      </c>
      <c r="D16" t="s">
        <v>14</v>
      </c>
      <c r="E16" t="s">
        <v>14</v>
      </c>
      <c r="F16" t="s">
        <v>47</v>
      </c>
      <c r="H16" t="s">
        <v>20</v>
      </c>
      <c r="I16" s="5">
        <f t="shared" si="0"/>
        <v>0</v>
      </c>
      <c r="J16" s="5">
        <f t="shared" si="1"/>
        <v>0</v>
      </c>
      <c r="K16" s="5">
        <f t="shared" si="2"/>
        <v>0</v>
      </c>
      <c r="L16" s="6">
        <f t="shared" si="8"/>
        <v>0</v>
      </c>
      <c r="M16" s="5">
        <f t="shared" si="9"/>
        <v>0</v>
      </c>
      <c r="N16" s="7">
        <f t="shared" si="5"/>
        <v>0</v>
      </c>
      <c r="P16" t="s">
        <v>29</v>
      </c>
    </row>
    <row r="17" spans="1:16">
      <c r="A17" s="12">
        <v>44165</v>
      </c>
      <c r="B17" s="5">
        <v>-255</v>
      </c>
      <c r="C17" t="s">
        <v>48</v>
      </c>
      <c r="D17" t="s">
        <v>14</v>
      </c>
      <c r="E17" t="s">
        <v>14</v>
      </c>
      <c r="F17" t="s">
        <v>107</v>
      </c>
      <c r="G17" t="s">
        <v>15</v>
      </c>
      <c r="H17" t="s">
        <v>20</v>
      </c>
      <c r="I17" s="5">
        <f t="shared" si="0"/>
        <v>0</v>
      </c>
      <c r="J17" s="5">
        <f t="shared" si="1"/>
        <v>0</v>
      </c>
      <c r="K17" s="5">
        <f t="shared" si="2"/>
        <v>255</v>
      </c>
      <c r="L17" s="6">
        <f t="shared" si="8"/>
        <v>0</v>
      </c>
      <c r="M17" s="5">
        <f t="shared" si="9"/>
        <v>0</v>
      </c>
      <c r="N17" s="7">
        <f t="shared" si="5"/>
        <v>0</v>
      </c>
      <c r="O17" t="s">
        <v>16</v>
      </c>
      <c r="P17" t="s">
        <v>124</v>
      </c>
    </row>
    <row r="18" spans="1:16">
      <c r="A18" s="12">
        <v>44165</v>
      </c>
      <c r="B18" s="5">
        <v>-285</v>
      </c>
      <c r="C18" t="s">
        <v>49</v>
      </c>
      <c r="D18" t="s">
        <v>14</v>
      </c>
      <c r="E18" t="s">
        <v>14</v>
      </c>
      <c r="F18" t="s">
        <v>108</v>
      </c>
      <c r="G18" t="s">
        <v>15</v>
      </c>
      <c r="H18" t="s">
        <v>20</v>
      </c>
      <c r="I18" s="5">
        <f t="shared" si="0"/>
        <v>0</v>
      </c>
      <c r="J18" s="5">
        <f t="shared" si="1"/>
        <v>0</v>
      </c>
      <c r="K18" s="5">
        <f t="shared" si="2"/>
        <v>285</v>
      </c>
      <c r="L18" s="6">
        <f t="shared" si="8"/>
        <v>0</v>
      </c>
      <c r="M18" s="5">
        <f t="shared" si="9"/>
        <v>0</v>
      </c>
      <c r="N18" s="7">
        <f t="shared" si="5"/>
        <v>0</v>
      </c>
      <c r="O18" t="s">
        <v>16</v>
      </c>
      <c r="P18" t="s">
        <v>125</v>
      </c>
    </row>
    <row r="19" spans="1:16">
      <c r="A19" s="12">
        <v>44165</v>
      </c>
      <c r="B19" s="5">
        <v>-285</v>
      </c>
      <c r="C19" t="s">
        <v>50</v>
      </c>
      <c r="D19" t="s">
        <v>14</v>
      </c>
      <c r="E19" t="s">
        <v>14</v>
      </c>
      <c r="F19" t="s">
        <v>109</v>
      </c>
      <c r="G19" t="s">
        <v>15</v>
      </c>
      <c r="H19" t="s">
        <v>20</v>
      </c>
      <c r="I19" s="5">
        <f t="shared" si="0"/>
        <v>0</v>
      </c>
      <c r="J19" s="5">
        <f t="shared" si="1"/>
        <v>0</v>
      </c>
      <c r="K19" s="5">
        <f t="shared" si="2"/>
        <v>285</v>
      </c>
      <c r="L19" s="6">
        <f t="shared" si="8"/>
        <v>0</v>
      </c>
      <c r="M19" s="5">
        <f t="shared" si="9"/>
        <v>0</v>
      </c>
      <c r="N19" s="7">
        <f t="shared" si="5"/>
        <v>0</v>
      </c>
      <c r="O19" t="s">
        <v>16</v>
      </c>
      <c r="P19" t="s">
        <v>126</v>
      </c>
    </row>
    <row r="20" spans="1:16">
      <c r="A20" s="12">
        <v>44165</v>
      </c>
      <c r="B20" s="5">
        <v>-82.83</v>
      </c>
      <c r="C20" t="s">
        <v>51</v>
      </c>
      <c r="D20" t="s">
        <v>14</v>
      </c>
      <c r="E20" t="s">
        <v>14</v>
      </c>
      <c r="F20" t="s">
        <v>83</v>
      </c>
      <c r="G20" t="s">
        <v>15</v>
      </c>
      <c r="H20" t="s">
        <v>20</v>
      </c>
      <c r="I20" s="5">
        <f t="shared" si="0"/>
        <v>0</v>
      </c>
      <c r="J20" s="5">
        <f t="shared" si="1"/>
        <v>0</v>
      </c>
      <c r="K20" s="5">
        <f t="shared" si="2"/>
        <v>82.83</v>
      </c>
      <c r="L20" s="6">
        <f t="shared" si="8"/>
        <v>0</v>
      </c>
      <c r="M20" s="5">
        <f t="shared" si="9"/>
        <v>0</v>
      </c>
      <c r="N20" s="7">
        <f t="shared" si="5"/>
        <v>0</v>
      </c>
      <c r="O20" t="s">
        <v>16</v>
      </c>
      <c r="P20" t="s">
        <v>125</v>
      </c>
    </row>
    <row r="21" spans="1:16">
      <c r="A21" s="12">
        <v>44165</v>
      </c>
      <c r="B21" s="5">
        <v>-104.42</v>
      </c>
      <c r="C21" t="s">
        <v>52</v>
      </c>
      <c r="D21" t="s">
        <v>14</v>
      </c>
      <c r="E21" t="s">
        <v>14</v>
      </c>
      <c r="F21" t="s">
        <v>82</v>
      </c>
      <c r="G21" t="s">
        <v>15</v>
      </c>
      <c r="H21" t="s">
        <v>20</v>
      </c>
      <c r="I21" s="5">
        <f t="shared" si="0"/>
        <v>0</v>
      </c>
      <c r="J21" s="5">
        <f t="shared" si="1"/>
        <v>0</v>
      </c>
      <c r="K21" s="5">
        <f t="shared" si="2"/>
        <v>104.42</v>
      </c>
      <c r="L21" s="6">
        <f t="shared" si="8"/>
        <v>0</v>
      </c>
      <c r="M21" s="5">
        <f t="shared" si="9"/>
        <v>0</v>
      </c>
      <c r="N21" s="7">
        <f t="shared" si="5"/>
        <v>0</v>
      </c>
      <c r="O21" t="s">
        <v>16</v>
      </c>
      <c r="P21" t="s">
        <v>124</v>
      </c>
    </row>
    <row r="22" spans="1:16">
      <c r="A22" s="12">
        <v>44165</v>
      </c>
      <c r="B22" s="5">
        <v>-455.57</v>
      </c>
      <c r="C22" t="s">
        <v>53</v>
      </c>
      <c r="D22" t="s">
        <v>14</v>
      </c>
      <c r="E22" t="s">
        <v>14</v>
      </c>
      <c r="F22" t="s">
        <v>84</v>
      </c>
      <c r="G22" t="s">
        <v>15</v>
      </c>
      <c r="H22" t="s">
        <v>20</v>
      </c>
      <c r="I22" s="5">
        <f t="shared" si="0"/>
        <v>0</v>
      </c>
      <c r="J22" s="5">
        <f t="shared" si="1"/>
        <v>0</v>
      </c>
      <c r="K22" s="5">
        <f t="shared" si="2"/>
        <v>455.57</v>
      </c>
      <c r="L22" s="6">
        <f t="shared" si="8"/>
        <v>0</v>
      </c>
      <c r="M22" s="5">
        <f t="shared" si="9"/>
        <v>0</v>
      </c>
      <c r="N22" s="7">
        <f t="shared" si="5"/>
        <v>0</v>
      </c>
      <c r="O22" t="s">
        <v>16</v>
      </c>
      <c r="P22" t="s">
        <v>126</v>
      </c>
    </row>
    <row r="23" spans="1:16">
      <c r="A23" s="12">
        <v>44169</v>
      </c>
      <c r="B23" s="5">
        <v>-140.55000000000001</v>
      </c>
      <c r="C23" t="s">
        <v>54</v>
      </c>
      <c r="D23" t="s">
        <v>14</v>
      </c>
      <c r="E23" t="s">
        <v>14</v>
      </c>
      <c r="F23" t="s">
        <v>75</v>
      </c>
      <c r="G23" t="s">
        <v>15</v>
      </c>
      <c r="H23" t="s">
        <v>20</v>
      </c>
      <c r="I23" s="5">
        <f t="shared" si="0"/>
        <v>0</v>
      </c>
      <c r="J23" s="5">
        <f t="shared" si="1"/>
        <v>0</v>
      </c>
      <c r="K23" s="5">
        <f t="shared" si="2"/>
        <v>140.55000000000001</v>
      </c>
      <c r="L23" s="6">
        <f t="shared" si="8"/>
        <v>0</v>
      </c>
      <c r="M23" s="5">
        <f t="shared" si="9"/>
        <v>0</v>
      </c>
      <c r="N23" s="7">
        <f t="shared" si="5"/>
        <v>0</v>
      </c>
      <c r="O23" t="s">
        <v>16</v>
      </c>
      <c r="P23" t="s">
        <v>124</v>
      </c>
    </row>
    <row r="24" spans="1:16">
      <c r="A24" s="12">
        <v>44169</v>
      </c>
      <c r="B24" s="5">
        <v>-140.55000000000001</v>
      </c>
      <c r="C24" t="s">
        <v>55</v>
      </c>
      <c r="D24" t="s">
        <v>14</v>
      </c>
      <c r="E24" t="s">
        <v>14</v>
      </c>
      <c r="F24" t="s">
        <v>76</v>
      </c>
      <c r="G24" t="s">
        <v>15</v>
      </c>
      <c r="H24" t="s">
        <v>20</v>
      </c>
      <c r="I24" s="5">
        <f t="shared" si="0"/>
        <v>0</v>
      </c>
      <c r="J24" s="5">
        <f t="shared" si="1"/>
        <v>0</v>
      </c>
      <c r="K24" s="5">
        <f t="shared" si="2"/>
        <v>140.55000000000001</v>
      </c>
      <c r="L24" s="6">
        <f t="shared" si="8"/>
        <v>0</v>
      </c>
      <c r="M24" s="5">
        <f t="shared" si="9"/>
        <v>0</v>
      </c>
      <c r="N24" s="7">
        <f t="shared" si="5"/>
        <v>0</v>
      </c>
      <c r="O24" t="s">
        <v>16</v>
      </c>
      <c r="P24" t="s">
        <v>125</v>
      </c>
    </row>
    <row r="25" spans="1:16">
      <c r="A25" s="12">
        <v>44179</v>
      </c>
      <c r="B25" s="5">
        <v>-150.16</v>
      </c>
      <c r="C25" t="s">
        <v>56</v>
      </c>
      <c r="D25" t="s">
        <v>14</v>
      </c>
      <c r="E25" t="s">
        <v>14</v>
      </c>
      <c r="F25" s="19" t="s">
        <v>77</v>
      </c>
      <c r="G25" t="s">
        <v>15</v>
      </c>
      <c r="H25" t="s">
        <v>20</v>
      </c>
      <c r="I25" s="5">
        <f t="shared" si="0"/>
        <v>0</v>
      </c>
      <c r="J25" s="5">
        <f t="shared" si="1"/>
        <v>0</v>
      </c>
      <c r="K25" s="5">
        <f t="shared" si="2"/>
        <v>150.16</v>
      </c>
      <c r="L25" s="6">
        <f t="shared" si="8"/>
        <v>0</v>
      </c>
      <c r="M25" s="5">
        <f t="shared" si="9"/>
        <v>0</v>
      </c>
      <c r="N25" s="7">
        <f t="shared" si="5"/>
        <v>0</v>
      </c>
      <c r="O25" t="s">
        <v>16</v>
      </c>
      <c r="P25" t="s">
        <v>126</v>
      </c>
    </row>
    <row r="26" spans="1:16">
      <c r="A26" s="12">
        <v>44181</v>
      </c>
      <c r="B26" s="5">
        <v>1610.95</v>
      </c>
      <c r="C26" t="s">
        <v>57</v>
      </c>
      <c r="D26" t="s">
        <v>14</v>
      </c>
      <c r="E26" t="s">
        <v>14</v>
      </c>
      <c r="F26" s="15" t="s">
        <v>105</v>
      </c>
      <c r="G26" s="13" t="s">
        <v>19</v>
      </c>
      <c r="H26" s="13" t="s">
        <v>16</v>
      </c>
      <c r="I26" s="5">
        <f t="shared" si="0"/>
        <v>-1610.95</v>
      </c>
      <c r="J26" s="5">
        <f t="shared" si="1"/>
        <v>1610.95</v>
      </c>
      <c r="K26" s="5">
        <f t="shared" si="2"/>
        <v>0</v>
      </c>
      <c r="L26" s="6">
        <f t="shared" si="8"/>
        <v>146.45000000000002</v>
      </c>
      <c r="M26" s="5">
        <f t="shared" si="9"/>
        <v>0</v>
      </c>
      <c r="N26" s="7">
        <f t="shared" si="5"/>
        <v>146.45000000000002</v>
      </c>
      <c r="P26" t="s">
        <v>123</v>
      </c>
    </row>
    <row r="27" spans="1:16">
      <c r="A27" s="12">
        <v>44196</v>
      </c>
      <c r="B27" s="5">
        <v>26.16</v>
      </c>
      <c r="C27" t="s">
        <v>17</v>
      </c>
      <c r="D27" t="s">
        <v>14</v>
      </c>
      <c r="E27" t="s">
        <v>14</v>
      </c>
      <c r="F27" t="s">
        <v>18</v>
      </c>
      <c r="G27" t="s">
        <v>19</v>
      </c>
      <c r="H27" t="s">
        <v>20</v>
      </c>
      <c r="I27" s="5">
        <f t="shared" si="0"/>
        <v>0</v>
      </c>
      <c r="J27" s="5">
        <f t="shared" si="1"/>
        <v>26.16</v>
      </c>
      <c r="K27" s="5">
        <f t="shared" si="2"/>
        <v>0</v>
      </c>
      <c r="L27" s="6">
        <f t="shared" si="8"/>
        <v>0</v>
      </c>
      <c r="M27" s="5">
        <f t="shared" si="9"/>
        <v>0</v>
      </c>
      <c r="N27" s="7">
        <f t="shared" si="5"/>
        <v>0</v>
      </c>
      <c r="P27" t="s">
        <v>18</v>
      </c>
    </row>
    <row r="28" spans="1:16">
      <c r="A28" s="17">
        <v>44277</v>
      </c>
      <c r="B28" s="18">
        <v>-78.05</v>
      </c>
      <c r="C28" s="19" t="s">
        <v>58</v>
      </c>
      <c r="D28" s="14" t="s">
        <v>59</v>
      </c>
      <c r="E28" t="s">
        <v>14</v>
      </c>
      <c r="F28" t="s">
        <v>60</v>
      </c>
      <c r="G28" t="s">
        <v>15</v>
      </c>
      <c r="H28" t="s">
        <v>16</v>
      </c>
      <c r="I28" s="5">
        <f t="shared" si="0"/>
        <v>78.05</v>
      </c>
      <c r="J28" s="5">
        <f t="shared" si="1"/>
        <v>0</v>
      </c>
      <c r="K28" s="5">
        <f t="shared" si="2"/>
        <v>78.05</v>
      </c>
      <c r="L28" s="6">
        <f t="shared" si="8"/>
        <v>0</v>
      </c>
      <c r="M28" s="5">
        <f t="shared" si="9"/>
        <v>7.0954545454545448</v>
      </c>
      <c r="N28" s="7">
        <f t="shared" si="5"/>
        <v>0</v>
      </c>
      <c r="P28" t="s">
        <v>126</v>
      </c>
    </row>
    <row r="29" spans="1:16">
      <c r="A29" s="17">
        <v>44280</v>
      </c>
      <c r="B29" s="18">
        <v>-47.35</v>
      </c>
      <c r="C29" s="19" t="s">
        <v>61</v>
      </c>
      <c r="D29" s="14" t="s">
        <v>59</v>
      </c>
      <c r="E29" t="s">
        <v>14</v>
      </c>
      <c r="F29" t="s">
        <v>60</v>
      </c>
      <c r="G29" t="s">
        <v>15</v>
      </c>
      <c r="H29" t="s">
        <v>16</v>
      </c>
      <c r="I29" s="5">
        <f t="shared" ref="I29:I69" si="10">IF(H29="Y",(B29*-1),0)</f>
        <v>47.35</v>
      </c>
      <c r="J29" s="5">
        <f t="shared" ref="J29:J70" si="11">IF($G29="I",$B29,0)</f>
        <v>0</v>
      </c>
      <c r="K29" s="5">
        <f t="shared" ref="K29:K70" si="12">IF($G29="E",$B29*-1,0)</f>
        <v>47.35</v>
      </c>
      <c r="L29" s="6">
        <f t="shared" si="8"/>
        <v>0</v>
      </c>
      <c r="M29" s="5">
        <f t="shared" si="9"/>
        <v>4.3045454545454547</v>
      </c>
      <c r="N29" s="7">
        <f t="shared" ref="N29:N69" si="13">IF(H29="Y",IF(G29="I",B29/11,0),0)</f>
        <v>0</v>
      </c>
      <c r="P29" t="s">
        <v>126</v>
      </c>
    </row>
    <row r="30" spans="1:16">
      <c r="A30" s="17">
        <v>44280</v>
      </c>
      <c r="B30" s="18">
        <v>-79.84</v>
      </c>
      <c r="C30" s="19" t="s">
        <v>62</v>
      </c>
      <c r="D30" s="14" t="s">
        <v>59</v>
      </c>
      <c r="E30" t="s">
        <v>14</v>
      </c>
      <c r="F30" t="s">
        <v>60</v>
      </c>
      <c r="G30" t="s">
        <v>15</v>
      </c>
      <c r="H30" t="s">
        <v>16</v>
      </c>
      <c r="I30" s="5">
        <f t="shared" si="10"/>
        <v>79.84</v>
      </c>
      <c r="J30" s="5">
        <f t="shared" si="11"/>
        <v>0</v>
      </c>
      <c r="K30" s="5">
        <f t="shared" si="12"/>
        <v>79.84</v>
      </c>
      <c r="L30" s="6">
        <f t="shared" si="8"/>
        <v>0</v>
      </c>
      <c r="M30" s="5">
        <f t="shared" si="9"/>
        <v>7.2581818181818187</v>
      </c>
      <c r="N30" s="7">
        <f t="shared" si="13"/>
        <v>0</v>
      </c>
      <c r="P30" t="s">
        <v>126</v>
      </c>
    </row>
    <row r="31" spans="1:16">
      <c r="A31" s="17">
        <v>44284</v>
      </c>
      <c r="B31" s="18">
        <v>-64.78</v>
      </c>
      <c r="C31" s="19" t="s">
        <v>63</v>
      </c>
      <c r="D31" s="14" t="s">
        <v>59</v>
      </c>
      <c r="E31" t="s">
        <v>14</v>
      </c>
      <c r="F31" t="s">
        <v>60</v>
      </c>
      <c r="G31" t="s">
        <v>15</v>
      </c>
      <c r="H31" t="s">
        <v>16</v>
      </c>
      <c r="I31" s="5">
        <f t="shared" si="10"/>
        <v>64.78</v>
      </c>
      <c r="J31" s="5">
        <f t="shared" si="11"/>
        <v>0</v>
      </c>
      <c r="K31" s="5">
        <f t="shared" si="12"/>
        <v>64.78</v>
      </c>
      <c r="L31" s="6">
        <f t="shared" si="8"/>
        <v>0</v>
      </c>
      <c r="M31" s="5">
        <f t="shared" si="9"/>
        <v>5.8890909090909096</v>
      </c>
      <c r="N31" s="7">
        <f t="shared" si="13"/>
        <v>0</v>
      </c>
      <c r="P31" t="s">
        <v>126</v>
      </c>
    </row>
    <row r="32" spans="1:16">
      <c r="A32" s="17">
        <v>44286</v>
      </c>
      <c r="B32" s="18">
        <v>-73.34</v>
      </c>
      <c r="C32" s="19" t="s">
        <v>64</v>
      </c>
      <c r="D32" s="14" t="s">
        <v>59</v>
      </c>
      <c r="E32" t="s">
        <v>14</v>
      </c>
      <c r="F32" t="s">
        <v>60</v>
      </c>
      <c r="G32" t="s">
        <v>15</v>
      </c>
      <c r="H32" t="s">
        <v>16</v>
      </c>
      <c r="I32" s="5">
        <f t="shared" si="10"/>
        <v>73.34</v>
      </c>
      <c r="J32" s="5">
        <f t="shared" si="11"/>
        <v>0</v>
      </c>
      <c r="K32" s="5">
        <f t="shared" si="12"/>
        <v>73.34</v>
      </c>
      <c r="L32" s="6">
        <f t="shared" si="8"/>
        <v>0</v>
      </c>
      <c r="M32" s="5">
        <f t="shared" si="9"/>
        <v>6.6672727272727279</v>
      </c>
      <c r="N32" s="7">
        <f t="shared" si="13"/>
        <v>0</v>
      </c>
      <c r="P32" t="s">
        <v>126</v>
      </c>
    </row>
    <row r="33" spans="1:16">
      <c r="A33" s="12">
        <v>44281</v>
      </c>
      <c r="B33" s="5">
        <v>-145</v>
      </c>
      <c r="C33" t="s">
        <v>65</v>
      </c>
      <c r="D33" s="14" t="s">
        <v>66</v>
      </c>
      <c r="E33" t="s">
        <v>14</v>
      </c>
      <c r="F33" t="s">
        <v>67</v>
      </c>
      <c r="G33" t="s">
        <v>15</v>
      </c>
      <c r="H33" t="s">
        <v>16</v>
      </c>
      <c r="I33" s="5">
        <f t="shared" si="10"/>
        <v>145</v>
      </c>
      <c r="J33" s="5">
        <f t="shared" si="11"/>
        <v>0</v>
      </c>
      <c r="K33" s="5">
        <f t="shared" si="12"/>
        <v>145</v>
      </c>
      <c r="L33" s="6">
        <f t="shared" si="8"/>
        <v>0</v>
      </c>
      <c r="M33" s="5">
        <f t="shared" si="9"/>
        <v>13.181818181818182</v>
      </c>
      <c r="N33" s="7">
        <f t="shared" si="13"/>
        <v>0</v>
      </c>
      <c r="P33" t="s">
        <v>126</v>
      </c>
    </row>
    <row r="34" spans="1:16">
      <c r="A34" s="17">
        <v>44276</v>
      </c>
      <c r="B34" s="5">
        <v>-145</v>
      </c>
      <c r="C34" s="19" t="s">
        <v>68</v>
      </c>
      <c r="D34" s="27" t="s">
        <v>69</v>
      </c>
      <c r="E34" t="s">
        <v>14</v>
      </c>
      <c r="F34" t="s">
        <v>67</v>
      </c>
      <c r="G34" t="s">
        <v>15</v>
      </c>
      <c r="H34" t="s">
        <v>16</v>
      </c>
      <c r="I34" s="5">
        <f t="shared" si="10"/>
        <v>145</v>
      </c>
      <c r="J34" s="5">
        <f t="shared" si="11"/>
        <v>0</v>
      </c>
      <c r="K34" s="5">
        <f t="shared" si="12"/>
        <v>145</v>
      </c>
      <c r="L34" s="6">
        <f t="shared" si="8"/>
        <v>0</v>
      </c>
      <c r="M34" s="5">
        <f t="shared" si="9"/>
        <v>13.181818181818182</v>
      </c>
      <c r="N34" s="7">
        <f t="shared" si="13"/>
        <v>0</v>
      </c>
      <c r="P34" t="s">
        <v>126</v>
      </c>
    </row>
    <row r="35" spans="1:16">
      <c r="A35" s="17">
        <v>44285</v>
      </c>
      <c r="B35" s="5">
        <v>-725</v>
      </c>
      <c r="C35" s="19" t="s">
        <v>70</v>
      </c>
      <c r="D35" s="27" t="s">
        <v>69</v>
      </c>
      <c r="E35" t="s">
        <v>14</v>
      </c>
      <c r="F35" t="s">
        <v>67</v>
      </c>
      <c r="G35" t="s">
        <v>15</v>
      </c>
      <c r="H35" t="s">
        <v>16</v>
      </c>
      <c r="I35" s="5">
        <f t="shared" si="10"/>
        <v>725</v>
      </c>
      <c r="J35" s="5">
        <f t="shared" si="11"/>
        <v>0</v>
      </c>
      <c r="K35" s="5">
        <f t="shared" si="12"/>
        <v>725</v>
      </c>
      <c r="L35" s="6">
        <f t="shared" si="8"/>
        <v>0</v>
      </c>
      <c r="M35" s="5">
        <f t="shared" si="9"/>
        <v>65.909090909090907</v>
      </c>
      <c r="N35" s="7">
        <f t="shared" si="13"/>
        <v>0</v>
      </c>
      <c r="O35" t="s">
        <v>113</v>
      </c>
      <c r="P35" t="s">
        <v>126</v>
      </c>
    </row>
    <row r="36" spans="1:16">
      <c r="A36" s="12">
        <v>44224</v>
      </c>
      <c r="B36" s="5">
        <v>-1550.63</v>
      </c>
      <c r="C36" t="s">
        <v>71</v>
      </c>
      <c r="D36" t="s">
        <v>14</v>
      </c>
      <c r="E36" t="s">
        <v>14</v>
      </c>
      <c r="F36" t="s">
        <v>72</v>
      </c>
      <c r="G36" t="s">
        <v>15</v>
      </c>
      <c r="H36" t="s">
        <v>16</v>
      </c>
      <c r="I36" s="5">
        <f t="shared" si="10"/>
        <v>1550.63</v>
      </c>
      <c r="J36" s="5">
        <f t="shared" si="11"/>
        <v>0</v>
      </c>
      <c r="K36" s="5">
        <f t="shared" si="12"/>
        <v>1550.63</v>
      </c>
      <c r="L36" s="6">
        <f t="shared" si="8"/>
        <v>0</v>
      </c>
      <c r="M36" s="5">
        <f t="shared" si="9"/>
        <v>140.96636363636364</v>
      </c>
      <c r="N36" s="7">
        <f t="shared" si="13"/>
        <v>0</v>
      </c>
      <c r="O36" t="s">
        <v>16</v>
      </c>
      <c r="P36" t="s">
        <v>126</v>
      </c>
    </row>
    <row r="37" spans="1:16">
      <c r="A37" s="12">
        <v>44225</v>
      </c>
      <c r="B37" s="5">
        <v>13.13</v>
      </c>
      <c r="C37" t="s">
        <v>17</v>
      </c>
      <c r="D37" t="s">
        <v>14</v>
      </c>
      <c r="E37" t="s">
        <v>14</v>
      </c>
      <c r="F37" t="s">
        <v>18</v>
      </c>
      <c r="G37" t="s">
        <v>19</v>
      </c>
      <c r="H37" t="s">
        <v>20</v>
      </c>
      <c r="I37" s="5">
        <f t="shared" si="10"/>
        <v>0</v>
      </c>
      <c r="J37" s="5">
        <f t="shared" si="11"/>
        <v>13.13</v>
      </c>
      <c r="K37" s="5">
        <f t="shared" si="12"/>
        <v>0</v>
      </c>
      <c r="L37" s="6">
        <f t="shared" si="8"/>
        <v>0</v>
      </c>
      <c r="M37" s="5">
        <f t="shared" si="9"/>
        <v>0</v>
      </c>
      <c r="N37" s="7">
        <f t="shared" si="13"/>
        <v>0</v>
      </c>
      <c r="P37" t="s">
        <v>18</v>
      </c>
    </row>
    <row r="38" spans="1:16">
      <c r="A38" s="12">
        <v>44231</v>
      </c>
      <c r="B38" s="5">
        <v>-1144</v>
      </c>
      <c r="C38" t="s">
        <v>73</v>
      </c>
      <c r="D38" t="s">
        <v>14</v>
      </c>
      <c r="E38" t="s">
        <v>14</v>
      </c>
      <c r="F38" t="s">
        <v>106</v>
      </c>
      <c r="G38" t="s">
        <v>15</v>
      </c>
      <c r="H38" t="s">
        <v>16</v>
      </c>
      <c r="I38" s="5">
        <f t="shared" si="10"/>
        <v>1144</v>
      </c>
      <c r="J38" s="5">
        <f t="shared" si="11"/>
        <v>0</v>
      </c>
      <c r="K38" s="5">
        <f t="shared" si="12"/>
        <v>1144</v>
      </c>
      <c r="L38" s="6">
        <f t="shared" si="8"/>
        <v>0</v>
      </c>
      <c r="M38" s="5">
        <f t="shared" si="9"/>
        <v>104</v>
      </c>
      <c r="N38" s="7">
        <f t="shared" si="13"/>
        <v>0</v>
      </c>
      <c r="O38" t="s">
        <v>16</v>
      </c>
      <c r="P38" t="s">
        <v>128</v>
      </c>
    </row>
    <row r="39" spans="1:16">
      <c r="A39" s="12">
        <v>44231</v>
      </c>
      <c r="B39" s="5">
        <v>-1672</v>
      </c>
      <c r="C39" t="s">
        <v>73</v>
      </c>
      <c r="D39" t="s">
        <v>14</v>
      </c>
      <c r="E39" t="s">
        <v>14</v>
      </c>
      <c r="F39" t="s">
        <v>74</v>
      </c>
      <c r="G39" t="s">
        <v>15</v>
      </c>
      <c r="H39" t="s">
        <v>16</v>
      </c>
      <c r="I39" s="5">
        <f t="shared" si="10"/>
        <v>1672</v>
      </c>
      <c r="J39" s="5">
        <f t="shared" si="11"/>
        <v>0</v>
      </c>
      <c r="K39" s="5">
        <f t="shared" si="12"/>
        <v>1672</v>
      </c>
      <c r="L39" s="6">
        <f t="shared" si="8"/>
        <v>0</v>
      </c>
      <c r="M39" s="5">
        <f t="shared" si="9"/>
        <v>152</v>
      </c>
      <c r="N39" s="7">
        <f t="shared" si="13"/>
        <v>0</v>
      </c>
      <c r="O39" t="s">
        <v>16</v>
      </c>
      <c r="P39" t="s">
        <v>128</v>
      </c>
    </row>
    <row r="40" spans="1:16">
      <c r="A40" s="12">
        <v>44236</v>
      </c>
      <c r="B40" s="5">
        <v>-140.55000000000001</v>
      </c>
      <c r="C40" t="s">
        <v>25</v>
      </c>
      <c r="D40" t="s">
        <v>14</v>
      </c>
      <c r="E40" t="s">
        <v>14</v>
      </c>
      <c r="F40" t="s">
        <v>75</v>
      </c>
      <c r="G40" t="s">
        <v>15</v>
      </c>
      <c r="H40" t="s">
        <v>20</v>
      </c>
      <c r="I40" s="5">
        <f t="shared" si="10"/>
        <v>0</v>
      </c>
      <c r="J40" s="5">
        <f t="shared" si="11"/>
        <v>0</v>
      </c>
      <c r="K40" s="5">
        <f t="shared" si="12"/>
        <v>140.55000000000001</v>
      </c>
      <c r="L40" s="6">
        <f t="shared" si="8"/>
        <v>0</v>
      </c>
      <c r="M40" s="5">
        <f t="shared" si="9"/>
        <v>0</v>
      </c>
      <c r="N40" s="7">
        <f t="shared" si="13"/>
        <v>0</v>
      </c>
      <c r="O40" t="s">
        <v>16</v>
      </c>
      <c r="P40" t="s">
        <v>124</v>
      </c>
    </row>
    <row r="41" spans="1:16">
      <c r="A41" s="12">
        <v>44236</v>
      </c>
      <c r="B41" s="5">
        <v>-140.55000000000001</v>
      </c>
      <c r="C41" t="s">
        <v>25</v>
      </c>
      <c r="D41" t="s">
        <v>14</v>
      </c>
      <c r="E41" t="s">
        <v>14</v>
      </c>
      <c r="F41" t="s">
        <v>76</v>
      </c>
      <c r="G41" t="s">
        <v>15</v>
      </c>
      <c r="H41" t="s">
        <v>20</v>
      </c>
      <c r="I41" s="5">
        <f t="shared" si="10"/>
        <v>0</v>
      </c>
      <c r="J41" s="5">
        <f t="shared" si="11"/>
        <v>0</v>
      </c>
      <c r="K41" s="5">
        <f t="shared" si="12"/>
        <v>140.55000000000001</v>
      </c>
      <c r="L41" s="6">
        <f t="shared" si="8"/>
        <v>0</v>
      </c>
      <c r="M41" s="5">
        <f t="shared" si="9"/>
        <v>0</v>
      </c>
      <c r="N41" s="7">
        <f t="shared" si="13"/>
        <v>0</v>
      </c>
      <c r="O41" t="s">
        <v>16</v>
      </c>
      <c r="P41" t="s">
        <v>125</v>
      </c>
    </row>
    <row r="42" spans="1:16">
      <c r="A42" s="12">
        <v>44236</v>
      </c>
      <c r="B42" s="5">
        <v>-150.16</v>
      </c>
      <c r="C42" t="s">
        <v>25</v>
      </c>
      <c r="D42" t="s">
        <v>14</v>
      </c>
      <c r="E42" t="s">
        <v>14</v>
      </c>
      <c r="F42" t="s">
        <v>77</v>
      </c>
      <c r="G42" t="s">
        <v>15</v>
      </c>
      <c r="H42" t="s">
        <v>20</v>
      </c>
      <c r="I42" s="5">
        <f t="shared" si="10"/>
        <v>0</v>
      </c>
      <c r="J42" s="5">
        <f t="shared" si="11"/>
        <v>0</v>
      </c>
      <c r="K42" s="5">
        <f t="shared" si="12"/>
        <v>150.16</v>
      </c>
      <c r="L42" s="6">
        <f t="shared" si="8"/>
        <v>0</v>
      </c>
      <c r="M42" s="5">
        <f t="shared" si="9"/>
        <v>0</v>
      </c>
      <c r="N42" s="7">
        <f t="shared" si="13"/>
        <v>0</v>
      </c>
      <c r="O42" t="s">
        <v>16</v>
      </c>
      <c r="P42" t="s">
        <v>126</v>
      </c>
    </row>
    <row r="43" spans="1:16">
      <c r="A43" s="12">
        <v>44237</v>
      </c>
      <c r="B43" s="5">
        <v>-2000</v>
      </c>
      <c r="C43" t="s">
        <v>78</v>
      </c>
      <c r="D43" t="s">
        <v>14</v>
      </c>
      <c r="E43" t="s">
        <v>14</v>
      </c>
      <c r="F43" s="14" t="s">
        <v>28</v>
      </c>
      <c r="I43" s="5">
        <f t="shared" si="10"/>
        <v>0</v>
      </c>
      <c r="J43" s="5">
        <f t="shared" si="11"/>
        <v>0</v>
      </c>
      <c r="K43" s="5">
        <f t="shared" si="12"/>
        <v>0</v>
      </c>
      <c r="L43" s="6">
        <f t="shared" si="8"/>
        <v>0</v>
      </c>
      <c r="M43" s="5">
        <f t="shared" si="9"/>
        <v>0</v>
      </c>
      <c r="N43" s="7">
        <f t="shared" si="13"/>
        <v>0</v>
      </c>
      <c r="P43" t="s">
        <v>121</v>
      </c>
    </row>
    <row r="44" spans="1:16">
      <c r="A44" s="12">
        <v>44246</v>
      </c>
      <c r="B44" s="5">
        <v>1079</v>
      </c>
      <c r="C44" t="s">
        <v>79</v>
      </c>
      <c r="D44" t="s">
        <v>14</v>
      </c>
      <c r="E44" t="s">
        <v>14</v>
      </c>
      <c r="F44" t="s">
        <v>80</v>
      </c>
      <c r="H44" t="s">
        <v>20</v>
      </c>
      <c r="I44" s="5">
        <f t="shared" si="10"/>
        <v>0</v>
      </c>
      <c r="J44" s="5">
        <f t="shared" si="11"/>
        <v>0</v>
      </c>
      <c r="K44" s="5">
        <f t="shared" si="12"/>
        <v>0</v>
      </c>
      <c r="L44" s="6">
        <f t="shared" si="8"/>
        <v>0</v>
      </c>
      <c r="M44" s="5">
        <f t="shared" si="9"/>
        <v>0</v>
      </c>
      <c r="N44" s="7">
        <f t="shared" si="13"/>
        <v>0</v>
      </c>
      <c r="P44" t="s">
        <v>29</v>
      </c>
    </row>
    <row r="45" spans="1:16">
      <c r="A45" s="12">
        <v>44252</v>
      </c>
      <c r="B45" s="5">
        <v>-341</v>
      </c>
      <c r="C45" t="s">
        <v>24</v>
      </c>
      <c r="D45" t="s">
        <v>14</v>
      </c>
      <c r="E45" t="s">
        <v>14</v>
      </c>
      <c r="F45" t="s">
        <v>81</v>
      </c>
      <c r="H45" t="s">
        <v>20</v>
      </c>
      <c r="I45" s="5">
        <f t="shared" si="10"/>
        <v>0</v>
      </c>
      <c r="J45" s="5">
        <f t="shared" si="11"/>
        <v>0</v>
      </c>
      <c r="K45" s="5">
        <f t="shared" si="12"/>
        <v>0</v>
      </c>
      <c r="L45" s="6">
        <f t="shared" si="8"/>
        <v>0</v>
      </c>
      <c r="M45" s="5">
        <f t="shared" si="9"/>
        <v>0</v>
      </c>
      <c r="N45" s="7">
        <f t="shared" si="13"/>
        <v>0</v>
      </c>
      <c r="P45" t="s">
        <v>29</v>
      </c>
    </row>
    <row r="46" spans="1:16">
      <c r="A46" s="12">
        <v>44252</v>
      </c>
      <c r="B46" s="5">
        <v>-104.42</v>
      </c>
      <c r="C46" t="s">
        <v>26</v>
      </c>
      <c r="D46" t="s">
        <v>14</v>
      </c>
      <c r="E46" t="s">
        <v>14</v>
      </c>
      <c r="F46" t="s">
        <v>82</v>
      </c>
      <c r="G46" t="s">
        <v>15</v>
      </c>
      <c r="H46" t="s">
        <v>20</v>
      </c>
      <c r="I46" s="5">
        <f t="shared" si="10"/>
        <v>0</v>
      </c>
      <c r="J46" s="5">
        <f t="shared" si="11"/>
        <v>0</v>
      </c>
      <c r="K46" s="5">
        <f t="shared" si="12"/>
        <v>104.42</v>
      </c>
      <c r="L46" s="6">
        <f t="shared" si="8"/>
        <v>0</v>
      </c>
      <c r="M46" s="5">
        <f t="shared" si="9"/>
        <v>0</v>
      </c>
      <c r="N46" s="7">
        <f t="shared" si="13"/>
        <v>0</v>
      </c>
      <c r="O46" t="s">
        <v>16</v>
      </c>
      <c r="P46" t="s">
        <v>124</v>
      </c>
    </row>
    <row r="47" spans="1:16">
      <c r="A47" s="12">
        <v>44252</v>
      </c>
      <c r="B47" s="5">
        <v>-83.03</v>
      </c>
      <c r="C47" t="s">
        <v>26</v>
      </c>
      <c r="D47" t="s">
        <v>14</v>
      </c>
      <c r="E47" t="s">
        <v>14</v>
      </c>
      <c r="F47" t="s">
        <v>83</v>
      </c>
      <c r="G47" t="s">
        <v>15</v>
      </c>
      <c r="H47" t="s">
        <v>20</v>
      </c>
      <c r="I47" s="5">
        <f t="shared" si="10"/>
        <v>0</v>
      </c>
      <c r="J47" s="5">
        <f t="shared" si="11"/>
        <v>0</v>
      </c>
      <c r="K47" s="5">
        <f t="shared" si="12"/>
        <v>83.03</v>
      </c>
      <c r="L47" s="6">
        <f t="shared" si="8"/>
        <v>0</v>
      </c>
      <c r="M47" s="5">
        <f t="shared" si="9"/>
        <v>0</v>
      </c>
      <c r="N47" s="7">
        <f t="shared" si="13"/>
        <v>0</v>
      </c>
      <c r="O47" t="s">
        <v>16</v>
      </c>
      <c r="P47" t="s">
        <v>125</v>
      </c>
    </row>
    <row r="48" spans="1:16">
      <c r="A48" s="12">
        <v>44252</v>
      </c>
      <c r="B48" s="5">
        <v>-455.57</v>
      </c>
      <c r="C48" t="s">
        <v>26</v>
      </c>
      <c r="D48" t="s">
        <v>14</v>
      </c>
      <c r="E48" t="s">
        <v>14</v>
      </c>
      <c r="F48" t="s">
        <v>84</v>
      </c>
      <c r="G48" t="s">
        <v>15</v>
      </c>
      <c r="H48" t="s">
        <v>20</v>
      </c>
      <c r="I48" s="5">
        <f t="shared" si="10"/>
        <v>0</v>
      </c>
      <c r="J48" s="5">
        <f t="shared" si="11"/>
        <v>0</v>
      </c>
      <c r="K48" s="5">
        <f t="shared" si="12"/>
        <v>455.57</v>
      </c>
      <c r="L48" s="6">
        <f t="shared" si="8"/>
        <v>0</v>
      </c>
      <c r="M48" s="5">
        <f t="shared" si="9"/>
        <v>0</v>
      </c>
      <c r="N48" s="7">
        <f t="shared" si="13"/>
        <v>0</v>
      </c>
      <c r="O48" t="s">
        <v>16</v>
      </c>
      <c r="P48" t="s">
        <v>126</v>
      </c>
    </row>
    <row r="49" spans="1:16">
      <c r="A49" s="12">
        <v>44253</v>
      </c>
      <c r="B49" s="5">
        <v>9.94</v>
      </c>
      <c r="C49" t="s">
        <v>17</v>
      </c>
      <c r="D49" t="s">
        <v>14</v>
      </c>
      <c r="E49" t="s">
        <v>14</v>
      </c>
      <c r="F49" t="s">
        <v>18</v>
      </c>
      <c r="G49" t="s">
        <v>19</v>
      </c>
      <c r="H49" t="s">
        <v>20</v>
      </c>
      <c r="I49" s="5">
        <f t="shared" si="10"/>
        <v>0</v>
      </c>
      <c r="J49" s="5">
        <f t="shared" si="11"/>
        <v>9.94</v>
      </c>
      <c r="K49" s="5">
        <f t="shared" si="12"/>
        <v>0</v>
      </c>
      <c r="L49" s="6">
        <f t="shared" si="8"/>
        <v>0</v>
      </c>
      <c r="M49" s="5">
        <f t="shared" si="9"/>
        <v>0</v>
      </c>
      <c r="N49" s="7">
        <f t="shared" si="13"/>
        <v>0</v>
      </c>
      <c r="P49" t="s">
        <v>18</v>
      </c>
    </row>
    <row r="50" spans="1:16">
      <c r="A50" s="12">
        <v>44258</v>
      </c>
      <c r="B50" s="5">
        <v>1610.95</v>
      </c>
      <c r="C50" t="s">
        <v>85</v>
      </c>
      <c r="D50" t="s">
        <v>14</v>
      </c>
      <c r="E50" t="s">
        <v>14</v>
      </c>
      <c r="F50" s="15" t="s">
        <v>105</v>
      </c>
      <c r="G50" t="s">
        <v>19</v>
      </c>
      <c r="H50" t="s">
        <v>16</v>
      </c>
      <c r="I50" s="5">
        <f t="shared" si="10"/>
        <v>-1610.95</v>
      </c>
      <c r="J50" s="5">
        <f t="shared" si="11"/>
        <v>1610.95</v>
      </c>
      <c r="K50" s="5">
        <f t="shared" si="12"/>
        <v>0</v>
      </c>
      <c r="L50" s="6">
        <f t="shared" si="8"/>
        <v>146.45000000000002</v>
      </c>
      <c r="M50" s="5">
        <f t="shared" si="9"/>
        <v>0</v>
      </c>
      <c r="N50" s="7">
        <f t="shared" si="13"/>
        <v>146.45000000000002</v>
      </c>
      <c r="P50" t="s">
        <v>123</v>
      </c>
    </row>
    <row r="51" spans="1:16">
      <c r="A51" s="12">
        <v>44280</v>
      </c>
      <c r="B51" s="5">
        <v>2029.82</v>
      </c>
      <c r="C51" t="s">
        <v>86</v>
      </c>
      <c r="D51" t="s">
        <v>14</v>
      </c>
      <c r="E51" t="s">
        <v>14</v>
      </c>
      <c r="F51" s="15" t="s">
        <v>42</v>
      </c>
      <c r="G51" t="s">
        <v>19</v>
      </c>
      <c r="H51" t="s">
        <v>16</v>
      </c>
      <c r="I51" s="5">
        <f t="shared" si="10"/>
        <v>-2029.82</v>
      </c>
      <c r="J51" s="5">
        <f t="shared" si="11"/>
        <v>2029.82</v>
      </c>
      <c r="K51" s="5">
        <f t="shared" si="12"/>
        <v>0</v>
      </c>
      <c r="L51" s="6">
        <f t="shared" si="8"/>
        <v>184.52909090909091</v>
      </c>
      <c r="M51" s="5">
        <f t="shared" si="9"/>
        <v>0</v>
      </c>
      <c r="N51" s="7">
        <f t="shared" si="13"/>
        <v>184.52909090909091</v>
      </c>
      <c r="P51" t="s">
        <v>126</v>
      </c>
    </row>
    <row r="52" spans="1:16">
      <c r="A52" s="12">
        <v>44286</v>
      </c>
      <c r="B52" s="5">
        <v>11.12</v>
      </c>
      <c r="C52" t="s">
        <v>17</v>
      </c>
      <c r="D52" t="s">
        <v>14</v>
      </c>
      <c r="E52" t="s">
        <v>14</v>
      </c>
      <c r="F52" t="s">
        <v>18</v>
      </c>
      <c r="G52" t="s">
        <v>19</v>
      </c>
      <c r="H52" t="s">
        <v>20</v>
      </c>
      <c r="I52" s="5">
        <f t="shared" si="10"/>
        <v>0</v>
      </c>
      <c r="J52" s="5">
        <f t="shared" si="11"/>
        <v>11.12</v>
      </c>
      <c r="K52" s="5">
        <f t="shared" si="12"/>
        <v>0</v>
      </c>
      <c r="L52" s="6">
        <f t="shared" si="8"/>
        <v>0</v>
      </c>
      <c r="M52" s="5">
        <f t="shared" si="9"/>
        <v>0</v>
      </c>
      <c r="N52" s="7">
        <f t="shared" si="13"/>
        <v>0</v>
      </c>
      <c r="P52" t="s">
        <v>18</v>
      </c>
    </row>
    <row r="53" spans="1:16">
      <c r="A53" s="12">
        <v>44284</v>
      </c>
      <c r="B53" s="5">
        <v>-91</v>
      </c>
      <c r="C53" t="s">
        <v>89</v>
      </c>
      <c r="D53" s="14" t="s">
        <v>111</v>
      </c>
      <c r="E53" t="s">
        <v>14</v>
      </c>
      <c r="F53" t="s">
        <v>90</v>
      </c>
      <c r="G53" t="s">
        <v>15</v>
      </c>
      <c r="H53" t="s">
        <v>16</v>
      </c>
      <c r="I53" s="5">
        <f t="shared" si="10"/>
        <v>91</v>
      </c>
      <c r="J53" s="5">
        <f t="shared" si="11"/>
        <v>0</v>
      </c>
      <c r="K53" s="5">
        <f t="shared" si="12"/>
        <v>91</v>
      </c>
      <c r="L53" s="6">
        <f t="shared" si="8"/>
        <v>0</v>
      </c>
      <c r="M53" s="5">
        <f t="shared" si="9"/>
        <v>8.2727272727272734</v>
      </c>
      <c r="N53" s="7">
        <f t="shared" si="13"/>
        <v>0</v>
      </c>
      <c r="O53" t="s">
        <v>16</v>
      </c>
      <c r="P53" t="s">
        <v>126</v>
      </c>
    </row>
    <row r="54" spans="1:16">
      <c r="A54" s="12">
        <v>44292</v>
      </c>
      <c r="B54" s="5">
        <v>-6105</v>
      </c>
      <c r="C54" t="s">
        <v>91</v>
      </c>
      <c r="D54" t="s">
        <v>14</v>
      </c>
      <c r="E54" t="s">
        <v>14</v>
      </c>
      <c r="F54" t="s">
        <v>92</v>
      </c>
      <c r="G54" t="s">
        <v>15</v>
      </c>
      <c r="H54" t="s">
        <v>16</v>
      </c>
      <c r="I54" s="5">
        <f t="shared" si="10"/>
        <v>6105</v>
      </c>
      <c r="J54" s="5">
        <f t="shared" si="11"/>
        <v>0</v>
      </c>
      <c r="K54" s="5">
        <f t="shared" si="12"/>
        <v>6105</v>
      </c>
      <c r="L54" s="6">
        <f t="shared" si="8"/>
        <v>0</v>
      </c>
      <c r="M54" s="5">
        <f t="shared" si="9"/>
        <v>555</v>
      </c>
      <c r="N54" s="7">
        <f t="shared" si="13"/>
        <v>0</v>
      </c>
      <c r="O54" t="s">
        <v>16</v>
      </c>
      <c r="P54" t="s">
        <v>123</v>
      </c>
    </row>
    <row r="55" spans="1:16">
      <c r="A55" s="12">
        <v>44298</v>
      </c>
      <c r="B55" s="5">
        <v>-4000</v>
      </c>
      <c r="C55" t="s">
        <v>78</v>
      </c>
      <c r="D55" t="s">
        <v>14</v>
      </c>
      <c r="E55" t="s">
        <v>31</v>
      </c>
      <c r="F55" s="14" t="s">
        <v>28</v>
      </c>
      <c r="I55" s="5">
        <f t="shared" si="10"/>
        <v>0</v>
      </c>
      <c r="J55" s="5">
        <f t="shared" si="11"/>
        <v>0</v>
      </c>
      <c r="K55" s="5">
        <f t="shared" si="12"/>
        <v>0</v>
      </c>
      <c r="L55" s="6">
        <f t="shared" si="8"/>
        <v>0</v>
      </c>
      <c r="M55" s="5">
        <f t="shared" si="9"/>
        <v>0</v>
      </c>
      <c r="N55" s="7">
        <f t="shared" si="13"/>
        <v>0</v>
      </c>
      <c r="P55" t="s">
        <v>121</v>
      </c>
    </row>
    <row r="56" spans="1:16">
      <c r="A56" s="12">
        <v>44298</v>
      </c>
      <c r="B56" s="5">
        <v>359200.07</v>
      </c>
      <c r="C56" t="s">
        <v>93</v>
      </c>
      <c r="D56" t="s">
        <v>14</v>
      </c>
      <c r="E56" t="s">
        <v>14</v>
      </c>
      <c r="F56" t="s">
        <v>94</v>
      </c>
      <c r="G56" t="s">
        <v>19</v>
      </c>
      <c r="H56" t="s">
        <v>16</v>
      </c>
      <c r="I56" s="5">
        <f t="shared" si="10"/>
        <v>-359200.07</v>
      </c>
      <c r="J56" s="5">
        <f t="shared" si="11"/>
        <v>359200.07</v>
      </c>
      <c r="K56" s="5">
        <f t="shared" si="12"/>
        <v>0</v>
      </c>
      <c r="L56" s="6">
        <f t="shared" si="8"/>
        <v>32654.551818181819</v>
      </c>
      <c r="M56" s="5">
        <f t="shared" si="9"/>
        <v>0</v>
      </c>
      <c r="N56" s="7">
        <f t="shared" si="13"/>
        <v>32654.551818181819</v>
      </c>
      <c r="P56" t="s">
        <v>126</v>
      </c>
    </row>
    <row r="57" spans="1:16">
      <c r="A57" s="12">
        <v>44316</v>
      </c>
      <c r="B57" s="5">
        <v>32.549999999999997</v>
      </c>
      <c r="C57" t="s">
        <v>17</v>
      </c>
      <c r="D57" t="s">
        <v>14</v>
      </c>
      <c r="E57" t="s">
        <v>14</v>
      </c>
      <c r="F57" t="s">
        <v>18</v>
      </c>
      <c r="G57" t="s">
        <v>19</v>
      </c>
      <c r="I57" s="5">
        <f t="shared" si="10"/>
        <v>0</v>
      </c>
      <c r="J57" s="5">
        <f t="shared" si="11"/>
        <v>32.549999999999997</v>
      </c>
      <c r="K57" s="5">
        <f t="shared" si="12"/>
        <v>0</v>
      </c>
      <c r="L57" s="6">
        <f t="shared" si="8"/>
        <v>0</v>
      </c>
      <c r="M57" s="5">
        <f t="shared" si="9"/>
        <v>0</v>
      </c>
      <c r="N57" s="7">
        <f t="shared" si="13"/>
        <v>0</v>
      </c>
      <c r="P57" t="s">
        <v>18</v>
      </c>
    </row>
    <row r="58" spans="1:16">
      <c r="A58" s="12">
        <v>44323</v>
      </c>
      <c r="B58" s="5">
        <v>-2200</v>
      </c>
      <c r="C58" t="s">
        <v>95</v>
      </c>
      <c r="D58" t="s">
        <v>14</v>
      </c>
      <c r="E58" t="s">
        <v>96</v>
      </c>
      <c r="F58" s="14" t="s">
        <v>97</v>
      </c>
      <c r="I58" s="5">
        <f t="shared" si="10"/>
        <v>0</v>
      </c>
      <c r="J58" s="5">
        <f t="shared" si="11"/>
        <v>0</v>
      </c>
      <c r="K58" s="5">
        <f t="shared" si="12"/>
        <v>0</v>
      </c>
      <c r="L58" s="6">
        <f t="shared" si="8"/>
        <v>0</v>
      </c>
      <c r="M58" s="5">
        <f t="shared" si="9"/>
        <v>0</v>
      </c>
      <c r="N58" s="7">
        <f t="shared" si="13"/>
        <v>0</v>
      </c>
      <c r="P58" t="s">
        <v>121</v>
      </c>
    </row>
    <row r="59" spans="1:16">
      <c r="A59" s="12">
        <v>44323</v>
      </c>
      <c r="B59" s="5">
        <v>182</v>
      </c>
      <c r="C59" t="s">
        <v>98</v>
      </c>
      <c r="D59" t="s">
        <v>14</v>
      </c>
      <c r="E59" t="s">
        <v>14</v>
      </c>
      <c r="F59" t="s">
        <v>99</v>
      </c>
      <c r="I59" s="5">
        <f t="shared" si="10"/>
        <v>0</v>
      </c>
      <c r="J59" s="5">
        <f t="shared" si="11"/>
        <v>0</v>
      </c>
      <c r="K59" s="5">
        <f t="shared" si="12"/>
        <v>0</v>
      </c>
      <c r="L59" s="6">
        <f t="shared" si="8"/>
        <v>0</v>
      </c>
      <c r="M59" s="5">
        <f t="shared" si="9"/>
        <v>0</v>
      </c>
      <c r="N59" s="7">
        <f t="shared" si="13"/>
        <v>0</v>
      </c>
      <c r="P59" t="s">
        <v>29</v>
      </c>
    </row>
    <row r="60" spans="1:16">
      <c r="A60" s="12">
        <v>44330</v>
      </c>
      <c r="B60" s="5">
        <v>-2500</v>
      </c>
      <c r="C60" t="s">
        <v>78</v>
      </c>
      <c r="D60" t="s">
        <v>14</v>
      </c>
      <c r="E60" t="s">
        <v>31</v>
      </c>
      <c r="F60" s="14" t="s">
        <v>28</v>
      </c>
      <c r="I60" s="5">
        <f t="shared" si="10"/>
        <v>0</v>
      </c>
      <c r="J60" s="5">
        <f t="shared" si="11"/>
        <v>0</v>
      </c>
      <c r="K60" s="5">
        <f t="shared" si="12"/>
        <v>0</v>
      </c>
      <c r="L60" s="6">
        <f t="shared" si="8"/>
        <v>0</v>
      </c>
      <c r="M60" s="5">
        <f t="shared" si="9"/>
        <v>0</v>
      </c>
      <c r="N60" s="7">
        <f t="shared" si="13"/>
        <v>0</v>
      </c>
      <c r="P60" t="s">
        <v>121</v>
      </c>
    </row>
    <row r="61" spans="1:16">
      <c r="A61" s="12">
        <v>44333</v>
      </c>
      <c r="B61" s="5">
        <v>-140.55000000000001</v>
      </c>
      <c r="C61" t="s">
        <v>25</v>
      </c>
      <c r="D61" t="s">
        <v>14</v>
      </c>
      <c r="E61" t="s">
        <v>14</v>
      </c>
      <c r="F61" t="s">
        <v>75</v>
      </c>
      <c r="G61" t="s">
        <v>15</v>
      </c>
      <c r="H61" t="s">
        <v>20</v>
      </c>
      <c r="I61" s="5">
        <f t="shared" si="10"/>
        <v>0</v>
      </c>
      <c r="J61" s="5">
        <f t="shared" si="11"/>
        <v>0</v>
      </c>
      <c r="K61" s="5">
        <f t="shared" si="12"/>
        <v>140.55000000000001</v>
      </c>
      <c r="L61" s="6">
        <f t="shared" si="8"/>
        <v>0</v>
      </c>
      <c r="M61" s="5">
        <f t="shared" si="9"/>
        <v>0</v>
      </c>
      <c r="N61" s="7">
        <f t="shared" si="13"/>
        <v>0</v>
      </c>
      <c r="O61" t="s">
        <v>16</v>
      </c>
      <c r="P61" t="s">
        <v>124</v>
      </c>
    </row>
    <row r="62" spans="1:16">
      <c r="A62" s="12">
        <v>44333</v>
      </c>
      <c r="B62" s="5">
        <v>-140.55000000000001</v>
      </c>
      <c r="C62" t="s">
        <v>25</v>
      </c>
      <c r="D62" t="s">
        <v>14</v>
      </c>
      <c r="E62" t="s">
        <v>14</v>
      </c>
      <c r="F62" t="s">
        <v>76</v>
      </c>
      <c r="G62" t="s">
        <v>15</v>
      </c>
      <c r="H62" t="s">
        <v>20</v>
      </c>
      <c r="I62" s="5">
        <f t="shared" si="10"/>
        <v>0</v>
      </c>
      <c r="J62" s="5">
        <f t="shared" si="11"/>
        <v>0</v>
      </c>
      <c r="K62" s="5">
        <f t="shared" si="12"/>
        <v>140.55000000000001</v>
      </c>
      <c r="L62" s="6">
        <f t="shared" si="8"/>
        <v>0</v>
      </c>
      <c r="M62" s="5">
        <f t="shared" si="9"/>
        <v>0</v>
      </c>
      <c r="N62" s="7">
        <f t="shared" si="13"/>
        <v>0</v>
      </c>
      <c r="O62" t="s">
        <v>16</v>
      </c>
      <c r="P62" t="s">
        <v>125</v>
      </c>
    </row>
    <row r="63" spans="1:16">
      <c r="A63" s="12">
        <v>44341</v>
      </c>
      <c r="B63" s="5">
        <v>-104.42</v>
      </c>
      <c r="C63" t="s">
        <v>26</v>
      </c>
      <c r="D63" t="s">
        <v>14</v>
      </c>
      <c r="E63" t="s">
        <v>14</v>
      </c>
      <c r="F63" t="s">
        <v>82</v>
      </c>
      <c r="G63" t="s">
        <v>15</v>
      </c>
      <c r="H63" t="s">
        <v>20</v>
      </c>
      <c r="I63" s="5">
        <f t="shared" si="10"/>
        <v>0</v>
      </c>
      <c r="J63" s="5">
        <f t="shared" si="11"/>
        <v>0</v>
      </c>
      <c r="K63" s="5">
        <f t="shared" si="12"/>
        <v>104.42</v>
      </c>
      <c r="L63" s="6">
        <f t="shared" si="8"/>
        <v>0</v>
      </c>
      <c r="M63" s="5">
        <f t="shared" si="9"/>
        <v>0</v>
      </c>
      <c r="N63" s="7">
        <f t="shared" si="13"/>
        <v>0</v>
      </c>
      <c r="O63" t="s">
        <v>16</v>
      </c>
      <c r="P63" t="s">
        <v>124</v>
      </c>
    </row>
    <row r="64" spans="1:16">
      <c r="A64" s="12">
        <v>44341</v>
      </c>
      <c r="B64" s="5">
        <v>-82.93</v>
      </c>
      <c r="C64" t="s">
        <v>26</v>
      </c>
      <c r="D64" t="s">
        <v>14</v>
      </c>
      <c r="E64" t="s">
        <v>14</v>
      </c>
      <c r="F64" t="s">
        <v>83</v>
      </c>
      <c r="G64" t="s">
        <v>15</v>
      </c>
      <c r="H64" t="s">
        <v>20</v>
      </c>
      <c r="I64" s="5">
        <f t="shared" si="10"/>
        <v>0</v>
      </c>
      <c r="J64" s="5">
        <f t="shared" si="11"/>
        <v>0</v>
      </c>
      <c r="K64" s="5">
        <f t="shared" si="12"/>
        <v>82.93</v>
      </c>
      <c r="L64" s="6">
        <f t="shared" si="8"/>
        <v>0</v>
      </c>
      <c r="M64" s="5">
        <f t="shared" si="9"/>
        <v>0</v>
      </c>
      <c r="N64" s="7">
        <f t="shared" si="13"/>
        <v>0</v>
      </c>
      <c r="O64" t="s">
        <v>16</v>
      </c>
      <c r="P64" t="s">
        <v>125</v>
      </c>
    </row>
    <row r="65" spans="1:16">
      <c r="A65" s="12">
        <v>44342</v>
      </c>
      <c r="B65" s="5">
        <v>-2000</v>
      </c>
      <c r="C65" t="s">
        <v>78</v>
      </c>
      <c r="D65" t="s">
        <v>14</v>
      </c>
      <c r="E65" t="s">
        <v>31</v>
      </c>
      <c r="F65" s="14" t="s">
        <v>28</v>
      </c>
      <c r="I65" s="5">
        <f t="shared" si="10"/>
        <v>0</v>
      </c>
      <c r="J65" s="5">
        <f t="shared" si="11"/>
        <v>0</v>
      </c>
      <c r="K65" s="5">
        <f t="shared" si="12"/>
        <v>0</v>
      </c>
      <c r="L65" s="6">
        <f t="shared" si="8"/>
        <v>0</v>
      </c>
      <c r="M65" s="5">
        <f t="shared" si="9"/>
        <v>0</v>
      </c>
      <c r="N65" s="7">
        <f t="shared" si="13"/>
        <v>0</v>
      </c>
      <c r="P65" t="s">
        <v>121</v>
      </c>
    </row>
    <row r="66" spans="1:16">
      <c r="A66" s="12">
        <v>44342</v>
      </c>
      <c r="B66" s="5">
        <v>1610.95</v>
      </c>
      <c r="C66" t="s">
        <v>100</v>
      </c>
      <c r="D66" t="s">
        <v>14</v>
      </c>
      <c r="E66" t="s">
        <v>14</v>
      </c>
      <c r="F66" s="15" t="s">
        <v>105</v>
      </c>
      <c r="G66" s="13" t="s">
        <v>19</v>
      </c>
      <c r="H66" s="13" t="s">
        <v>16</v>
      </c>
      <c r="I66" s="5">
        <f t="shared" si="10"/>
        <v>-1610.95</v>
      </c>
      <c r="J66" s="5">
        <f t="shared" si="11"/>
        <v>1610.95</v>
      </c>
      <c r="K66" s="5">
        <f t="shared" si="12"/>
        <v>0</v>
      </c>
      <c r="L66" s="6">
        <f t="shared" si="8"/>
        <v>146.45000000000002</v>
      </c>
      <c r="M66" s="5">
        <f t="shared" si="9"/>
        <v>0</v>
      </c>
      <c r="N66" s="7">
        <f t="shared" si="13"/>
        <v>146.45000000000002</v>
      </c>
      <c r="P66" t="s">
        <v>123</v>
      </c>
    </row>
    <row r="67" spans="1:16">
      <c r="A67" s="12">
        <v>44347</v>
      </c>
      <c r="B67" s="5">
        <v>46.43</v>
      </c>
      <c r="C67" t="s">
        <v>17</v>
      </c>
      <c r="D67" t="s">
        <v>14</v>
      </c>
      <c r="E67" t="s">
        <v>14</v>
      </c>
      <c r="F67" t="s">
        <v>18</v>
      </c>
      <c r="G67" t="s">
        <v>19</v>
      </c>
      <c r="I67" s="5">
        <f t="shared" si="10"/>
        <v>0</v>
      </c>
      <c r="J67" s="5">
        <f t="shared" si="11"/>
        <v>46.43</v>
      </c>
      <c r="K67" s="5">
        <f t="shared" si="12"/>
        <v>0</v>
      </c>
      <c r="L67" s="6">
        <f t="shared" si="8"/>
        <v>0</v>
      </c>
      <c r="M67" s="5">
        <f t="shared" si="9"/>
        <v>0</v>
      </c>
      <c r="N67" s="7">
        <f t="shared" si="13"/>
        <v>0</v>
      </c>
      <c r="P67" t="s">
        <v>18</v>
      </c>
    </row>
    <row r="68" spans="1:16">
      <c r="A68" s="12">
        <v>44372</v>
      </c>
      <c r="B68" s="5">
        <v>-440</v>
      </c>
      <c r="C68" t="s">
        <v>101</v>
      </c>
      <c r="D68" t="s">
        <v>14</v>
      </c>
      <c r="E68" t="s">
        <v>14</v>
      </c>
      <c r="F68" t="s">
        <v>102</v>
      </c>
      <c r="G68" t="s">
        <v>15</v>
      </c>
      <c r="H68" t="s">
        <v>16</v>
      </c>
      <c r="I68" s="5">
        <f t="shared" si="10"/>
        <v>440</v>
      </c>
      <c r="J68" s="5">
        <f t="shared" si="11"/>
        <v>0</v>
      </c>
      <c r="K68" s="5">
        <f t="shared" si="12"/>
        <v>440</v>
      </c>
      <c r="L68" s="6">
        <f t="shared" si="8"/>
        <v>0</v>
      </c>
      <c r="M68" s="5">
        <f t="shared" si="9"/>
        <v>40</v>
      </c>
      <c r="N68" s="7">
        <f t="shared" si="13"/>
        <v>0</v>
      </c>
      <c r="O68" t="s">
        <v>16</v>
      </c>
      <c r="P68" t="s">
        <v>123</v>
      </c>
    </row>
    <row r="69" spans="1:16">
      <c r="A69" s="12">
        <v>44377</v>
      </c>
      <c r="B69" s="5">
        <v>44.73</v>
      </c>
      <c r="C69" t="s">
        <v>17</v>
      </c>
      <c r="D69" t="s">
        <v>14</v>
      </c>
      <c r="E69" t="s">
        <v>14</v>
      </c>
      <c r="F69" t="s">
        <v>18</v>
      </c>
      <c r="G69" t="s">
        <v>19</v>
      </c>
      <c r="I69" s="5">
        <f t="shared" si="10"/>
        <v>0</v>
      </c>
      <c r="J69" s="5">
        <f t="shared" si="11"/>
        <v>44.73</v>
      </c>
      <c r="K69" s="5">
        <f t="shared" si="12"/>
        <v>0</v>
      </c>
      <c r="L69" s="6">
        <f t="shared" si="8"/>
        <v>0</v>
      </c>
      <c r="M69" s="5">
        <f t="shared" si="9"/>
        <v>0</v>
      </c>
      <c r="N69" s="7">
        <f t="shared" si="13"/>
        <v>0</v>
      </c>
      <c r="P69" t="s">
        <v>18</v>
      </c>
    </row>
    <row r="70" spans="1:16">
      <c r="A70" s="12">
        <v>44236</v>
      </c>
      <c r="B70" s="5">
        <v>1562</v>
      </c>
      <c r="C70" t="s">
        <v>127</v>
      </c>
      <c r="D70" t="s">
        <v>14</v>
      </c>
      <c r="E70" s="14" t="s">
        <v>138</v>
      </c>
      <c r="F70" t="s">
        <v>140</v>
      </c>
      <c r="G70" t="s">
        <v>15</v>
      </c>
      <c r="H70" t="s">
        <v>16</v>
      </c>
      <c r="I70" s="5">
        <f t="shared" ref="I70" si="14">IF(H70="Y",(B70*-1),0)</f>
        <v>-1562</v>
      </c>
      <c r="J70" s="5">
        <f t="shared" si="11"/>
        <v>0</v>
      </c>
      <c r="K70" s="5">
        <f t="shared" si="12"/>
        <v>-1562</v>
      </c>
      <c r="L70" s="6">
        <f t="shared" ref="L70" si="15">IF(H70="Y",J70/11,0)</f>
        <v>0</v>
      </c>
      <c r="M70" s="5">
        <f t="shared" ref="M70" si="16">IF(H70="Y",K70/11,0)</f>
        <v>-142</v>
      </c>
      <c r="N70" s="7">
        <f t="shared" ref="N70" si="17">IF(H70="Y",IF(G70="I",B70/11,0),0)</f>
        <v>0</v>
      </c>
      <c r="P70" t="s">
        <v>142</v>
      </c>
    </row>
  </sheetData>
  <autoFilter ref="A1:P70"/>
  <sortState ref="A2:O73">
    <sortCondition ref="A1"/>
  </sortState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A26" sqref="A26:XFD26"/>
    </sheetView>
  </sheetViews>
  <sheetFormatPr baseColWidth="10" defaultRowHeight="15" x14ac:dyDescent="0"/>
  <cols>
    <col min="3" max="3" width="51.5" bestFit="1" customWidth="1"/>
    <col min="4" max="4" width="10.83203125" style="5"/>
    <col min="6" max="6" width="10.83203125" style="21"/>
  </cols>
  <sheetData>
    <row r="1" spans="1:6">
      <c r="A1" s="21" t="s">
        <v>0</v>
      </c>
      <c r="B1" s="21" t="s">
        <v>137</v>
      </c>
      <c r="C1" s="21" t="s">
        <v>2</v>
      </c>
      <c r="D1" s="25" t="s">
        <v>136</v>
      </c>
      <c r="E1" s="21" t="s">
        <v>135</v>
      </c>
      <c r="F1" s="21" t="s">
        <v>139</v>
      </c>
    </row>
    <row r="2" spans="1:6">
      <c r="A2" s="22">
        <v>44015</v>
      </c>
      <c r="B2" s="21" t="s">
        <v>121</v>
      </c>
      <c r="C2" s="21" t="s">
        <v>134</v>
      </c>
      <c r="D2" s="25">
        <v>6000</v>
      </c>
      <c r="E2" s="21">
        <v>0</v>
      </c>
    </row>
    <row r="3" spans="1:6">
      <c r="A3" s="22">
        <v>44018</v>
      </c>
      <c r="B3" s="21" t="s">
        <v>121</v>
      </c>
      <c r="C3" s="21" t="s">
        <v>117</v>
      </c>
      <c r="D3" s="25">
        <v>5000</v>
      </c>
      <c r="E3" s="21">
        <v>0</v>
      </c>
    </row>
    <row r="4" spans="1:6">
      <c r="A4" s="22">
        <v>44061</v>
      </c>
      <c r="B4" s="21" t="s">
        <v>126</v>
      </c>
      <c r="C4" s="21" t="s">
        <v>118</v>
      </c>
      <c r="D4" s="25">
        <v>455.59</v>
      </c>
      <c r="E4" s="21">
        <v>0</v>
      </c>
      <c r="F4" s="21" t="s">
        <v>113</v>
      </c>
    </row>
    <row r="5" spans="1:6">
      <c r="A5" s="22">
        <v>44067</v>
      </c>
      <c r="B5" s="21" t="s">
        <v>126</v>
      </c>
      <c r="C5" s="21" t="s">
        <v>119</v>
      </c>
      <c r="D5" s="25">
        <v>150.16</v>
      </c>
      <c r="E5" s="21">
        <v>0</v>
      </c>
      <c r="F5" s="21" t="s">
        <v>113</v>
      </c>
    </row>
    <row r="6" spans="1:6">
      <c r="A6" s="22">
        <v>44085</v>
      </c>
      <c r="B6" s="21" t="s">
        <v>121</v>
      </c>
      <c r="C6" s="21" t="s">
        <v>117</v>
      </c>
      <c r="D6" s="25">
        <v>1000</v>
      </c>
      <c r="E6" s="21">
        <v>0</v>
      </c>
    </row>
    <row r="7" spans="1:6">
      <c r="A7" s="22">
        <v>44092</v>
      </c>
      <c r="B7" s="21" t="s">
        <v>126</v>
      </c>
      <c r="C7" s="21" t="s">
        <v>133</v>
      </c>
      <c r="D7" s="25">
        <v>418.2</v>
      </c>
      <c r="E7" s="21">
        <v>0</v>
      </c>
      <c r="F7" s="21" t="s">
        <v>16</v>
      </c>
    </row>
    <row r="8" spans="1:6">
      <c r="A8" s="22">
        <v>44110</v>
      </c>
      <c r="B8" s="21" t="s">
        <v>126</v>
      </c>
      <c r="C8" s="21" t="s">
        <v>132</v>
      </c>
      <c r="D8" s="25">
        <v>77</v>
      </c>
      <c r="E8" s="21">
        <v>0</v>
      </c>
      <c r="F8" s="21" t="s">
        <v>16</v>
      </c>
    </row>
    <row r="9" spans="1:6">
      <c r="A9" s="22">
        <v>44130</v>
      </c>
      <c r="B9" s="21" t="s">
        <v>123</v>
      </c>
      <c r="C9" s="21" t="s">
        <v>131</v>
      </c>
      <c r="D9" s="25">
        <v>10526.68</v>
      </c>
      <c r="E9" s="21">
        <v>0</v>
      </c>
      <c r="F9" s="21" t="s">
        <v>16</v>
      </c>
    </row>
    <row r="10" spans="1:6">
      <c r="A10" s="22">
        <v>44165</v>
      </c>
      <c r="B10" s="21" t="s">
        <v>126</v>
      </c>
      <c r="C10" s="21" t="s">
        <v>118</v>
      </c>
      <c r="D10" s="25">
        <v>455.57</v>
      </c>
      <c r="E10" s="21">
        <v>0</v>
      </c>
      <c r="F10" s="21" t="s">
        <v>16</v>
      </c>
    </row>
    <row r="11" spans="1:6">
      <c r="A11" s="22">
        <v>44165</v>
      </c>
      <c r="B11" s="21" t="s">
        <v>124</v>
      </c>
      <c r="C11" s="21" t="s">
        <v>118</v>
      </c>
      <c r="D11" s="25">
        <v>104.42</v>
      </c>
      <c r="E11" s="21">
        <v>0</v>
      </c>
      <c r="F11" s="21" t="s">
        <v>16</v>
      </c>
    </row>
    <row r="12" spans="1:6">
      <c r="A12" s="22">
        <v>44165</v>
      </c>
      <c r="B12" s="21" t="s">
        <v>125</v>
      </c>
      <c r="C12" s="21" t="s">
        <v>118</v>
      </c>
      <c r="D12" s="25">
        <v>82.83</v>
      </c>
      <c r="E12" s="21">
        <v>0</v>
      </c>
      <c r="F12" s="21" t="s">
        <v>16</v>
      </c>
    </row>
    <row r="13" spans="1:6">
      <c r="A13" s="22">
        <v>44165</v>
      </c>
      <c r="B13" s="21" t="s">
        <v>126</v>
      </c>
      <c r="C13" s="21" t="s">
        <v>130</v>
      </c>
      <c r="D13" s="25">
        <v>285</v>
      </c>
      <c r="E13" s="21">
        <v>0</v>
      </c>
      <c r="F13" s="21" t="s">
        <v>16</v>
      </c>
    </row>
    <row r="14" spans="1:6">
      <c r="A14" s="22">
        <v>44165</v>
      </c>
      <c r="B14" s="21" t="s">
        <v>125</v>
      </c>
      <c r="C14" s="21" t="s">
        <v>130</v>
      </c>
      <c r="D14" s="25">
        <v>285</v>
      </c>
      <c r="E14" s="21">
        <v>0</v>
      </c>
      <c r="F14" s="21" t="s">
        <v>16</v>
      </c>
    </row>
    <row r="15" spans="1:6">
      <c r="A15" s="22">
        <v>44165</v>
      </c>
      <c r="B15" s="21" t="s">
        <v>124</v>
      </c>
      <c r="C15" s="21" t="s">
        <v>130</v>
      </c>
      <c r="D15" s="25">
        <v>255</v>
      </c>
      <c r="E15" s="21">
        <v>0</v>
      </c>
      <c r="F15" s="21" t="s">
        <v>16</v>
      </c>
    </row>
    <row r="16" spans="1:6">
      <c r="A16" s="22">
        <v>44169</v>
      </c>
      <c r="B16" s="21" t="s">
        <v>125</v>
      </c>
      <c r="C16" s="21" t="s">
        <v>119</v>
      </c>
      <c r="D16" s="25">
        <v>140.55000000000001</v>
      </c>
      <c r="E16" s="21">
        <v>0</v>
      </c>
      <c r="F16" s="21" t="s">
        <v>16</v>
      </c>
    </row>
    <row r="17" spans="1:6">
      <c r="A17" s="22">
        <v>44169</v>
      </c>
      <c r="B17" s="21" t="s">
        <v>124</v>
      </c>
      <c r="C17" s="21" t="s">
        <v>119</v>
      </c>
      <c r="D17" s="25">
        <v>140.55000000000001</v>
      </c>
      <c r="E17" s="21">
        <v>0</v>
      </c>
      <c r="F17" s="21" t="s">
        <v>16</v>
      </c>
    </row>
    <row r="18" spans="1:6">
      <c r="A18" s="22">
        <v>44179</v>
      </c>
      <c r="B18" s="21" t="s">
        <v>126</v>
      </c>
      <c r="C18" s="21" t="s">
        <v>119</v>
      </c>
      <c r="D18" s="25">
        <v>150.16</v>
      </c>
      <c r="E18" s="21">
        <v>0</v>
      </c>
      <c r="F18" s="21" t="s">
        <v>16</v>
      </c>
    </row>
    <row r="19" spans="1:6">
      <c r="A19" s="22">
        <v>44181</v>
      </c>
      <c r="B19" s="21" t="s">
        <v>123</v>
      </c>
      <c r="C19" s="21" t="s">
        <v>57</v>
      </c>
      <c r="D19" s="25">
        <v>0</v>
      </c>
      <c r="E19" s="21">
        <v>1610.95</v>
      </c>
      <c r="F19" s="21" t="s">
        <v>16</v>
      </c>
    </row>
    <row r="20" spans="1:6">
      <c r="A20" s="22">
        <v>44224</v>
      </c>
      <c r="B20" s="21" t="s">
        <v>126</v>
      </c>
      <c r="C20" s="21" t="s">
        <v>129</v>
      </c>
      <c r="D20" s="25">
        <v>1550.63</v>
      </c>
      <c r="E20" s="21">
        <v>0</v>
      </c>
      <c r="F20" s="21" t="s">
        <v>16</v>
      </c>
    </row>
    <row r="21" spans="1:6">
      <c r="A21" s="22">
        <v>44231</v>
      </c>
      <c r="B21" s="21" t="s">
        <v>128</v>
      </c>
      <c r="C21" s="21" t="s">
        <v>127</v>
      </c>
      <c r="D21" s="25">
        <v>1672</v>
      </c>
      <c r="E21" s="21">
        <v>0</v>
      </c>
      <c r="F21" s="21" t="s">
        <v>16</v>
      </c>
    </row>
    <row r="22" spans="1:6">
      <c r="A22" s="22">
        <v>44231</v>
      </c>
      <c r="B22" s="21" t="s">
        <v>128</v>
      </c>
      <c r="C22" s="21" t="s">
        <v>127</v>
      </c>
      <c r="D22" s="25">
        <v>1144</v>
      </c>
      <c r="E22" s="21">
        <v>0</v>
      </c>
      <c r="F22" s="21" t="s">
        <v>16</v>
      </c>
    </row>
    <row r="23" spans="1:6">
      <c r="A23" s="22">
        <v>44236</v>
      </c>
      <c r="B23" s="21" t="s">
        <v>126</v>
      </c>
      <c r="C23" s="21" t="s">
        <v>119</v>
      </c>
      <c r="D23" s="25">
        <v>150.16</v>
      </c>
      <c r="E23" s="21">
        <v>0</v>
      </c>
      <c r="F23" s="21" t="s">
        <v>16</v>
      </c>
    </row>
    <row r="24" spans="1:6">
      <c r="A24" s="22">
        <v>44236</v>
      </c>
      <c r="B24" s="21" t="s">
        <v>125</v>
      </c>
      <c r="C24" s="21" t="s">
        <v>119</v>
      </c>
      <c r="D24" s="25">
        <v>140.55000000000001</v>
      </c>
      <c r="E24" s="21">
        <v>0</v>
      </c>
      <c r="F24" s="21" t="s">
        <v>16</v>
      </c>
    </row>
    <row r="25" spans="1:6">
      <c r="A25" s="22">
        <v>44236</v>
      </c>
      <c r="B25" s="21" t="s">
        <v>124</v>
      </c>
      <c r="C25" s="21" t="s">
        <v>119</v>
      </c>
      <c r="D25" s="25">
        <v>140.55000000000001</v>
      </c>
      <c r="E25" s="21">
        <v>0</v>
      </c>
      <c r="F25" s="21" t="s">
        <v>16</v>
      </c>
    </row>
    <row r="26" spans="1:6">
      <c r="A26" s="22">
        <v>44236</v>
      </c>
      <c r="B26" s="23" t="s">
        <v>138</v>
      </c>
      <c r="C26" s="21" t="s">
        <v>127</v>
      </c>
      <c r="D26" s="25">
        <v>1562</v>
      </c>
      <c r="E26" s="21">
        <v>0</v>
      </c>
      <c r="F26" s="21" t="s">
        <v>16</v>
      </c>
    </row>
    <row r="27" spans="1:6">
      <c r="A27" s="22">
        <v>44237</v>
      </c>
      <c r="B27" s="21" t="s">
        <v>121</v>
      </c>
      <c r="C27" s="21" t="s">
        <v>117</v>
      </c>
      <c r="D27" s="25">
        <v>2000</v>
      </c>
      <c r="E27" s="21">
        <v>0</v>
      </c>
    </row>
    <row r="28" spans="1:6">
      <c r="A28" s="22">
        <v>44252</v>
      </c>
      <c r="B28" s="21" t="s">
        <v>126</v>
      </c>
      <c r="C28" s="21" t="s">
        <v>118</v>
      </c>
      <c r="D28" s="25">
        <v>455.57</v>
      </c>
      <c r="E28" s="21">
        <v>0</v>
      </c>
      <c r="F28" s="21" t="s">
        <v>16</v>
      </c>
    </row>
    <row r="29" spans="1:6">
      <c r="A29" s="22">
        <v>44252</v>
      </c>
      <c r="B29" s="21" t="s">
        <v>125</v>
      </c>
      <c r="C29" s="21" t="s">
        <v>118</v>
      </c>
      <c r="D29" s="25">
        <v>83.03</v>
      </c>
      <c r="E29" s="21">
        <v>0</v>
      </c>
      <c r="F29" s="21" t="s">
        <v>16</v>
      </c>
    </row>
    <row r="30" spans="1:6">
      <c r="A30" s="22">
        <v>44252</v>
      </c>
      <c r="B30" s="21" t="s">
        <v>124</v>
      </c>
      <c r="C30" s="21" t="s">
        <v>118</v>
      </c>
      <c r="D30" s="25">
        <v>104.42</v>
      </c>
      <c r="E30" s="21">
        <v>0</v>
      </c>
      <c r="F30" s="21" t="s">
        <v>16</v>
      </c>
    </row>
    <row r="31" spans="1:6">
      <c r="A31" s="22">
        <v>44258</v>
      </c>
      <c r="B31" s="21" t="s">
        <v>123</v>
      </c>
      <c r="C31" s="21" t="s">
        <v>85</v>
      </c>
      <c r="D31" s="25">
        <v>0</v>
      </c>
      <c r="E31" s="21">
        <v>1610.95</v>
      </c>
      <c r="F31" s="21" t="s">
        <v>16</v>
      </c>
    </row>
    <row r="32" spans="1:6">
      <c r="A32" s="22">
        <v>44292</v>
      </c>
      <c r="B32" s="21" t="s">
        <v>123</v>
      </c>
      <c r="C32" s="21" t="s">
        <v>122</v>
      </c>
      <c r="D32" s="25">
        <v>6105</v>
      </c>
      <c r="E32" s="21">
        <v>0</v>
      </c>
      <c r="F32" s="21" t="s">
        <v>16</v>
      </c>
    </row>
    <row r="33" spans="1:8">
      <c r="A33" s="22">
        <v>44298</v>
      </c>
      <c r="B33" s="21" t="s">
        <v>121</v>
      </c>
      <c r="C33" s="21" t="s">
        <v>117</v>
      </c>
      <c r="D33" s="25">
        <v>4000</v>
      </c>
      <c r="E33" s="21">
        <v>0</v>
      </c>
    </row>
    <row r="34" spans="1:8">
      <c r="A34" s="22">
        <v>44323</v>
      </c>
      <c r="B34" s="21" t="s">
        <v>121</v>
      </c>
      <c r="C34" s="21" t="s">
        <v>120</v>
      </c>
      <c r="D34" s="25">
        <v>2200</v>
      </c>
      <c r="E34" s="21">
        <v>0</v>
      </c>
    </row>
    <row r="35" spans="1:8">
      <c r="A35" s="22">
        <v>44330</v>
      </c>
      <c r="B35" s="21" t="s">
        <v>121</v>
      </c>
      <c r="C35" s="21" t="s">
        <v>117</v>
      </c>
      <c r="D35" s="25">
        <v>2500</v>
      </c>
      <c r="E35" s="21">
        <v>0</v>
      </c>
    </row>
    <row r="36" spans="1:8">
      <c r="A36" s="22">
        <v>44333</v>
      </c>
      <c r="B36" s="21" t="s">
        <v>125</v>
      </c>
      <c r="C36" s="21" t="s">
        <v>119</v>
      </c>
      <c r="D36" s="25">
        <v>140.55000000000001</v>
      </c>
      <c r="E36" s="21">
        <v>0</v>
      </c>
      <c r="F36" s="21" t="s">
        <v>16</v>
      </c>
    </row>
    <row r="37" spans="1:8">
      <c r="A37" s="22">
        <v>44333</v>
      </c>
      <c r="B37" s="21" t="s">
        <v>124</v>
      </c>
      <c r="C37" s="21" t="s">
        <v>119</v>
      </c>
      <c r="D37" s="25">
        <v>140.55000000000001</v>
      </c>
      <c r="E37" s="21">
        <v>0</v>
      </c>
      <c r="F37" s="21" t="s">
        <v>16</v>
      </c>
    </row>
    <row r="38" spans="1:8">
      <c r="A38" s="22">
        <v>44341</v>
      </c>
      <c r="B38" s="21" t="s">
        <v>125</v>
      </c>
      <c r="C38" s="21" t="s">
        <v>118</v>
      </c>
      <c r="D38" s="25">
        <v>82.93</v>
      </c>
      <c r="E38" s="21">
        <v>0</v>
      </c>
      <c r="F38" s="21" t="s">
        <v>16</v>
      </c>
    </row>
    <row r="39" spans="1:8">
      <c r="A39" s="22">
        <v>44341</v>
      </c>
      <c r="B39" s="21" t="s">
        <v>124</v>
      </c>
      <c r="C39" s="21" t="s">
        <v>118</v>
      </c>
      <c r="D39" s="25">
        <v>104.42</v>
      </c>
      <c r="E39" s="21">
        <v>0</v>
      </c>
      <c r="F39" s="21" t="s">
        <v>16</v>
      </c>
    </row>
    <row r="40" spans="1:8">
      <c r="A40" s="22">
        <v>44342</v>
      </c>
      <c r="B40" s="21" t="s">
        <v>121</v>
      </c>
      <c r="C40" s="21" t="s">
        <v>117</v>
      </c>
      <c r="D40" s="25">
        <v>2000</v>
      </c>
      <c r="E40" s="21">
        <v>0</v>
      </c>
    </row>
    <row r="41" spans="1:8">
      <c r="A41" s="22">
        <v>44342</v>
      </c>
      <c r="B41" s="21" t="s">
        <v>123</v>
      </c>
      <c r="C41" s="21" t="s">
        <v>100</v>
      </c>
      <c r="D41" s="25">
        <v>0</v>
      </c>
      <c r="E41" s="21">
        <v>1610.95</v>
      </c>
      <c r="F41" s="21" t="s">
        <v>16</v>
      </c>
    </row>
    <row r="42" spans="1:8">
      <c r="A42" s="22">
        <v>44372</v>
      </c>
      <c r="B42" s="21" t="s">
        <v>123</v>
      </c>
      <c r="C42" s="21" t="s">
        <v>116</v>
      </c>
      <c r="D42" s="25">
        <v>440</v>
      </c>
      <c r="E42" s="21">
        <v>0</v>
      </c>
      <c r="F42" s="21" t="s">
        <v>16</v>
      </c>
    </row>
    <row r="44" spans="1:8">
      <c r="A44" s="24">
        <v>44277</v>
      </c>
      <c r="B44" s="23" t="s">
        <v>126</v>
      </c>
      <c r="C44" s="23" t="s">
        <v>58</v>
      </c>
      <c r="D44" s="26">
        <v>78.05</v>
      </c>
      <c r="E44" s="23"/>
      <c r="F44" s="23"/>
      <c r="G44" s="23" t="s">
        <v>59</v>
      </c>
      <c r="H44" s="23" t="s">
        <v>60</v>
      </c>
    </row>
    <row r="45" spans="1:8">
      <c r="A45" s="24">
        <v>44280</v>
      </c>
      <c r="B45" s="23" t="s">
        <v>126</v>
      </c>
      <c r="C45" s="23" t="s">
        <v>61</v>
      </c>
      <c r="D45" s="26">
        <v>47.35</v>
      </c>
      <c r="E45" s="23"/>
      <c r="F45" s="23"/>
      <c r="G45" s="23" t="s">
        <v>59</v>
      </c>
      <c r="H45" s="23" t="s">
        <v>60</v>
      </c>
    </row>
    <row r="46" spans="1:8">
      <c r="A46" s="24">
        <v>44280</v>
      </c>
      <c r="B46" s="23" t="s">
        <v>126</v>
      </c>
      <c r="C46" s="23" t="s">
        <v>62</v>
      </c>
      <c r="D46" s="26">
        <v>79.84</v>
      </c>
      <c r="E46" s="23"/>
      <c r="F46" s="23"/>
      <c r="G46" s="23" t="s">
        <v>59</v>
      </c>
      <c r="H46" s="23" t="s">
        <v>60</v>
      </c>
    </row>
    <row r="47" spans="1:8">
      <c r="A47" s="24">
        <v>44284</v>
      </c>
      <c r="B47" s="23" t="s">
        <v>126</v>
      </c>
      <c r="C47" s="23" t="s">
        <v>63</v>
      </c>
      <c r="D47" s="26">
        <v>64.78</v>
      </c>
      <c r="E47" s="23"/>
      <c r="F47" s="23"/>
      <c r="G47" s="23" t="s">
        <v>59</v>
      </c>
      <c r="H47" s="23" t="s">
        <v>60</v>
      </c>
    </row>
    <row r="48" spans="1:8">
      <c r="A48" s="24">
        <v>44286</v>
      </c>
      <c r="B48" s="23" t="s">
        <v>126</v>
      </c>
      <c r="C48" s="23" t="s">
        <v>64</v>
      </c>
      <c r="D48" s="26">
        <v>73.34</v>
      </c>
      <c r="E48" s="23"/>
      <c r="F48" s="23"/>
      <c r="G48" s="23" t="s">
        <v>59</v>
      </c>
      <c r="H48" s="23" t="s">
        <v>60</v>
      </c>
    </row>
    <row r="49" spans="1:8">
      <c r="A49" s="24">
        <v>44281</v>
      </c>
      <c r="B49" s="23" t="s">
        <v>126</v>
      </c>
      <c r="C49" s="23" t="s">
        <v>65</v>
      </c>
      <c r="D49" s="26">
        <v>145</v>
      </c>
      <c r="E49" s="23"/>
      <c r="F49" s="23"/>
      <c r="G49" s="23" t="s">
        <v>66</v>
      </c>
      <c r="H49" s="23" t="s">
        <v>67</v>
      </c>
    </row>
    <row r="50" spans="1:8">
      <c r="A50" s="24">
        <v>44276</v>
      </c>
      <c r="B50" s="23" t="s">
        <v>126</v>
      </c>
      <c r="C50" s="23" t="s">
        <v>68</v>
      </c>
      <c r="D50" s="26">
        <v>145</v>
      </c>
      <c r="E50" s="23"/>
      <c r="F50" s="23"/>
      <c r="G50" s="23" t="s">
        <v>69</v>
      </c>
      <c r="H50" s="23" t="s">
        <v>67</v>
      </c>
    </row>
    <row r="51" spans="1:8">
      <c r="A51" s="24">
        <v>44285</v>
      </c>
      <c r="B51" s="23" t="s">
        <v>126</v>
      </c>
      <c r="C51" s="23" t="s">
        <v>70</v>
      </c>
      <c r="D51" s="26">
        <v>725</v>
      </c>
      <c r="E51" s="23"/>
      <c r="F51" s="23" t="s">
        <v>113</v>
      </c>
      <c r="G51" s="23" t="s">
        <v>69</v>
      </c>
      <c r="H51" s="23" t="s">
        <v>67</v>
      </c>
    </row>
    <row r="52" spans="1:8">
      <c r="A52" s="24">
        <v>44283</v>
      </c>
      <c r="B52" s="23" t="s">
        <v>126</v>
      </c>
      <c r="C52" s="23" t="s">
        <v>87</v>
      </c>
      <c r="D52" s="26">
        <v>7.38</v>
      </c>
      <c r="E52" s="23"/>
      <c r="F52" s="23" t="s">
        <v>16</v>
      </c>
      <c r="G52" s="23" t="s">
        <v>88</v>
      </c>
      <c r="H52" s="23" t="s">
        <v>103</v>
      </c>
    </row>
    <row r="53" spans="1:8">
      <c r="A53" s="24">
        <v>44284</v>
      </c>
      <c r="B53" s="23" t="s">
        <v>126</v>
      </c>
      <c r="C53" s="23" t="s">
        <v>89</v>
      </c>
      <c r="D53" s="26">
        <v>91</v>
      </c>
      <c r="E53" s="23"/>
      <c r="F53" s="23" t="s">
        <v>16</v>
      </c>
      <c r="G53" s="23" t="s">
        <v>111</v>
      </c>
      <c r="H53" s="23" t="s">
        <v>90</v>
      </c>
    </row>
    <row r="55" spans="1:8">
      <c r="B55" s="21"/>
    </row>
  </sheetData>
  <autoFilter ref="A1:F42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Pitz Super</vt:lpstr>
      <vt:lpstr>Invoices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Lesley White</dc:creator>
  <cp:lastModifiedBy>Lesley White</cp:lastModifiedBy>
  <dcterms:created xsi:type="dcterms:W3CDTF">2016-08-31T01:51:33Z</dcterms:created>
  <dcterms:modified xsi:type="dcterms:W3CDTF">2021-08-17T00:19:46Z</dcterms:modified>
</cp:coreProperties>
</file>