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4" sheetId="4" r:id="rId1"/>
    <sheet name="Sheet2" sheetId="2" r:id="rId2"/>
    <sheet name="Sheet3" sheetId="3" r:id="rId3"/>
  </sheets>
  <definedNames>
    <definedName name="_xlnm.Print_Area" localSheetId="0">Sheet4!$A$1:$V$39</definedName>
  </definedNames>
  <calcPr calcId="145621"/>
</workbook>
</file>

<file path=xl/calcChain.xml><?xml version="1.0" encoding="utf-8"?>
<calcChain xmlns="http://schemas.openxmlformats.org/spreadsheetml/2006/main">
  <c r="W12" i="4" l="1"/>
  <c r="W16" i="4"/>
  <c r="B29" i="4" l="1"/>
  <c r="N12" i="4"/>
  <c r="R12" i="4" s="1"/>
  <c r="U12" i="4" l="1"/>
  <c r="V12" i="4"/>
  <c r="T12" i="4"/>
  <c r="Q14" i="4"/>
  <c r="P14" i="4"/>
  <c r="O14" i="4"/>
  <c r="Q13" i="4" l="1"/>
  <c r="N16" i="4" l="1"/>
  <c r="R16" i="4" s="1"/>
  <c r="V16" i="4" l="1"/>
  <c r="V20" i="4" s="1"/>
  <c r="U16" i="4"/>
  <c r="U20" i="4" s="1"/>
  <c r="T16" i="4"/>
  <c r="T20" i="4" s="1"/>
  <c r="D20" i="4"/>
  <c r="H20" i="4" l="1"/>
  <c r="G20" i="4"/>
  <c r="B25" i="4"/>
  <c r="Q20" i="4" l="1"/>
  <c r="N20" i="4" l="1"/>
  <c r="B33" i="4" s="1"/>
  <c r="R20" i="4" l="1"/>
  <c r="B35" i="4"/>
  <c r="B37" i="4" s="1"/>
  <c r="I20" i="4"/>
  <c r="B27" i="4" s="1"/>
  <c r="B31" i="4" l="1"/>
</calcChain>
</file>

<file path=xl/sharedStrings.xml><?xml version="1.0" encoding="utf-8"?>
<sst xmlns="http://schemas.openxmlformats.org/spreadsheetml/2006/main" count="50" uniqueCount="44">
  <si>
    <t>RICHARD J. WICHE SMSF</t>
  </si>
  <si>
    <t>ABN: 26 725 019 067</t>
  </si>
  <si>
    <t>Date</t>
  </si>
  <si>
    <t>French upholstered painted frame bed</t>
  </si>
  <si>
    <t>Pair antique French Baronial style single chair, upholstered back and seat</t>
  </si>
  <si>
    <t>Proceed</t>
  </si>
  <si>
    <t>Cost</t>
  </si>
  <si>
    <t>Discount</t>
  </si>
  <si>
    <t>Total Paid</t>
  </si>
  <si>
    <t>Delivery /
Restoration</t>
  </si>
  <si>
    <t>Total 
Received</t>
  </si>
  <si>
    <t>SCHEDULE - CGT ASSETS - ANTIQUES (PURCHASES &amp; DISPOSALS)</t>
  </si>
  <si>
    <t>Description</t>
  </si>
  <si>
    <t>TOTAL</t>
  </si>
  <si>
    <t>Invoice</t>
  </si>
  <si>
    <t>PURCHASE</t>
  </si>
  <si>
    <t>DISPOSAL</t>
  </si>
  <si>
    <t>(Capital Loss)</t>
  </si>
  <si>
    <t xml:space="preserve">Capital Gain 
/ </t>
  </si>
  <si>
    <t>Opening Balance</t>
  </si>
  <si>
    <t>Add:</t>
  </si>
  <si>
    <t xml:space="preserve">   Purchases</t>
  </si>
  <si>
    <t>Less:</t>
  </si>
  <si>
    <t xml:space="preserve">   Disposal</t>
  </si>
  <si>
    <t>Closing Balance</t>
  </si>
  <si>
    <t>Net Proceeds on disposal</t>
  </si>
  <si>
    <t xml:space="preserve">   Cost Base</t>
  </si>
  <si>
    <t>Net Capital Gain / (Loss)</t>
  </si>
  <si>
    <t>SUMMARY</t>
  </si>
  <si>
    <t>Total Cost</t>
  </si>
  <si>
    <t>OPENING STOCK</t>
  </si>
  <si>
    <t>Fine quality Frenchbrass bound cylinder bureau inset marble top all standingon turned fluted legs</t>
  </si>
  <si>
    <t>Large antique French gilt surround mirror</t>
  </si>
  <si>
    <t>Pair  of antiue French Louis XV style marble topped consoles</t>
  </si>
  <si>
    <t xml:space="preserve">Antique French marble topped nightstand </t>
  </si>
  <si>
    <t>CLOSING STOCK</t>
  </si>
  <si>
    <t>Purchase 
Date</t>
  </si>
  <si>
    <t>Days Owned</t>
  </si>
  <si>
    <t>FINANCIAL YEAR ENDED 30 JUNE 2019</t>
  </si>
  <si>
    <t>Antique gilt surround cushion mirror</t>
  </si>
  <si>
    <t>CGT</t>
  </si>
  <si>
    <t>Discounted</t>
  </si>
  <si>
    <t>Other</t>
  </si>
  <si>
    <t>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</si>
</sst>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1" xfId="0" applyFill="1" applyBorder="1"/>
    <xf numFmtId="0" fontId="2" fillId="2" borderId="12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5" xfId="0" applyFill="1" applyBorder="1"/>
    <xf numFmtId="0" fontId="0" fillId="2" borderId="5" xfId="0" applyNumberFormat="1" applyFill="1" applyBorder="1"/>
    <xf numFmtId="0" fontId="0" fillId="2" borderId="2" xfId="0" applyFill="1" applyBorder="1"/>
    <xf numFmtId="0" fontId="0" fillId="2" borderId="21" xfId="0" applyFill="1" applyBorder="1"/>
    <xf numFmtId="0" fontId="0" fillId="2" borderId="15" xfId="0" applyFill="1" applyBorder="1"/>
    <xf numFmtId="14" fontId="0" fillId="2" borderId="6" xfId="0" applyNumberFormat="1" applyFill="1" applyBorder="1"/>
    <xf numFmtId="0" fontId="0" fillId="2" borderId="6" xfId="0" applyNumberFormat="1" applyFill="1" applyBorder="1"/>
    <xf numFmtId="43" fontId="0" fillId="2" borderId="6" xfId="1" applyFont="1" applyFill="1" applyBorder="1"/>
    <xf numFmtId="0" fontId="0" fillId="2" borderId="0" xfId="0" applyFill="1" applyBorder="1"/>
    <xf numFmtId="43" fontId="0" fillId="2" borderId="16" xfId="1" applyFont="1" applyFill="1" applyBorder="1"/>
    <xf numFmtId="14" fontId="0" fillId="2" borderId="0" xfId="0" applyNumberFormat="1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2" xfId="0" applyFill="1" applyBorder="1"/>
    <xf numFmtId="43" fontId="0" fillId="2" borderId="22" xfId="1" applyFont="1" applyFill="1" applyBorder="1"/>
    <xf numFmtId="0" fontId="0" fillId="2" borderId="18" xfId="0" applyFill="1" applyBorder="1"/>
    <xf numFmtId="43" fontId="0" fillId="2" borderId="19" xfId="1" applyFont="1" applyFill="1" applyBorder="1"/>
    <xf numFmtId="43" fontId="0" fillId="2" borderId="0" xfId="1" applyFont="1" applyFill="1"/>
    <xf numFmtId="43" fontId="0" fillId="2" borderId="23" xfId="1" applyFont="1" applyFill="1" applyBorder="1"/>
    <xf numFmtId="0" fontId="0" fillId="2" borderId="24" xfId="0" applyFill="1" applyBorder="1"/>
    <xf numFmtId="0" fontId="0" fillId="2" borderId="23" xfId="0" applyFill="1" applyBorder="1"/>
    <xf numFmtId="0" fontId="0" fillId="2" borderId="23" xfId="0" applyNumberForma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14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43" fontId="2" fillId="2" borderId="6" xfId="1" applyFont="1" applyFill="1" applyBorder="1"/>
    <xf numFmtId="43" fontId="2" fillId="2" borderId="16" xfId="1" applyFont="1" applyFill="1" applyBorder="1"/>
    <xf numFmtId="43" fontId="0" fillId="2" borderId="0" xfId="0" applyNumberFormat="1" applyFill="1"/>
    <xf numFmtId="43" fontId="2" fillId="2" borderId="18" xfId="0" applyNumberFormat="1" applyFont="1" applyFill="1" applyBorder="1"/>
    <xf numFmtId="43" fontId="0" fillId="2" borderId="2" xfId="0" applyNumberFormat="1" applyFill="1" applyBorder="1"/>
    <xf numFmtId="0" fontId="3" fillId="2" borderId="0" xfId="0" applyFont="1" applyFill="1"/>
    <xf numFmtId="0" fontId="2" fillId="2" borderId="6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/>
    <xf numFmtId="43" fontId="0" fillId="2" borderId="30" xfId="1" applyFont="1" applyFill="1" applyBorder="1"/>
    <xf numFmtId="14" fontId="0" fillId="2" borderId="6" xfId="1" applyNumberFormat="1" applyFont="1" applyFill="1" applyBorder="1"/>
    <xf numFmtId="0" fontId="0" fillId="2" borderId="6" xfId="1" applyNumberFormat="1" applyFont="1" applyFill="1" applyBorder="1"/>
    <xf numFmtId="0" fontId="0" fillId="2" borderId="7" xfId="0" applyFill="1" applyBorder="1"/>
    <xf numFmtId="14" fontId="0" fillId="2" borderId="5" xfId="0" applyNumberFormat="1" applyFill="1" applyBorder="1"/>
    <xf numFmtId="0" fontId="0" fillId="2" borderId="0" xfId="0" applyNumberFormat="1" applyFill="1"/>
    <xf numFmtId="0" fontId="0" fillId="2" borderId="3" xfId="0" applyFill="1" applyBorder="1"/>
    <xf numFmtId="14" fontId="0" fillId="2" borderId="3" xfId="0" applyNumberFormat="1" applyFill="1" applyBorder="1"/>
    <xf numFmtId="0" fontId="0" fillId="2" borderId="4" xfId="0" applyFill="1" applyBorder="1"/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4" fontId="0" fillId="2" borderId="16" xfId="1" applyNumberFormat="1" applyFont="1" applyFill="1" applyBorder="1"/>
    <xf numFmtId="0" fontId="0" fillId="2" borderId="31" xfId="0" applyFill="1" applyBorder="1"/>
    <xf numFmtId="43" fontId="0" fillId="2" borderId="5" xfId="1" applyFont="1" applyFill="1" applyBorder="1"/>
    <xf numFmtId="164" fontId="0" fillId="2" borderId="6" xfId="1" applyNumberFormat="1" applyFont="1" applyFill="1" applyBorder="1"/>
    <xf numFmtId="43" fontId="0" fillId="2" borderId="7" xfId="1" applyFont="1" applyFill="1" applyBorder="1"/>
    <xf numFmtId="0" fontId="4" fillId="2" borderId="0" xfId="0" applyFont="1" applyFill="1"/>
    <xf numFmtId="43" fontId="4" fillId="2" borderId="0" xfId="0" applyNumberFormat="1" applyFont="1" applyFill="1"/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workbookViewId="0">
      <selection activeCell="L23" sqref="L23"/>
    </sheetView>
  </sheetViews>
  <sheetFormatPr defaultRowHeight="15" x14ac:dyDescent="0.25"/>
  <cols>
    <col min="1" max="1" width="47.85546875" style="2" customWidth="1"/>
    <col min="2" max="2" width="11" style="2" customWidth="1"/>
    <col min="3" max="3" width="9.5703125" style="2" customWidth="1"/>
    <col min="4" max="4" width="12" style="2" customWidth="1"/>
    <col min="5" max="5" width="10.7109375" style="2" hidden="1" customWidth="1"/>
    <col min="6" max="6" width="9" style="2" hidden="1" customWidth="1"/>
    <col min="7" max="7" width="10.5703125" style="2" hidden="1" customWidth="1"/>
    <col min="8" max="8" width="11.42578125" style="2" hidden="1" customWidth="1"/>
    <col min="9" max="9" width="10.5703125" style="2" hidden="1" customWidth="1"/>
    <col min="10" max="10" width="2.140625" style="2" customWidth="1"/>
    <col min="11" max="11" width="10.7109375" style="2" customWidth="1"/>
    <col min="12" max="12" width="9.5703125" style="2" bestFit="1" customWidth="1"/>
    <col min="13" max="13" width="9.28515625" style="2" bestFit="1" customWidth="1"/>
    <col min="14" max="14" width="10.5703125" style="2" bestFit="1" customWidth="1"/>
    <col min="15" max="17" width="10.5703125" style="2" customWidth="1"/>
    <col min="18" max="18" width="13" style="2" customWidth="1"/>
    <col min="19" max="19" width="3.140625" style="2" customWidth="1"/>
    <col min="20" max="20" width="11.140625" style="2" customWidth="1"/>
    <col min="21" max="21" width="8.28515625" style="2" customWidth="1"/>
    <col min="22" max="22" width="8.7109375" style="2" customWidth="1"/>
    <col min="23" max="23" width="10.7109375" style="2" bestFit="1" customWidth="1"/>
    <col min="24" max="16384" width="9.140625" style="2"/>
  </cols>
  <sheetData>
    <row r="1" spans="1:23" x14ac:dyDescent="0.25">
      <c r="A1" s="1" t="s">
        <v>0</v>
      </c>
      <c r="B1" s="1"/>
      <c r="C1" s="1"/>
      <c r="D1" s="1"/>
    </row>
    <row r="2" spans="1:23" x14ac:dyDescent="0.25">
      <c r="A2" s="1" t="s">
        <v>1</v>
      </c>
      <c r="B2" s="1"/>
      <c r="C2" s="1"/>
      <c r="D2" s="1"/>
    </row>
    <row r="3" spans="1:23" x14ac:dyDescent="0.25">
      <c r="A3" s="1" t="s">
        <v>38</v>
      </c>
      <c r="B3" s="1"/>
      <c r="C3" s="1"/>
      <c r="D3" s="1"/>
    </row>
    <row r="4" spans="1:23" ht="15.75" thickBot="1" x14ac:dyDescent="0.3">
      <c r="A4" s="1"/>
      <c r="B4" s="1"/>
      <c r="C4" s="1"/>
      <c r="D4" s="1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x14ac:dyDescent="0.25">
      <c r="A6" s="1" t="s">
        <v>11</v>
      </c>
      <c r="B6" s="1"/>
      <c r="C6" s="1"/>
      <c r="D6" s="1"/>
    </row>
    <row r="7" spans="1:23" ht="15.75" thickBot="1" x14ac:dyDescent="0.3"/>
    <row r="8" spans="1:23" ht="43.5" customHeight="1" thickTop="1" x14ac:dyDescent="0.25">
      <c r="A8" s="4" t="s">
        <v>12</v>
      </c>
      <c r="B8" s="65" t="s">
        <v>30</v>
      </c>
      <c r="C8" s="66"/>
      <c r="D8" s="67"/>
      <c r="E8" s="68" t="s">
        <v>15</v>
      </c>
      <c r="F8" s="69"/>
      <c r="G8" s="69"/>
      <c r="H8" s="69"/>
      <c r="I8" s="70"/>
      <c r="J8" s="40"/>
      <c r="K8" s="63" t="s">
        <v>16</v>
      </c>
      <c r="L8" s="63"/>
      <c r="M8" s="63"/>
      <c r="N8" s="64"/>
      <c r="O8" s="74" t="s">
        <v>35</v>
      </c>
      <c r="P8" s="75"/>
      <c r="Q8" s="76"/>
      <c r="R8" s="31" t="s">
        <v>18</v>
      </c>
      <c r="T8" s="71" t="s">
        <v>40</v>
      </c>
      <c r="U8" s="72"/>
      <c r="V8" s="73"/>
      <c r="W8" s="2" t="s">
        <v>37</v>
      </c>
    </row>
    <row r="9" spans="1:23" ht="30" x14ac:dyDescent="0.25">
      <c r="A9" s="29"/>
      <c r="B9" s="41" t="s">
        <v>36</v>
      </c>
      <c r="C9" s="42" t="s">
        <v>14</v>
      </c>
      <c r="D9" s="42" t="s">
        <v>29</v>
      </c>
      <c r="E9" s="41" t="s">
        <v>2</v>
      </c>
      <c r="F9" s="41" t="s">
        <v>14</v>
      </c>
      <c r="G9" s="41" t="s">
        <v>6</v>
      </c>
      <c r="H9" s="41" t="s">
        <v>9</v>
      </c>
      <c r="I9" s="42" t="s">
        <v>8</v>
      </c>
      <c r="J9" s="44"/>
      <c r="K9" s="43" t="s">
        <v>2</v>
      </c>
      <c r="L9" s="42" t="s">
        <v>5</v>
      </c>
      <c r="M9" s="42" t="s">
        <v>7</v>
      </c>
      <c r="N9" s="41" t="s">
        <v>10</v>
      </c>
      <c r="O9" s="41" t="s">
        <v>36</v>
      </c>
      <c r="P9" s="42" t="s">
        <v>14</v>
      </c>
      <c r="Q9" s="42" t="s">
        <v>29</v>
      </c>
      <c r="R9" s="32" t="s">
        <v>17</v>
      </c>
      <c r="T9" s="54" t="s">
        <v>41</v>
      </c>
      <c r="U9" s="55" t="s">
        <v>42</v>
      </c>
      <c r="V9" s="55" t="s">
        <v>43</v>
      </c>
    </row>
    <row r="10" spans="1:23" x14ac:dyDescent="0.25">
      <c r="A10" s="5"/>
      <c r="B10" s="6"/>
      <c r="C10" s="6"/>
      <c r="D10" s="6"/>
      <c r="E10" s="6"/>
      <c r="F10" s="7"/>
      <c r="G10" s="6"/>
      <c r="H10" s="6"/>
      <c r="I10" s="6"/>
      <c r="J10" s="8"/>
      <c r="K10" s="8"/>
      <c r="L10" s="6"/>
      <c r="M10" s="6"/>
      <c r="N10" s="6"/>
      <c r="O10" s="49"/>
      <c r="P10" s="6"/>
      <c r="Q10" s="6"/>
      <c r="R10" s="9"/>
      <c r="T10" s="17"/>
      <c r="U10" s="51"/>
      <c r="V10" s="58"/>
    </row>
    <row r="11" spans="1:23" x14ac:dyDescent="0.25">
      <c r="A11" s="10" t="s">
        <v>4</v>
      </c>
      <c r="B11" s="11">
        <v>41977</v>
      </c>
      <c r="C11" s="12">
        <v>22932</v>
      </c>
      <c r="D11" s="13">
        <v>866</v>
      </c>
      <c r="E11" s="11"/>
      <c r="F11" s="12"/>
      <c r="G11" s="13"/>
      <c r="H11" s="13"/>
      <c r="I11" s="13">
        <v>0</v>
      </c>
      <c r="J11" s="14"/>
      <c r="K11" s="16"/>
      <c r="L11" s="13"/>
      <c r="M11" s="13"/>
      <c r="N11" s="13"/>
      <c r="O11" s="46">
        <v>41977</v>
      </c>
      <c r="P11" s="47">
        <v>22932</v>
      </c>
      <c r="Q11" s="13">
        <v>866</v>
      </c>
      <c r="R11" s="15"/>
      <c r="T11" s="17"/>
      <c r="U11" s="51"/>
      <c r="V11" s="13"/>
    </row>
    <row r="12" spans="1:23" x14ac:dyDescent="0.25">
      <c r="A12" s="10" t="s">
        <v>3</v>
      </c>
      <c r="B12" s="11">
        <v>41927</v>
      </c>
      <c r="C12" s="12">
        <v>22052</v>
      </c>
      <c r="D12" s="13">
        <v>1592.9</v>
      </c>
      <c r="E12" s="11"/>
      <c r="F12" s="12"/>
      <c r="G12" s="13"/>
      <c r="H12" s="13"/>
      <c r="I12" s="13"/>
      <c r="J12" s="14"/>
      <c r="K12" s="16">
        <v>43462</v>
      </c>
      <c r="L12" s="13">
        <v>1500</v>
      </c>
      <c r="M12" s="13">
        <v>0</v>
      </c>
      <c r="N12" s="13">
        <f>L12-M12</f>
        <v>1500</v>
      </c>
      <c r="O12" s="46"/>
      <c r="P12" s="47"/>
      <c r="Q12" s="13"/>
      <c r="R12" s="56">
        <f>N12-D12</f>
        <v>-92.900000000000091</v>
      </c>
      <c r="T12" s="13">
        <f>IF($R12&lt;0,0,IF($W12&gt;365,$R12,0))</f>
        <v>0</v>
      </c>
      <c r="U12" s="13">
        <f>IF($R12&lt;0,0,IF($W12&gt;365,$R12,0))</f>
        <v>0</v>
      </c>
      <c r="V12" s="17">
        <f>IF($R12&lt;0,R12,IF($W12&gt;365,$R12,0))</f>
        <v>-92.900000000000091</v>
      </c>
      <c r="W12" s="2">
        <f>K12-B12</f>
        <v>1535</v>
      </c>
    </row>
    <row r="13" spans="1:23" x14ac:dyDescent="0.25">
      <c r="A13" s="10" t="s">
        <v>34</v>
      </c>
      <c r="B13" s="11">
        <v>42348</v>
      </c>
      <c r="C13" s="12">
        <v>27427</v>
      </c>
      <c r="D13" s="13">
        <v>439.2</v>
      </c>
      <c r="E13" s="11"/>
      <c r="F13" s="12"/>
      <c r="G13" s="13"/>
      <c r="H13" s="13">
        <v>0</v>
      </c>
      <c r="I13" s="13">
        <v>0</v>
      </c>
      <c r="J13" s="14"/>
      <c r="K13" s="16"/>
      <c r="L13" s="13"/>
      <c r="M13" s="13"/>
      <c r="N13" s="13"/>
      <c r="O13" s="46">
        <v>42230</v>
      </c>
      <c r="P13" s="47">
        <v>26012</v>
      </c>
      <c r="Q13" s="13">
        <f>D13</f>
        <v>439.2</v>
      </c>
      <c r="R13" s="15"/>
      <c r="T13" s="11"/>
      <c r="U13" s="52"/>
      <c r="V13" s="13"/>
      <c r="W13" s="50"/>
    </row>
    <row r="14" spans="1:23" x14ac:dyDescent="0.25">
      <c r="A14" s="10" t="s">
        <v>39</v>
      </c>
      <c r="B14" s="11">
        <v>42348</v>
      </c>
      <c r="C14" s="12">
        <v>27427</v>
      </c>
      <c r="D14" s="13">
        <v>1532</v>
      </c>
      <c r="E14" s="11"/>
      <c r="F14" s="12"/>
      <c r="G14" s="13"/>
      <c r="H14" s="13"/>
      <c r="I14" s="13"/>
      <c r="J14" s="14"/>
      <c r="K14" s="16"/>
      <c r="L14" s="13"/>
      <c r="M14" s="13"/>
      <c r="N14" s="13"/>
      <c r="O14" s="46">
        <f>B14</f>
        <v>42348</v>
      </c>
      <c r="P14" s="47">
        <f>C14</f>
        <v>27427</v>
      </c>
      <c r="Q14" s="13">
        <f>D14</f>
        <v>1532</v>
      </c>
      <c r="R14" s="15"/>
      <c r="T14" s="11"/>
      <c r="U14" s="52"/>
      <c r="V14" s="13"/>
      <c r="W14" s="50"/>
    </row>
    <row r="15" spans="1:23" x14ac:dyDescent="0.25">
      <c r="A15" s="10" t="s">
        <v>31</v>
      </c>
      <c r="B15" s="11">
        <v>42398</v>
      </c>
      <c r="C15" s="12">
        <v>27656</v>
      </c>
      <c r="D15" s="13">
        <v>1564</v>
      </c>
      <c r="E15" s="11"/>
      <c r="F15" s="12"/>
      <c r="G15" s="13"/>
      <c r="H15" s="13"/>
      <c r="I15" s="13">
        <v>0</v>
      </c>
      <c r="J15" s="14"/>
      <c r="K15" s="16"/>
      <c r="L15" s="13"/>
      <c r="M15" s="13"/>
      <c r="N15" s="13"/>
      <c r="O15" s="46">
        <v>42398</v>
      </c>
      <c r="P15" s="47">
        <v>27656</v>
      </c>
      <c r="Q15" s="13">
        <v>1564</v>
      </c>
      <c r="R15" s="15"/>
      <c r="T15" s="17"/>
      <c r="U15" s="51"/>
      <c r="V15" s="13"/>
    </row>
    <row r="16" spans="1:23" x14ac:dyDescent="0.25">
      <c r="A16" s="10" t="s">
        <v>32</v>
      </c>
      <c r="B16" s="11">
        <v>42450</v>
      </c>
      <c r="C16" s="12">
        <v>28127</v>
      </c>
      <c r="D16" s="13">
        <v>2440</v>
      </c>
      <c r="E16" s="11"/>
      <c r="F16" s="12"/>
      <c r="G16" s="13"/>
      <c r="H16" s="13"/>
      <c r="I16" s="13">
        <v>0</v>
      </c>
      <c r="J16" s="14"/>
      <c r="K16" s="16">
        <v>43346</v>
      </c>
      <c r="L16" s="13">
        <v>3250</v>
      </c>
      <c r="M16" s="13">
        <v>353</v>
      </c>
      <c r="N16" s="13">
        <f t="shared" ref="N16" si="0">L16-M16</f>
        <v>2897</v>
      </c>
      <c r="O16" s="46"/>
      <c r="P16" s="47"/>
      <c r="Q16" s="13"/>
      <c r="R16" s="15">
        <f>N16-D16</f>
        <v>457</v>
      </c>
      <c r="T16" s="17">
        <f>IF($R16&lt;0,0,IF($W16&gt;365,$R16,0))</f>
        <v>457</v>
      </c>
      <c r="U16" s="13">
        <f>IF($R16&lt;0,0,IF($W16&lt;365,$R16,0))</f>
        <v>0</v>
      </c>
      <c r="V16" s="13">
        <f>IF($R16&lt;0,R16,0)</f>
        <v>0</v>
      </c>
      <c r="W16" s="2">
        <f>K16-B16</f>
        <v>896</v>
      </c>
    </row>
    <row r="17" spans="1:22" x14ac:dyDescent="0.25">
      <c r="A17" s="10" t="s">
        <v>33</v>
      </c>
      <c r="B17" s="11">
        <v>42450</v>
      </c>
      <c r="C17" s="12">
        <v>28127</v>
      </c>
      <c r="D17" s="13">
        <v>1708</v>
      </c>
      <c r="E17" s="11"/>
      <c r="F17" s="12"/>
      <c r="G17" s="13"/>
      <c r="H17" s="13"/>
      <c r="I17" s="13">
        <v>0</v>
      </c>
      <c r="J17" s="14"/>
      <c r="K17" s="16"/>
      <c r="L17" s="13"/>
      <c r="M17" s="13"/>
      <c r="N17" s="13"/>
      <c r="O17" s="46">
        <v>42450</v>
      </c>
      <c r="P17" s="47">
        <v>28127</v>
      </c>
      <c r="Q17" s="13">
        <v>1708</v>
      </c>
      <c r="R17" s="15"/>
      <c r="T17" s="11"/>
      <c r="U17" s="52"/>
      <c r="V17" s="13"/>
    </row>
    <row r="18" spans="1:22" ht="15.75" thickBot="1" x14ac:dyDescent="0.3">
      <c r="A18" s="10"/>
      <c r="B18" s="11"/>
      <c r="C18" s="12"/>
      <c r="D18" s="13"/>
      <c r="E18" s="11"/>
      <c r="F18" s="12"/>
      <c r="G18" s="13"/>
      <c r="H18" s="13"/>
      <c r="I18" s="13"/>
      <c r="J18" s="14"/>
      <c r="K18" s="14"/>
      <c r="L18" s="13"/>
      <c r="M18" s="13"/>
      <c r="N18" s="13"/>
      <c r="O18" s="46"/>
      <c r="P18" s="13"/>
      <c r="Q18" s="13"/>
      <c r="R18" s="15"/>
      <c r="T18" s="17"/>
      <c r="U18" s="51"/>
      <c r="V18" s="13"/>
    </row>
    <row r="19" spans="1:22" x14ac:dyDescent="0.25">
      <c r="A19" s="25"/>
      <c r="B19" s="26"/>
      <c r="C19" s="26"/>
      <c r="D19" s="24"/>
      <c r="E19" s="26"/>
      <c r="F19" s="27"/>
      <c r="G19" s="24"/>
      <c r="H19" s="24"/>
      <c r="I19" s="24"/>
      <c r="J19" s="3"/>
      <c r="K19" s="3"/>
      <c r="L19" s="24"/>
      <c r="M19" s="24"/>
      <c r="N19" s="24"/>
      <c r="O19" s="24"/>
      <c r="P19" s="24"/>
      <c r="Q19" s="24"/>
      <c r="R19" s="45"/>
      <c r="T19" s="26"/>
      <c r="U19" s="57"/>
      <c r="V19" s="24"/>
    </row>
    <row r="20" spans="1:22" x14ac:dyDescent="0.25">
      <c r="A20" s="28" t="s">
        <v>13</v>
      </c>
      <c r="B20" s="39"/>
      <c r="C20" s="39"/>
      <c r="D20" s="33">
        <f>SUM(D10:D18)</f>
        <v>10142.1</v>
      </c>
      <c r="E20" s="17"/>
      <c r="F20" s="12"/>
      <c r="G20" s="13">
        <f>SUM(G16:G19)</f>
        <v>0</v>
      </c>
      <c r="H20" s="13">
        <f>SUM(H16:H19)</f>
        <v>0</v>
      </c>
      <c r="I20" s="33">
        <f>SUM(I11:I19)</f>
        <v>0</v>
      </c>
      <c r="J20" s="30"/>
      <c r="K20" s="30"/>
      <c r="L20" s="33"/>
      <c r="M20" s="33"/>
      <c r="N20" s="33">
        <f>SUM(N10:N18)</f>
        <v>4397</v>
      </c>
      <c r="O20" s="33"/>
      <c r="P20" s="33"/>
      <c r="Q20" s="33">
        <f>SUM(Q10:Q18)</f>
        <v>6109.2</v>
      </c>
      <c r="R20" s="34">
        <f>SUM(R11:R19)</f>
        <v>364.09999999999991</v>
      </c>
      <c r="T20" s="17">
        <f>SUM(T10:T19)</f>
        <v>457</v>
      </c>
      <c r="U20" s="13">
        <f t="shared" ref="U20:V20" si="1">SUM(U10:U19)</f>
        <v>0</v>
      </c>
      <c r="V20" s="59">
        <f t="shared" si="1"/>
        <v>-92.900000000000091</v>
      </c>
    </row>
    <row r="21" spans="1:22" ht="15.75" thickBot="1" x14ac:dyDescent="0.3">
      <c r="A21" s="18"/>
      <c r="B21" s="19"/>
      <c r="C21" s="19"/>
      <c r="D21" s="20"/>
      <c r="E21" s="19"/>
      <c r="F21" s="19"/>
      <c r="G21" s="20"/>
      <c r="H21" s="20"/>
      <c r="I21" s="20"/>
      <c r="J21" s="21"/>
      <c r="K21" s="21"/>
      <c r="L21" s="20"/>
      <c r="M21" s="20"/>
      <c r="N21" s="20"/>
      <c r="O21" s="20"/>
      <c r="P21" s="20"/>
      <c r="Q21" s="20"/>
      <c r="R21" s="22"/>
      <c r="T21" s="48"/>
      <c r="U21" s="53"/>
      <c r="V21" s="60"/>
    </row>
    <row r="22" spans="1:22" ht="15.75" thickTop="1" x14ac:dyDescent="0.25">
      <c r="G22" s="23"/>
      <c r="H22" s="23"/>
      <c r="I22" s="23"/>
      <c r="L22" s="23"/>
      <c r="M22" s="23"/>
      <c r="N22" s="23"/>
      <c r="O22" s="23"/>
      <c r="P22" s="23"/>
      <c r="Q22" s="23"/>
      <c r="R22" s="23"/>
      <c r="V22" s="23"/>
    </row>
    <row r="23" spans="1:22" x14ac:dyDescent="0.25">
      <c r="A23" s="38" t="s">
        <v>28</v>
      </c>
      <c r="B23" s="38"/>
      <c r="C23" s="38"/>
      <c r="D23" s="38"/>
      <c r="G23" s="23"/>
      <c r="H23" s="23"/>
      <c r="I23" s="23"/>
      <c r="L23" s="23"/>
      <c r="M23" s="23"/>
      <c r="N23" s="23"/>
      <c r="O23" s="23"/>
      <c r="P23" s="23"/>
      <c r="Q23" s="23"/>
      <c r="R23" s="23"/>
    </row>
    <row r="24" spans="1:22" x14ac:dyDescent="0.25">
      <c r="G24" s="23"/>
      <c r="H24" s="23"/>
      <c r="I24" s="23"/>
    </row>
    <row r="25" spans="1:22" x14ac:dyDescent="0.25">
      <c r="A25" s="2" t="s">
        <v>19</v>
      </c>
      <c r="B25" s="23">
        <f>D20</f>
        <v>10142.1</v>
      </c>
      <c r="G25" s="23"/>
      <c r="H25" s="23"/>
      <c r="I25" s="23"/>
    </row>
    <row r="26" spans="1:22" x14ac:dyDescent="0.25">
      <c r="A26" s="2" t="s">
        <v>20</v>
      </c>
      <c r="G26" s="23"/>
      <c r="H26" s="23"/>
      <c r="I26" s="23"/>
    </row>
    <row r="27" spans="1:22" x14ac:dyDescent="0.25">
      <c r="A27" s="2" t="s">
        <v>21</v>
      </c>
      <c r="B27" s="35">
        <f>I20</f>
        <v>0</v>
      </c>
      <c r="G27" s="23"/>
      <c r="H27" s="23"/>
      <c r="I27" s="23"/>
    </row>
    <row r="28" spans="1:22" x14ac:dyDescent="0.25">
      <c r="A28" s="2" t="s">
        <v>22</v>
      </c>
      <c r="G28" s="23"/>
      <c r="H28" s="23"/>
      <c r="I28" s="23"/>
    </row>
    <row r="29" spans="1:22" x14ac:dyDescent="0.25">
      <c r="A29" s="2" t="s">
        <v>23</v>
      </c>
      <c r="B29" s="35">
        <f>D12+D16</f>
        <v>4032.9</v>
      </c>
      <c r="G29" s="23"/>
      <c r="H29" s="23"/>
      <c r="I29" s="23"/>
    </row>
    <row r="30" spans="1:22" x14ac:dyDescent="0.25">
      <c r="B30" s="37"/>
      <c r="G30" s="23"/>
      <c r="H30" s="23"/>
      <c r="I30" s="23"/>
    </row>
    <row r="31" spans="1:22" ht="15.75" thickBot="1" x14ac:dyDescent="0.3">
      <c r="A31" s="2" t="s">
        <v>24</v>
      </c>
      <c r="B31" s="36">
        <f>B25+B27-B29</f>
        <v>6109.2000000000007</v>
      </c>
    </row>
    <row r="32" spans="1:22" ht="15.75" thickTop="1" x14ac:dyDescent="0.25"/>
    <row r="33" spans="1:11" x14ac:dyDescent="0.25">
      <c r="A33" s="2" t="s">
        <v>25</v>
      </c>
      <c r="B33" s="35">
        <f>N20</f>
        <v>4397</v>
      </c>
    </row>
    <row r="34" spans="1:11" x14ac:dyDescent="0.25">
      <c r="A34" s="2" t="s">
        <v>22</v>
      </c>
    </row>
    <row r="35" spans="1:11" x14ac:dyDescent="0.25">
      <c r="A35" s="2" t="s">
        <v>26</v>
      </c>
      <c r="B35" s="35">
        <f>B29</f>
        <v>4032.9</v>
      </c>
    </row>
    <row r="36" spans="1:11" x14ac:dyDescent="0.25">
      <c r="B36" s="37"/>
    </row>
    <row r="37" spans="1:11" ht="15.75" thickBot="1" x14ac:dyDescent="0.3">
      <c r="A37" s="1" t="s">
        <v>27</v>
      </c>
      <c r="B37" s="36">
        <f>B33-B35</f>
        <v>364.09999999999991</v>
      </c>
      <c r="C37" s="1"/>
      <c r="D37" s="1"/>
    </row>
    <row r="38" spans="1:11" ht="15.75" thickTop="1" x14ac:dyDescent="0.25"/>
    <row r="39" spans="1:11" x14ac:dyDescent="0.25">
      <c r="A39" s="61"/>
      <c r="B39" s="62"/>
    </row>
    <row r="41" spans="1:11" x14ac:dyDescent="0.25">
      <c r="I41" s="35"/>
      <c r="K41" s="35"/>
    </row>
  </sheetData>
  <mergeCells count="5">
    <mergeCell ref="K8:N8"/>
    <mergeCell ref="B8:D8"/>
    <mergeCell ref="E8:I8"/>
    <mergeCell ref="T8:V8"/>
    <mergeCell ref="O8:Q8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Sheet4</vt:lpstr>
      <vt:lpstr>Sheet2</vt:lpstr>
      <vt:lpstr>Sheet3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Lam</dc:creator>
  <cp:lastModifiedBy>Caitlin Lam</cp:lastModifiedBy>
  <cp:lastPrinted>2021-08-17T00:55:14Z</cp:lastPrinted>
  <dcterms:created xsi:type="dcterms:W3CDTF">2018-09-26T02:58:17Z</dcterms:created>
  <dcterms:modified xsi:type="dcterms:W3CDTF">2021-09-07T01:12:50Z</dcterms:modified>
</cp:coreProperties>
</file>