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-TRENTONS\a3-CLIENTS\KNIGHT-BROOKS, Luke\1.Entities\KNIGHB04, Jar Jar Binks SMSF\2022\3. Worksheets\"/>
    </mc:Choice>
  </mc:AlternateContent>
  <bookViews>
    <workbookView xWindow="480" yWindow="60" windowWidth="18195" windowHeight="11835"/>
  </bookViews>
  <sheets>
    <sheet name="Sheet1" sheetId="1" r:id="rId1"/>
  </sheets>
  <definedNames>
    <definedName name="_xlnm.Print_Area" localSheetId="0">Sheet1!$A$1:$AC$28</definedName>
  </definedNames>
  <calcPr calcId="152511"/>
</workbook>
</file>

<file path=xl/calcChain.xml><?xml version="1.0" encoding="utf-8"?>
<calcChain xmlns="http://schemas.openxmlformats.org/spreadsheetml/2006/main">
  <c r="AA28" i="1" l="1"/>
  <c r="Y28" i="1"/>
  <c r="U28" i="1"/>
  <c r="S28" i="1"/>
  <c r="Q28" i="1"/>
  <c r="M28" i="1"/>
  <c r="K28" i="1"/>
  <c r="I28" i="1"/>
  <c r="K16" i="1"/>
  <c r="C20" i="1" l="1"/>
  <c r="U16" i="1" l="1"/>
  <c r="AA16" i="1" s="1"/>
  <c r="I13" i="1"/>
  <c r="J13" i="1"/>
  <c r="L13" i="1"/>
  <c r="N13" i="1"/>
  <c r="P13" i="1"/>
  <c r="Q13" i="1"/>
  <c r="R13" i="1"/>
  <c r="T13" i="1"/>
  <c r="V13" i="1"/>
  <c r="W13" i="1"/>
  <c r="M10" i="1"/>
  <c r="C21" i="1" l="1"/>
  <c r="K11" i="1"/>
  <c r="M11" i="1" s="1"/>
  <c r="M13" i="1" s="1"/>
  <c r="U11" i="1"/>
  <c r="S11" i="1"/>
  <c r="U10" i="1"/>
  <c r="S10" i="1"/>
  <c r="S13" i="1" l="1"/>
  <c r="U13" i="1"/>
  <c r="Q16" i="1"/>
  <c r="I16" i="1"/>
  <c r="Z28" i="1" l="1"/>
  <c r="X22" i="1"/>
  <c r="Y22" i="1"/>
  <c r="W22" i="1"/>
  <c r="W28" i="1" s="1"/>
  <c r="J28" i="1"/>
  <c r="P28" i="1"/>
  <c r="R28" i="1"/>
  <c r="X28" i="1"/>
  <c r="K10" i="1"/>
  <c r="K13" i="1" s="1"/>
  <c r="AC22" i="1" l="1"/>
  <c r="K22" i="1" l="1"/>
  <c r="I22" i="1"/>
  <c r="M22" i="1"/>
  <c r="U22" i="1" l="1"/>
  <c r="S22" i="1" l="1"/>
  <c r="AA22" i="1"/>
  <c r="Q22" i="1"/>
  <c r="V21" i="1" l="1"/>
  <c r="N21" i="1"/>
  <c r="T21" i="1"/>
</calcChain>
</file>

<file path=xl/sharedStrings.xml><?xml version="1.0" encoding="utf-8"?>
<sst xmlns="http://schemas.openxmlformats.org/spreadsheetml/2006/main" count="34" uniqueCount="29">
  <si>
    <t>Investment</t>
  </si>
  <si>
    <t>Units</t>
  </si>
  <si>
    <t>Cost</t>
  </si>
  <si>
    <t>Income</t>
  </si>
  <si>
    <t>Cash/Bank Accounts</t>
  </si>
  <si>
    <t>Real Estate Properties (Australia)</t>
  </si>
  <si>
    <t xml:space="preserve">TOTAL </t>
  </si>
  <si>
    <t>Purchase Date</t>
  </si>
  <si>
    <t>Total Cash/Bank Accounts</t>
  </si>
  <si>
    <t>Total Real Estate Properties (Australia)</t>
  </si>
  <si>
    <t>INVESTMENT SUMMARY REPORT AS AT 30 JUNE 2022</t>
  </si>
  <si>
    <t>THIS YEAR</t>
  </si>
  <si>
    <t>Market Value</t>
  </si>
  <si>
    <t>LAST YEAR</t>
  </si>
  <si>
    <t>Realised 
Gain/(Loss)</t>
  </si>
  <si>
    <t>Unrealised Gain/(Loss)</t>
  </si>
  <si>
    <t>Percent</t>
  </si>
  <si>
    <t>Purchase price</t>
  </si>
  <si>
    <t>Stamp Duty</t>
  </si>
  <si>
    <t>Other Costs</t>
  </si>
  <si>
    <t>Total Cost Base</t>
  </si>
  <si>
    <t>JAR JAR BINKS SUPERANNUATION FUND</t>
  </si>
  <si>
    <t>ABN : 82 997 728 893</t>
  </si>
  <si>
    <t>Bank - CBA #5115</t>
  </si>
  <si>
    <t>Bank Loan - LaTrobe #711</t>
  </si>
  <si>
    <t>2 Mordaunt Drive</t>
  </si>
  <si>
    <t>Accounting Cost</t>
  </si>
  <si>
    <t>Hillside Vic 3037</t>
  </si>
  <si>
    <t>Change in 
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</si>
</sst>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[Red]\(#,##0.00\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0" xfId="0" applyFont="1" applyFill="1"/>
    <xf numFmtId="43" fontId="0" fillId="2" borderId="0" xfId="1" applyFont="1" applyFill="1"/>
    <xf numFmtId="10" fontId="0" fillId="2" borderId="0" xfId="2" applyNumberFormat="1" applyFont="1" applyFill="1"/>
    <xf numFmtId="43" fontId="0" fillId="2" borderId="0" xfId="0" applyNumberFormat="1" applyFill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4" fontId="0" fillId="2" borderId="0" xfId="0" applyNumberFormat="1" applyFill="1"/>
    <xf numFmtId="165" fontId="0" fillId="2" borderId="0" xfId="1" applyNumberFormat="1" applyFont="1" applyFill="1"/>
    <xf numFmtId="43" fontId="2" fillId="2" borderId="2" xfId="0" applyNumberFormat="1" applyFont="1" applyFill="1" applyBorder="1"/>
    <xf numFmtId="43" fontId="0" fillId="2" borderId="0" xfId="1" applyFont="1" applyFill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43" fontId="0" fillId="2" borderId="0" xfId="1" applyFont="1" applyFill="1" applyAlignment="1">
      <alignment vertical="center"/>
    </xf>
    <xf numFmtId="164" fontId="0" fillId="2" borderId="0" xfId="1" applyNumberFormat="1" applyFont="1" applyFill="1" applyAlignment="1">
      <alignment vertical="center"/>
    </xf>
    <xf numFmtId="43" fontId="2" fillId="2" borderId="2" xfId="1" applyFont="1" applyFill="1" applyBorder="1" applyAlignment="1">
      <alignment vertical="center"/>
    </xf>
    <xf numFmtId="0" fontId="0" fillId="2" borderId="0" xfId="0" quotePrefix="1" applyFill="1"/>
    <xf numFmtId="43" fontId="0" fillId="2" borderId="0" xfId="0" applyNumberFormat="1" applyFill="1" applyBorder="1"/>
    <xf numFmtId="164" fontId="0" fillId="2" borderId="0" xfId="0" applyNumberFormat="1" applyFill="1" applyBorder="1"/>
    <xf numFmtId="43" fontId="2" fillId="2" borderId="0" xfId="0" applyNumberFormat="1" applyFont="1" applyFill="1" applyBorder="1"/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/>
    <xf numFmtId="43" fontId="2" fillId="2" borderId="0" xfId="1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Border="1"/>
    <xf numFmtId="0" fontId="2" fillId="2" borderId="5" xfId="0" applyFont="1" applyFill="1" applyBorder="1" applyAlignment="1">
      <alignment horizontal="center" vertical="center" wrapText="1"/>
    </xf>
    <xf numFmtId="43" fontId="0" fillId="2" borderId="2" xfId="0" applyNumberFormat="1" applyFill="1" applyBorder="1"/>
    <xf numFmtId="43" fontId="2" fillId="2" borderId="2" xfId="0" applyNumberFormat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0" fontId="3" fillId="2" borderId="0" xfId="0" applyFont="1" applyFill="1"/>
    <xf numFmtId="43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3" fontId="3" fillId="2" borderId="3" xfId="0" applyNumberFormat="1" applyFont="1" applyFill="1" applyBorder="1" applyAlignment="1">
      <alignment horizontal="center"/>
    </xf>
    <xf numFmtId="43" fontId="3" fillId="2" borderId="0" xfId="0" applyNumberFormat="1" applyFont="1" applyFill="1" applyBorder="1" applyAlignment="1">
      <alignment horizontal="center"/>
    </xf>
    <xf numFmtId="43" fontId="2" fillId="2" borderId="0" xfId="0" applyNumberFormat="1" applyFont="1" applyFill="1" applyBorder="1" applyAlignment="1">
      <alignment horizontal="center"/>
    </xf>
    <xf numFmtId="164" fontId="0" fillId="2" borderId="0" xfId="1" applyNumberFormat="1" applyFont="1" applyFill="1"/>
    <xf numFmtId="164" fontId="2" fillId="2" borderId="2" xfId="1" applyNumberFormat="1" applyFont="1" applyFill="1" applyBorder="1"/>
    <xf numFmtId="0" fontId="0" fillId="2" borderId="0" xfId="0" applyFill="1" applyAlignment="1">
      <alignment horizontal="left"/>
    </xf>
    <xf numFmtId="43" fontId="0" fillId="2" borderId="0" xfId="1" applyNumberFormat="1" applyFont="1" applyFill="1"/>
    <xf numFmtId="43" fontId="0" fillId="2" borderId="0" xfId="1" applyNumberFormat="1" applyFont="1" applyFill="1" applyAlignment="1">
      <alignment horizontal="center"/>
    </xf>
    <xf numFmtId="43" fontId="0" fillId="2" borderId="0" xfId="2" applyNumberFormat="1" applyFont="1" applyFill="1"/>
    <xf numFmtId="164" fontId="0" fillId="2" borderId="2" xfId="1" applyNumberFormat="1" applyFont="1" applyFill="1" applyBorder="1"/>
    <xf numFmtId="164" fontId="2" fillId="2" borderId="3" xfId="1" applyNumberFormat="1" applyFont="1" applyFill="1" applyBorder="1"/>
    <xf numFmtId="0" fontId="2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tabSelected="1" workbookViewId="0">
      <selection activeCell="A15" sqref="A15"/>
    </sheetView>
  </sheetViews>
  <sheetFormatPr defaultRowHeight="15" x14ac:dyDescent="0.25"/>
  <cols>
    <col min="1" max="1" width="3" style="1" customWidth="1"/>
    <col min="2" max="2" width="22.7109375" style="1" customWidth="1"/>
    <col min="3" max="3" width="13.28515625" style="14" customWidth="1"/>
    <col min="4" max="4" width="1.5703125" style="14" customWidth="1"/>
    <col min="5" max="5" width="10.7109375" style="1" customWidth="1"/>
    <col min="6" max="6" width="1.7109375" style="1" customWidth="1"/>
    <col min="7" max="7" width="5.5703125" style="2" customWidth="1"/>
    <col min="8" max="8" width="2.5703125" style="2" customWidth="1"/>
    <col min="9" max="9" width="12.7109375" style="2" bestFit="1" customWidth="1"/>
    <col min="10" max="10" width="1.7109375" style="1" customWidth="1"/>
    <col min="11" max="11" width="12.7109375" style="1" bestFit="1" customWidth="1"/>
    <col min="12" max="12" width="2.5703125" style="1" customWidth="1"/>
    <col min="13" max="13" width="12.7109375" style="1" bestFit="1" customWidth="1"/>
    <col min="14" max="14" width="2.140625" style="1" customWidth="1"/>
    <col min="15" max="15" width="8.7109375" style="1" customWidth="1"/>
    <col min="16" max="16" width="1.42578125" style="1" customWidth="1"/>
    <col min="17" max="17" width="12.7109375" style="1" bestFit="1" customWidth="1"/>
    <col min="18" max="18" width="1.7109375" style="1" customWidth="1"/>
    <col min="19" max="19" width="12.7109375" style="1" bestFit="1" customWidth="1"/>
    <col min="20" max="20" width="2" style="1" customWidth="1"/>
    <col min="21" max="21" width="12.7109375" style="1" bestFit="1" customWidth="1"/>
    <col min="22" max="22" width="1.85546875" style="1" customWidth="1"/>
    <col min="23" max="23" width="11.5703125" style="1" bestFit="1" customWidth="1"/>
    <col min="24" max="24" width="1.7109375" style="1" customWidth="1"/>
    <col min="25" max="25" width="11.140625" style="1" customWidth="1"/>
    <col min="26" max="26" width="1.42578125" style="1" customWidth="1"/>
    <col min="27" max="27" width="16.140625" style="1" customWidth="1"/>
    <col min="28" max="28" width="1.140625" style="1" customWidth="1"/>
    <col min="29" max="29" width="10.140625" style="1" hidden="1" customWidth="1"/>
    <col min="30" max="16384" width="9.140625" style="1"/>
  </cols>
  <sheetData>
    <row r="1" spans="1:30" x14ac:dyDescent="0.25">
      <c r="A1" s="56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30" x14ac:dyDescent="0.25">
      <c r="A2" s="56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30" x14ac:dyDescent="0.25">
      <c r="A3" s="56" t="s">
        <v>10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30" ht="7.5" customHeight="1" thickBot="1" x14ac:dyDescent="0.3"/>
    <row r="5" spans="1:30" ht="10.5" customHeight="1" x14ac:dyDescent="0.25">
      <c r="A5" s="3"/>
      <c r="B5" s="3"/>
      <c r="C5" s="15"/>
      <c r="D5" s="15"/>
      <c r="E5" s="3"/>
      <c r="F5" s="3"/>
      <c r="G5" s="4"/>
      <c r="H5" s="4"/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30" ht="30.75" customHeight="1" x14ac:dyDescent="0.25">
      <c r="A6" s="5" t="s">
        <v>0</v>
      </c>
      <c r="E6" s="28"/>
      <c r="F6" s="35"/>
      <c r="G6" s="29"/>
      <c r="H6" s="29"/>
      <c r="I6" s="57" t="s">
        <v>11</v>
      </c>
      <c r="J6" s="57"/>
      <c r="K6" s="57"/>
      <c r="L6" s="57"/>
      <c r="M6" s="57"/>
      <c r="N6" s="27"/>
      <c r="O6" s="58" t="s">
        <v>13</v>
      </c>
      <c r="P6" s="58"/>
      <c r="Q6" s="58"/>
      <c r="R6" s="58"/>
      <c r="S6" s="58"/>
      <c r="T6" s="58"/>
      <c r="U6" s="58"/>
      <c r="V6" s="27"/>
      <c r="W6" s="55" t="s">
        <v>3</v>
      </c>
      <c r="X6" s="55"/>
      <c r="Y6" s="55"/>
      <c r="Z6" s="27"/>
      <c r="AA6" s="54" t="s">
        <v>28</v>
      </c>
      <c r="AB6" s="55"/>
      <c r="AC6" s="55"/>
    </row>
    <row r="7" spans="1:30" ht="30.75" thickBot="1" x14ac:dyDescent="0.3">
      <c r="E7" s="36" t="s">
        <v>7</v>
      </c>
      <c r="G7" s="32" t="s">
        <v>1</v>
      </c>
      <c r="H7" s="33"/>
      <c r="I7" s="31" t="s">
        <v>2</v>
      </c>
      <c r="J7" s="31"/>
      <c r="K7" s="34" t="s">
        <v>26</v>
      </c>
      <c r="L7" s="31"/>
      <c r="M7" s="34" t="s">
        <v>12</v>
      </c>
      <c r="N7" s="31"/>
      <c r="O7" s="31" t="s">
        <v>1</v>
      </c>
      <c r="P7" s="31"/>
      <c r="Q7" s="31" t="s">
        <v>2</v>
      </c>
      <c r="R7" s="31"/>
      <c r="S7" s="34" t="s">
        <v>26</v>
      </c>
      <c r="T7" s="31"/>
      <c r="U7" s="34" t="s">
        <v>12</v>
      </c>
      <c r="V7" s="31"/>
      <c r="W7" s="31" t="s">
        <v>3</v>
      </c>
      <c r="X7" s="31"/>
      <c r="Y7" s="34" t="s">
        <v>14</v>
      </c>
      <c r="Z7" s="31"/>
      <c r="AA7" s="34" t="s">
        <v>15</v>
      </c>
      <c r="AB7" s="31"/>
      <c r="AC7" s="31" t="s">
        <v>16</v>
      </c>
    </row>
    <row r="8" spans="1:30" ht="15.75" thickTop="1" x14ac:dyDescent="0.25">
      <c r="A8" s="9"/>
      <c r="B8" s="9"/>
      <c r="C8" s="16"/>
      <c r="D8" s="16"/>
      <c r="E8" s="9"/>
      <c r="F8" s="9"/>
      <c r="G8" s="10"/>
      <c r="H8" s="10"/>
      <c r="I8" s="10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30" x14ac:dyDescent="0.25">
      <c r="A9" s="5" t="s">
        <v>4</v>
      </c>
      <c r="B9" s="5"/>
      <c r="C9" s="17"/>
      <c r="D9" s="17"/>
      <c r="E9" s="5"/>
    </row>
    <row r="10" spans="1:30" x14ac:dyDescent="0.25">
      <c r="B10" s="1" t="s">
        <v>23</v>
      </c>
      <c r="I10" s="25">
        <v>5946.55</v>
      </c>
      <c r="K10" s="8">
        <f>I10</f>
        <v>5946.55</v>
      </c>
      <c r="M10" s="6">
        <f>I10</f>
        <v>5946.55</v>
      </c>
      <c r="Q10" s="6">
        <v>8716.16</v>
      </c>
      <c r="R10" s="6"/>
      <c r="S10" s="6">
        <f>Q10</f>
        <v>8716.16</v>
      </c>
      <c r="T10" s="6"/>
      <c r="U10" s="6">
        <f>Q10</f>
        <v>8716.16</v>
      </c>
      <c r="W10" s="6">
        <v>0</v>
      </c>
      <c r="X10" s="6"/>
      <c r="Y10" s="6"/>
      <c r="AA10" s="7"/>
      <c r="AC10" s="7"/>
    </row>
    <row r="11" spans="1:30" x14ac:dyDescent="0.25">
      <c r="B11" s="1" t="s">
        <v>24</v>
      </c>
      <c r="I11" s="46">
        <v>-311047.01</v>
      </c>
      <c r="K11" s="46">
        <f>I11</f>
        <v>-311047.01</v>
      </c>
      <c r="M11" s="46">
        <f>K11</f>
        <v>-311047.01</v>
      </c>
      <c r="Q11" s="46">
        <v>-315343.73</v>
      </c>
      <c r="R11" s="6"/>
      <c r="S11" s="46">
        <f>Q11</f>
        <v>-315343.73</v>
      </c>
      <c r="T11" s="6"/>
      <c r="U11" s="46">
        <f>Q11</f>
        <v>-315343.73</v>
      </c>
      <c r="W11" s="6"/>
      <c r="X11" s="6"/>
      <c r="Y11" s="6"/>
      <c r="AA11" s="7"/>
      <c r="AC11" s="7"/>
    </row>
    <row r="12" spans="1:30" x14ac:dyDescent="0.25">
      <c r="I12" s="25"/>
      <c r="K12" s="8"/>
      <c r="M12" s="6"/>
      <c r="Q12" s="6"/>
      <c r="R12" s="6"/>
      <c r="S12" s="6"/>
      <c r="T12" s="6"/>
      <c r="U12" s="6"/>
      <c r="W12" s="6"/>
      <c r="X12" s="6"/>
      <c r="Y12" s="6"/>
      <c r="AA12" s="7"/>
      <c r="AC12" s="7"/>
    </row>
    <row r="13" spans="1:30" x14ac:dyDescent="0.25">
      <c r="A13" s="5" t="s">
        <v>8</v>
      </c>
      <c r="I13" s="47">
        <f t="shared" ref="I13:N13" si="0">SUM(I10:I12)</f>
        <v>-305100.46000000002</v>
      </c>
      <c r="J13" s="45">
        <f t="shared" si="0"/>
        <v>0</v>
      </c>
      <c r="K13" s="47">
        <f t="shared" si="0"/>
        <v>-305100.46000000002</v>
      </c>
      <c r="L13" s="45">
        <f t="shared" si="0"/>
        <v>0</v>
      </c>
      <c r="M13" s="47">
        <f t="shared" si="0"/>
        <v>-305100.46000000002</v>
      </c>
      <c r="N13" s="45">
        <f t="shared" si="0"/>
        <v>0</v>
      </c>
      <c r="O13" s="38"/>
      <c r="P13" s="38">
        <f t="shared" ref="P13:W13" si="1">SUM(P10:P12)</f>
        <v>0</v>
      </c>
      <c r="Q13" s="47">
        <f t="shared" si="1"/>
        <v>-306627.57</v>
      </c>
      <c r="R13" s="45">
        <f t="shared" si="1"/>
        <v>0</v>
      </c>
      <c r="S13" s="47">
        <f t="shared" si="1"/>
        <v>-306627.57</v>
      </c>
      <c r="T13" s="45">
        <f t="shared" si="1"/>
        <v>0</v>
      </c>
      <c r="U13" s="47">
        <f t="shared" si="1"/>
        <v>-306627.57</v>
      </c>
      <c r="V13" s="45">
        <f t="shared" si="1"/>
        <v>0</v>
      </c>
      <c r="W13" s="38">
        <f t="shared" si="1"/>
        <v>0</v>
      </c>
      <c r="X13" s="30"/>
      <c r="Y13" s="30"/>
    </row>
    <row r="15" spans="1:30" x14ac:dyDescent="0.25">
      <c r="A15" s="5" t="s">
        <v>5</v>
      </c>
      <c r="AA15" s="6"/>
    </row>
    <row r="16" spans="1:30" x14ac:dyDescent="0.25">
      <c r="A16" s="21"/>
      <c r="B16" s="1" t="s">
        <v>25</v>
      </c>
      <c r="E16" s="11">
        <v>43789</v>
      </c>
      <c r="G16" s="2">
        <v>1</v>
      </c>
      <c r="I16" s="50">
        <f>C21</f>
        <v>522876.07</v>
      </c>
      <c r="J16" s="8"/>
      <c r="K16" s="8">
        <f>517717.07-3366</f>
        <v>514351.07</v>
      </c>
      <c r="L16" s="8"/>
      <c r="M16" s="8">
        <v>610000</v>
      </c>
      <c r="N16" s="8"/>
      <c r="O16" s="8">
        <v>1</v>
      </c>
      <c r="P16" s="8"/>
      <c r="Q16" s="8">
        <f>C21</f>
        <v>522876.07</v>
      </c>
      <c r="R16" s="8"/>
      <c r="S16" s="49">
        <v>517717.07</v>
      </c>
      <c r="T16" s="8"/>
      <c r="U16" s="49">
        <f>585159-5159</f>
        <v>580000</v>
      </c>
      <c r="V16" s="8"/>
      <c r="W16" s="46">
        <v>-7645.26</v>
      </c>
      <c r="X16" s="49"/>
      <c r="Y16" s="49">
        <v>0</v>
      </c>
      <c r="Z16" s="8"/>
      <c r="AA16" s="46">
        <f>(S16-U16)+(M16-K16)</f>
        <v>33366</v>
      </c>
      <c r="AB16" s="8"/>
      <c r="AC16" s="51"/>
      <c r="AD16" s="8"/>
    </row>
    <row r="17" spans="1:29" x14ac:dyDescent="0.25">
      <c r="B17" s="48" t="s">
        <v>27</v>
      </c>
      <c r="E17" s="11"/>
      <c r="I17" s="25"/>
      <c r="M17" s="8"/>
      <c r="N17" s="8"/>
      <c r="O17" s="8"/>
      <c r="P17" s="8"/>
      <c r="Q17" s="8"/>
      <c r="R17" s="8"/>
      <c r="S17" s="12"/>
      <c r="U17" s="6"/>
      <c r="W17" s="6"/>
      <c r="X17" s="6"/>
      <c r="Y17" s="6"/>
      <c r="AA17" s="6"/>
      <c r="AC17" s="7"/>
    </row>
    <row r="18" spans="1:29" x14ac:dyDescent="0.25">
      <c r="B18" s="1" t="s">
        <v>17</v>
      </c>
      <c r="C18" s="18">
        <v>495000</v>
      </c>
      <c r="D18" s="18"/>
      <c r="AA18" s="6"/>
    </row>
    <row r="19" spans="1:29" x14ac:dyDescent="0.25">
      <c r="B19" s="1" t="s">
        <v>18</v>
      </c>
      <c r="C19" s="19">
        <v>24770</v>
      </c>
      <c r="D19" s="18"/>
      <c r="AA19" s="6"/>
    </row>
    <row r="20" spans="1:29" x14ac:dyDescent="0.25">
      <c r="B20" s="1" t="s">
        <v>19</v>
      </c>
      <c r="C20" s="19">
        <f>1672+114.07+1200+120</f>
        <v>3106.0699999999997</v>
      </c>
      <c r="D20" s="18"/>
      <c r="AA20" s="6"/>
    </row>
    <row r="21" spans="1:29" x14ac:dyDescent="0.25">
      <c r="B21" s="5" t="s">
        <v>20</v>
      </c>
      <c r="C21" s="20">
        <f>SUM(C18:C20)</f>
        <v>522876.07</v>
      </c>
      <c r="D21" s="18"/>
      <c r="M21" s="22"/>
      <c r="N21" s="22">
        <f>SUM(N16:N19)</f>
        <v>0</v>
      </c>
      <c r="O21" s="22"/>
      <c r="P21" s="22"/>
      <c r="Q21" s="22"/>
      <c r="R21" s="22"/>
      <c r="S21" s="22"/>
      <c r="T21" s="22">
        <f>SUM(T16:T19)</f>
        <v>0</v>
      </c>
      <c r="U21" s="22"/>
      <c r="V21" s="22">
        <f>SUM(V16:V19)</f>
        <v>0</v>
      </c>
      <c r="W21" s="22"/>
      <c r="X21" s="22"/>
      <c r="Y21" s="22"/>
      <c r="Z21" s="22"/>
      <c r="AA21" s="26"/>
    </row>
    <row r="22" spans="1:29" x14ac:dyDescent="0.25">
      <c r="A22" s="5" t="s">
        <v>9</v>
      </c>
      <c r="C22" s="18"/>
      <c r="D22" s="18"/>
      <c r="I22" s="39">
        <f>SUM(I15:I21)</f>
        <v>522876.07</v>
      </c>
      <c r="K22" s="39">
        <f>SUM(K15:K21)</f>
        <v>514351.07</v>
      </c>
      <c r="M22" s="13">
        <f>SUM(M15:M21)</f>
        <v>610000</v>
      </c>
      <c r="N22" s="8"/>
      <c r="O22" s="8"/>
      <c r="P22" s="8"/>
      <c r="Q22" s="13">
        <f>SUM(Q15:Q21)</f>
        <v>522876.07</v>
      </c>
      <c r="R22" s="8"/>
      <c r="S22" s="13">
        <f>SUM(S15:S21)</f>
        <v>517717.07</v>
      </c>
      <c r="T22" s="8"/>
      <c r="U22" s="13">
        <f>SUM(U15:U21)</f>
        <v>580000</v>
      </c>
      <c r="V22" s="8"/>
      <c r="W22" s="52">
        <f>SUM(W16:W21)</f>
        <v>-7645.26</v>
      </c>
      <c r="X22" s="22">
        <f>SUM(X16:X21)</f>
        <v>0</v>
      </c>
      <c r="Y22" s="37">
        <f>SUM(Y16:Y21)</f>
        <v>0</v>
      </c>
      <c r="Z22" s="8"/>
      <c r="AA22" s="13">
        <f>SUM(AA15:AA21)</f>
        <v>33366</v>
      </c>
      <c r="AC22" s="13">
        <f>SUM(AC15:AC21)</f>
        <v>0</v>
      </c>
    </row>
    <row r="23" spans="1:29" hidden="1" x14ac:dyDescent="0.25">
      <c r="C23" s="18"/>
      <c r="D23" s="18"/>
      <c r="K23" s="6"/>
      <c r="M23" s="24"/>
      <c r="N23" s="8"/>
      <c r="O23" s="8"/>
      <c r="P23" s="8"/>
      <c r="Q23" s="8"/>
      <c r="R23" s="8"/>
      <c r="S23" s="8"/>
      <c r="T23" s="8"/>
      <c r="U23" s="22"/>
      <c r="V23" s="8"/>
      <c r="W23" s="22"/>
      <c r="X23" s="22"/>
      <c r="Y23" s="22"/>
      <c r="Z23" s="8"/>
      <c r="AA23" s="23"/>
    </row>
    <row r="24" spans="1:29" hidden="1" x14ac:dyDescent="0.25">
      <c r="C24" s="18"/>
      <c r="D24" s="18"/>
      <c r="K24" s="6"/>
      <c r="M24" s="24"/>
      <c r="N24" s="8"/>
      <c r="O24" s="8"/>
      <c r="P24" s="8"/>
      <c r="Q24" s="8"/>
      <c r="R24" s="8"/>
      <c r="S24" s="8"/>
      <c r="T24" s="8"/>
      <c r="U24" s="22"/>
      <c r="V24" s="8"/>
      <c r="W24" s="22"/>
      <c r="X24" s="22"/>
      <c r="Y24" s="22"/>
      <c r="Z24" s="8"/>
      <c r="AA24" s="23"/>
    </row>
    <row r="25" spans="1:29" hidden="1" x14ac:dyDescent="0.25">
      <c r="C25" s="18"/>
      <c r="D25" s="18"/>
      <c r="K25" s="6"/>
      <c r="M25" s="24"/>
      <c r="N25" s="8"/>
      <c r="O25" s="8"/>
      <c r="P25" s="8"/>
      <c r="Q25" s="8"/>
      <c r="R25" s="8"/>
      <c r="S25" s="8"/>
      <c r="T25" s="8"/>
      <c r="U25" s="22"/>
      <c r="V25" s="8"/>
      <c r="W25" s="22"/>
      <c r="X25" s="22"/>
      <c r="Y25" s="22"/>
      <c r="Z25" s="8"/>
      <c r="AA25" s="23"/>
    </row>
    <row r="26" spans="1:29" hidden="1" x14ac:dyDescent="0.25">
      <c r="C26" s="18"/>
      <c r="D26" s="18"/>
      <c r="K26" s="6"/>
      <c r="M26" s="24"/>
      <c r="N26" s="8"/>
      <c r="O26" s="8"/>
      <c r="P26" s="8"/>
      <c r="Q26" s="8"/>
      <c r="R26" s="8"/>
      <c r="S26" s="8"/>
      <c r="T26" s="8"/>
      <c r="U26" s="22"/>
      <c r="V26" s="8"/>
      <c r="W26" s="22"/>
      <c r="X26" s="22"/>
      <c r="Y26" s="22"/>
      <c r="Z26" s="8"/>
      <c r="AA26" s="23"/>
    </row>
    <row r="27" spans="1:29" x14ac:dyDescent="0.25">
      <c r="C27" s="18"/>
      <c r="D27" s="18"/>
      <c r="K27" s="6"/>
      <c r="M27" s="24"/>
      <c r="N27" s="8"/>
      <c r="O27" s="8"/>
      <c r="P27" s="8"/>
      <c r="Q27" s="8"/>
      <c r="R27" s="8"/>
      <c r="S27" s="8"/>
      <c r="T27" s="8"/>
      <c r="U27" s="22"/>
      <c r="V27" s="8"/>
      <c r="W27" s="22"/>
      <c r="X27" s="22"/>
      <c r="Y27" s="22"/>
      <c r="Z27" s="8"/>
      <c r="AA27" s="23"/>
    </row>
    <row r="28" spans="1:29" s="40" customFormat="1" ht="24.75" customHeight="1" thickBot="1" x14ac:dyDescent="0.3">
      <c r="A28" s="40" t="s">
        <v>6</v>
      </c>
      <c r="C28" s="41"/>
      <c r="D28" s="41"/>
      <c r="G28" s="42"/>
      <c r="H28" s="42"/>
      <c r="I28" s="43">
        <f>I13+I22</f>
        <v>217775.61</v>
      </c>
      <c r="J28" s="43" t="e">
        <f>J13+#REF!+J22+#REF!+#REF!</f>
        <v>#REF!</v>
      </c>
      <c r="K28" s="43">
        <f>K13+K22</f>
        <v>209250.61</v>
      </c>
      <c r="L28" s="43"/>
      <c r="M28" s="43">
        <f>M13+M22</f>
        <v>304899.53999999998</v>
      </c>
      <c r="N28" s="43"/>
      <c r="O28" s="44"/>
      <c r="P28" s="43" t="e">
        <f>P13+#REF!+P22+#REF!+#REF!</f>
        <v>#REF!</v>
      </c>
      <c r="Q28" s="43">
        <f>Q13+Q22</f>
        <v>216248.5</v>
      </c>
      <c r="R28" s="43" t="e">
        <f>R13+#REF!+R22+#REF!+#REF!</f>
        <v>#REF!</v>
      </c>
      <c r="S28" s="43">
        <f>S13+S22</f>
        <v>211089.5</v>
      </c>
      <c r="T28" s="43"/>
      <c r="U28" s="43">
        <f>U13+U22</f>
        <v>273372.43</v>
      </c>
      <c r="V28" s="43"/>
      <c r="W28" s="53">
        <f>W13+W22</f>
        <v>-7645.26</v>
      </c>
      <c r="X28" s="43" t="e">
        <f>X13+#REF!+X22+#REF!+#REF!</f>
        <v>#REF!</v>
      </c>
      <c r="Y28" s="43">
        <f>Y13+Y22</f>
        <v>0</v>
      </c>
      <c r="Z28" s="43" t="e">
        <f>Z13+#REF!+Z22+#REF!+#REF!</f>
        <v>#REF!</v>
      </c>
      <c r="AA28" s="43">
        <f>AA13+AA22</f>
        <v>33366</v>
      </c>
    </row>
    <row r="29" spans="1:29" ht="15.75" thickTop="1" x14ac:dyDescent="0.25"/>
    <row r="37" spans="23:23" x14ac:dyDescent="0.25">
      <c r="W37" s="8"/>
    </row>
  </sheetData>
  <mergeCells count="7">
    <mergeCell ref="AA6:AC6"/>
    <mergeCell ref="A1:AC1"/>
    <mergeCell ref="A2:AC2"/>
    <mergeCell ref="A3:AC3"/>
    <mergeCell ref="I6:M6"/>
    <mergeCell ref="W6:Y6"/>
    <mergeCell ref="O6:U6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Lam</dc:creator>
  <cp:lastModifiedBy>Jasmine</cp:lastModifiedBy>
  <cp:lastPrinted>2021-08-06T00:39:22Z</cp:lastPrinted>
  <dcterms:created xsi:type="dcterms:W3CDTF">2021-08-05T03:51:33Z</dcterms:created>
  <dcterms:modified xsi:type="dcterms:W3CDTF">2023-07-05T20:16:49Z</dcterms:modified>
</cp:coreProperties>
</file>