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rporation One\Super Fund Folder\audit folder\burmester\2023\"/>
    </mc:Choice>
  </mc:AlternateContent>
  <xr:revisionPtr revIDLastSave="0" documentId="8_{30A71A27-33E1-4D4E-A3E7-EBFE2A6BCCB8}" xr6:coauthVersionLast="47" xr6:coauthVersionMax="47" xr10:uidLastSave="{00000000-0000-0000-0000-000000000000}"/>
  <bookViews>
    <workbookView xWindow="31395" yWindow="1095" windowWidth="21600" windowHeight="12645" xr2:uid="{8D8D42CA-80E0-4BA4-86B9-C13CDBE817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M6" i="1"/>
  <c r="M7" i="1"/>
  <c r="M8" i="1"/>
  <c r="K5" i="1"/>
  <c r="J6" i="1"/>
  <c r="J7" i="1"/>
  <c r="J8" i="1"/>
  <c r="J9" i="1"/>
  <c r="M9" i="1" s="1"/>
  <c r="J10" i="1"/>
  <c r="M10" i="1" s="1"/>
  <c r="J11" i="1"/>
  <c r="M11" i="1" s="1"/>
  <c r="J12" i="1"/>
  <c r="M12" i="1" s="1"/>
  <c r="J13" i="1"/>
  <c r="M13" i="1" s="1"/>
  <c r="J5" i="1"/>
  <c r="M5" i="1" s="1"/>
  <c r="D20" i="1"/>
  <c r="C20" i="1" s="1"/>
  <c r="D19" i="1"/>
  <c r="C19" i="1" s="1"/>
  <c r="D18" i="1"/>
  <c r="C18" i="1" s="1"/>
  <c r="D17" i="1"/>
  <c r="C17" i="1" s="1"/>
  <c r="D16" i="1"/>
  <c r="C16" i="1" s="1"/>
  <c r="D15" i="1"/>
  <c r="D14" i="1"/>
  <c r="C14" i="1" s="1"/>
  <c r="D13" i="1"/>
  <c r="C13" i="1" s="1"/>
  <c r="D12" i="1"/>
  <c r="C12" i="1" s="1"/>
  <c r="D11" i="1"/>
  <c r="C11" i="1" s="1"/>
  <c r="D10" i="1"/>
  <c r="D9" i="1"/>
  <c r="C9" i="1" s="1"/>
  <c r="D8" i="1"/>
  <c r="C8" i="1" s="1"/>
  <c r="D7" i="1"/>
  <c r="C7" i="1" s="1"/>
  <c r="D6" i="1"/>
  <c r="C6" i="1"/>
  <c r="C10" i="1"/>
  <c r="C15" i="1"/>
  <c r="C5" i="1"/>
  <c r="D5" i="1"/>
</calcChain>
</file>

<file path=xl/sharedStrings.xml><?xml version="1.0" encoding="utf-8"?>
<sst xmlns="http://schemas.openxmlformats.org/spreadsheetml/2006/main" count="35" uniqueCount="23">
  <si>
    <t xml:space="preserve">Foreign dividends an withholding tax </t>
  </si>
  <si>
    <t>AXP</t>
  </si>
  <si>
    <t>WT</t>
  </si>
  <si>
    <t>Net deposited</t>
  </si>
  <si>
    <t>Gross</t>
  </si>
  <si>
    <t>V.US</t>
  </si>
  <si>
    <t>MSFT.US</t>
  </si>
  <si>
    <t>RTX.US</t>
  </si>
  <si>
    <t>AXP,US</t>
  </si>
  <si>
    <t>Shares</t>
  </si>
  <si>
    <t>$(US)</t>
  </si>
  <si>
    <t>Exchange rate</t>
  </si>
  <si>
    <t>NET</t>
  </si>
  <si>
    <t>TRX</t>
  </si>
  <si>
    <t>V</t>
  </si>
  <si>
    <t>VVI</t>
  </si>
  <si>
    <t>AMZN</t>
  </si>
  <si>
    <t>CRSR</t>
  </si>
  <si>
    <t>GOOGL</t>
  </si>
  <si>
    <t>MSFT</t>
  </si>
  <si>
    <t>Market price 30/06/2023 $(US)</t>
  </si>
  <si>
    <t>Market price 30/06/2023 $(AUS)</t>
  </si>
  <si>
    <t>$(AUS)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</si>
</sst>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6636A-7AE7-4728-A5E7-2535208AC479}">
  <dimension ref="A2:M27"/>
  <sheetViews>
    <sheetView tabSelected="1" workbookViewId="0">
      <selection activeCell="J14" sqref="J14:J17"/>
    </sheetView>
  </sheetViews>
  <sheetFormatPr defaultRowHeight="15" x14ac:dyDescent="0.25"/>
  <cols>
    <col min="1" max="1" width="10.7109375" bestFit="1" customWidth="1"/>
  </cols>
  <sheetData>
    <row r="2" spans="1:13" x14ac:dyDescent="0.25">
      <c r="A2" t="s">
        <v>0</v>
      </c>
    </row>
    <row r="4" spans="1:13" x14ac:dyDescent="0.25">
      <c r="C4" t="s">
        <v>4</v>
      </c>
      <c r="D4" t="s">
        <v>2</v>
      </c>
      <c r="E4" t="s">
        <v>3</v>
      </c>
      <c r="H4" t="s">
        <v>9</v>
      </c>
      <c r="I4" t="s">
        <v>20</v>
      </c>
      <c r="J4" t="s">
        <v>10</v>
      </c>
      <c r="K4" t="s">
        <v>11</v>
      </c>
      <c r="L4" t="s">
        <v>21</v>
      </c>
      <c r="M4" t="s">
        <v>22</v>
      </c>
    </row>
    <row r="5" spans="1:13" x14ac:dyDescent="0.25">
      <c r="A5" s="1">
        <v>44696</v>
      </c>
      <c r="B5" t="s">
        <v>8</v>
      </c>
      <c r="C5" s="2">
        <f>E5+D5</f>
        <v>28.443904</v>
      </c>
      <c r="D5" s="2">
        <f>3.04*1.4026</f>
        <v>4.2639040000000001</v>
      </c>
      <c r="E5">
        <v>24.18</v>
      </c>
      <c r="G5" t="s">
        <v>1</v>
      </c>
      <c r="H5">
        <v>39</v>
      </c>
      <c r="I5">
        <v>169.64500000000001</v>
      </c>
      <c r="J5">
        <f>H5*I5</f>
        <v>6616.1550000000007</v>
      </c>
      <c r="K5">
        <f>1.502471</f>
        <v>1.5024709999999999</v>
      </c>
      <c r="L5">
        <f>I5*K5</f>
        <v>254.88669279499999</v>
      </c>
      <c r="M5" s="2">
        <f>J5*K5</f>
        <v>9940.5810190049997</v>
      </c>
    </row>
    <row r="6" spans="1:13" x14ac:dyDescent="0.25">
      <c r="A6" s="1">
        <v>44811</v>
      </c>
      <c r="B6" t="s">
        <v>5</v>
      </c>
      <c r="C6" s="2">
        <f t="shared" ref="C6:C20" si="0">E6+D6</f>
        <v>7.6630839999999996</v>
      </c>
      <c r="D6" s="2">
        <f>0.79*1.4596</f>
        <v>1.153084</v>
      </c>
      <c r="E6">
        <v>6.51</v>
      </c>
      <c r="G6" t="s">
        <v>12</v>
      </c>
      <c r="H6">
        <v>48</v>
      </c>
      <c r="I6">
        <v>66.36</v>
      </c>
      <c r="J6">
        <f t="shared" ref="J6:J17" si="1">H6*I6</f>
        <v>3185.2799999999997</v>
      </c>
      <c r="K6">
        <f t="shared" ref="K6:K13" si="2">1.502471</f>
        <v>1.5024709999999999</v>
      </c>
      <c r="L6">
        <f t="shared" ref="L6:L13" si="3">I6*K6</f>
        <v>99.703975559999989</v>
      </c>
      <c r="M6" s="2">
        <f>J6*K6</f>
        <v>4785.7908268799993</v>
      </c>
    </row>
    <row r="7" spans="1:13" x14ac:dyDescent="0.25">
      <c r="A7" s="1">
        <v>44817</v>
      </c>
      <c r="B7" t="s">
        <v>6</v>
      </c>
      <c r="C7" s="2">
        <f t="shared" si="0"/>
        <v>48.679079999999999</v>
      </c>
      <c r="D7" s="2">
        <f>5.02*1.454</f>
        <v>7.2990799999999991</v>
      </c>
      <c r="E7">
        <v>41.38</v>
      </c>
      <c r="G7" t="s">
        <v>13</v>
      </c>
      <c r="H7">
        <v>33</v>
      </c>
      <c r="I7">
        <v>95.82</v>
      </c>
      <c r="J7">
        <f t="shared" si="1"/>
        <v>3162.06</v>
      </c>
      <c r="K7">
        <f t="shared" si="2"/>
        <v>1.5024709999999999</v>
      </c>
      <c r="L7">
        <f t="shared" si="3"/>
        <v>143.96677121999997</v>
      </c>
      <c r="M7" s="2">
        <f>J7*K7</f>
        <v>4750.9034502599998</v>
      </c>
    </row>
    <row r="8" spans="1:13" x14ac:dyDescent="0.25">
      <c r="A8" s="1">
        <v>44817</v>
      </c>
      <c r="B8" t="s">
        <v>7</v>
      </c>
      <c r="C8" s="2">
        <f t="shared" si="0"/>
        <v>26.338640000000002</v>
      </c>
      <c r="D8" s="2">
        <f>2.72*1.437</f>
        <v>3.9086400000000006</v>
      </c>
      <c r="E8">
        <v>22.43</v>
      </c>
      <c r="G8" t="s">
        <v>14</v>
      </c>
      <c r="H8">
        <v>14</v>
      </c>
      <c r="I8">
        <v>227.83</v>
      </c>
      <c r="J8">
        <f t="shared" si="1"/>
        <v>3189.6200000000003</v>
      </c>
      <c r="K8">
        <f t="shared" si="2"/>
        <v>1.5024709999999999</v>
      </c>
      <c r="L8">
        <f t="shared" si="3"/>
        <v>342.30796793000002</v>
      </c>
      <c r="M8" s="2">
        <f>J8*K8</f>
        <v>4792.3115510200005</v>
      </c>
    </row>
    <row r="9" spans="1:13" x14ac:dyDescent="0.25">
      <c r="A9" s="1">
        <v>44880</v>
      </c>
      <c r="B9" t="s">
        <v>8</v>
      </c>
      <c r="C9" s="2">
        <f t="shared" si="0"/>
        <v>30.383600000000001</v>
      </c>
      <c r="D9" s="2">
        <f>3*1.5012</f>
        <v>4.5036000000000005</v>
      </c>
      <c r="E9">
        <v>25.88</v>
      </c>
      <c r="G9" t="s">
        <v>15</v>
      </c>
      <c r="H9">
        <v>102</v>
      </c>
      <c r="I9">
        <v>25.71</v>
      </c>
      <c r="J9">
        <f t="shared" si="1"/>
        <v>2622.42</v>
      </c>
      <c r="K9">
        <f t="shared" si="2"/>
        <v>1.5024709999999999</v>
      </c>
      <c r="L9">
        <f t="shared" si="3"/>
        <v>38.628529409999999</v>
      </c>
      <c r="M9" s="2">
        <f>J9*K9</f>
        <v>3940.1099998199998</v>
      </c>
    </row>
    <row r="10" spans="1:13" x14ac:dyDescent="0.25">
      <c r="A10" s="1">
        <v>44901</v>
      </c>
      <c r="B10" t="s">
        <v>5</v>
      </c>
      <c r="C10" s="2">
        <f t="shared" si="0"/>
        <v>9.1796740000000003</v>
      </c>
      <c r="D10" s="2">
        <f>0.94*1.4571</f>
        <v>1.3696740000000001</v>
      </c>
      <c r="E10">
        <v>7.81</v>
      </c>
      <c r="G10" t="s">
        <v>16</v>
      </c>
      <c r="H10">
        <v>40</v>
      </c>
      <c r="I10">
        <v>128.88</v>
      </c>
      <c r="J10">
        <f t="shared" si="1"/>
        <v>5155.2</v>
      </c>
      <c r="K10">
        <f t="shared" si="2"/>
        <v>1.5024709999999999</v>
      </c>
      <c r="L10">
        <f t="shared" si="3"/>
        <v>193.63846247999999</v>
      </c>
      <c r="M10" s="2">
        <f>J10*K10</f>
        <v>7745.538499199999</v>
      </c>
    </row>
    <row r="11" spans="1:13" x14ac:dyDescent="0.25">
      <c r="A11" s="1">
        <v>44911</v>
      </c>
      <c r="B11" t="s">
        <v>6</v>
      </c>
      <c r="C11" s="2">
        <f t="shared" si="0"/>
        <v>53.332723999999999</v>
      </c>
      <c r="D11" s="2">
        <f>5.51*1.4524</f>
        <v>8.0027239999999988</v>
      </c>
      <c r="E11">
        <v>45.33</v>
      </c>
      <c r="G11" t="s">
        <v>17</v>
      </c>
      <c r="H11">
        <v>100</v>
      </c>
      <c r="I11">
        <v>17.23</v>
      </c>
      <c r="J11">
        <f t="shared" si="1"/>
        <v>1723</v>
      </c>
      <c r="K11">
        <f t="shared" si="2"/>
        <v>1.5024709999999999</v>
      </c>
      <c r="L11">
        <f t="shared" si="3"/>
        <v>25.887575329999997</v>
      </c>
      <c r="M11" s="2">
        <f>J11*K11</f>
        <v>2588.757533</v>
      </c>
    </row>
    <row r="12" spans="1:13" x14ac:dyDescent="0.25">
      <c r="A12" s="1">
        <v>44915</v>
      </c>
      <c r="B12" t="s">
        <v>7</v>
      </c>
      <c r="C12" s="2">
        <f t="shared" si="0"/>
        <v>26.748735999999997</v>
      </c>
      <c r="D12" s="2">
        <f>2.72*1.4738</f>
        <v>4.0087359999999999</v>
      </c>
      <c r="E12">
        <v>22.74</v>
      </c>
      <c r="G12" t="s">
        <v>18</v>
      </c>
      <c r="H12">
        <v>100</v>
      </c>
      <c r="I12">
        <v>119.995</v>
      </c>
      <c r="J12">
        <f t="shared" si="1"/>
        <v>11999.5</v>
      </c>
      <c r="K12">
        <f t="shared" si="2"/>
        <v>1.5024709999999999</v>
      </c>
      <c r="L12">
        <f t="shared" si="3"/>
        <v>180.289007645</v>
      </c>
      <c r="M12" s="2">
        <f>J12*K12</f>
        <v>18028.900764499998</v>
      </c>
    </row>
    <row r="13" spans="1:13" x14ac:dyDescent="0.25">
      <c r="A13" s="1">
        <v>44972</v>
      </c>
      <c r="B13" t="s">
        <v>8</v>
      </c>
      <c r="C13" s="2">
        <f t="shared" si="0"/>
        <v>29.114224</v>
      </c>
      <c r="D13" s="2">
        <f>3.04*1.4356</f>
        <v>4.3642240000000001</v>
      </c>
      <c r="E13">
        <v>24.75</v>
      </c>
      <c r="G13" t="s">
        <v>19</v>
      </c>
      <c r="H13">
        <v>54</v>
      </c>
      <c r="I13">
        <v>335.06</v>
      </c>
      <c r="J13">
        <f t="shared" si="1"/>
        <v>18093.240000000002</v>
      </c>
      <c r="K13">
        <f t="shared" si="2"/>
        <v>1.5024709999999999</v>
      </c>
      <c r="L13">
        <f t="shared" si="3"/>
        <v>503.41793325999998</v>
      </c>
      <c r="M13" s="2">
        <f>J13*K13</f>
        <v>27184.568396040002</v>
      </c>
    </row>
    <row r="14" spans="1:13" x14ac:dyDescent="0.25">
      <c r="A14" s="1">
        <v>44994</v>
      </c>
      <c r="B14" t="s">
        <v>5</v>
      </c>
      <c r="C14" s="2">
        <f t="shared" si="0"/>
        <v>9.2674500000000002</v>
      </c>
      <c r="D14" s="2">
        <f>0.95*1.471</f>
        <v>1.3974500000000001</v>
      </c>
      <c r="E14">
        <v>7.87</v>
      </c>
    </row>
    <row r="15" spans="1:13" x14ac:dyDescent="0.25">
      <c r="A15" s="1">
        <v>44999</v>
      </c>
      <c r="B15" t="s">
        <v>6</v>
      </c>
      <c r="C15" s="2">
        <f t="shared" si="0"/>
        <v>55.380181999999998</v>
      </c>
      <c r="D15" s="2">
        <f>5.51*1.5082</f>
        <v>8.3101819999999993</v>
      </c>
      <c r="E15">
        <v>47.07</v>
      </c>
    </row>
    <row r="16" spans="1:13" x14ac:dyDescent="0.25">
      <c r="A16" s="1">
        <v>45013</v>
      </c>
      <c r="B16" t="s">
        <v>7</v>
      </c>
      <c r="C16" s="2">
        <f t="shared" si="0"/>
        <v>26.995728</v>
      </c>
      <c r="D16" s="2">
        <f>2.72*1.4874</f>
        <v>4.0457280000000004</v>
      </c>
      <c r="E16">
        <v>22.95</v>
      </c>
    </row>
    <row r="17" spans="1:5" x14ac:dyDescent="0.25">
      <c r="A17" s="1">
        <v>45061</v>
      </c>
      <c r="B17" t="s">
        <v>8</v>
      </c>
      <c r="C17" s="2">
        <f t="shared" si="0"/>
        <v>34.270745999999995</v>
      </c>
      <c r="D17" s="2">
        <f>3.51*1.4646</f>
        <v>5.1407459999999991</v>
      </c>
      <c r="E17">
        <v>29.13</v>
      </c>
    </row>
    <row r="18" spans="1:5" x14ac:dyDescent="0.25">
      <c r="A18" s="1">
        <v>45083</v>
      </c>
      <c r="B18" t="s">
        <v>5</v>
      </c>
      <c r="C18" s="2">
        <f t="shared" si="0"/>
        <v>9.4441449999999989</v>
      </c>
      <c r="D18" s="2">
        <f>0.95*1.4991</f>
        <v>1.424145</v>
      </c>
      <c r="E18">
        <v>8.02</v>
      </c>
    </row>
    <row r="19" spans="1:5" x14ac:dyDescent="0.25">
      <c r="A19" s="1">
        <v>45091</v>
      </c>
      <c r="B19" t="s">
        <v>6</v>
      </c>
      <c r="C19" s="2">
        <f t="shared" si="0"/>
        <v>54.368105999999997</v>
      </c>
      <c r="D19" s="2">
        <f>5.51*1.4806</f>
        <v>8.1581060000000001</v>
      </c>
      <c r="E19">
        <v>46.21</v>
      </c>
    </row>
    <row r="20" spans="1:5" x14ac:dyDescent="0.25">
      <c r="A20" s="1">
        <v>45103</v>
      </c>
      <c r="B20" t="s">
        <v>7</v>
      </c>
      <c r="C20" s="2">
        <f t="shared" si="0"/>
        <v>28.552152808329666</v>
      </c>
      <c r="D20" s="2">
        <f>2.92/0.6819</f>
        <v>4.2821528083296672</v>
      </c>
      <c r="E20">
        <v>24.27</v>
      </c>
    </row>
    <row r="21" spans="1:5" x14ac:dyDescent="0.25">
      <c r="C21" s="2"/>
      <c r="D21" s="2"/>
    </row>
    <row r="22" spans="1:5" x14ac:dyDescent="0.25">
      <c r="C22" s="2"/>
      <c r="D22" s="2"/>
    </row>
    <row r="23" spans="1:5" x14ac:dyDescent="0.25">
      <c r="C23" s="2"/>
      <c r="D23" s="2"/>
    </row>
    <row r="24" spans="1:5" x14ac:dyDescent="0.25">
      <c r="C24" s="2"/>
      <c r="D24" s="2"/>
    </row>
    <row r="25" spans="1:5" x14ac:dyDescent="0.25">
      <c r="C25" s="2"/>
      <c r="D25" s="2"/>
    </row>
    <row r="26" spans="1:5" x14ac:dyDescent="0.25">
      <c r="C26" s="2"/>
      <c r="D26" s="2"/>
    </row>
    <row r="27" spans="1:5" x14ac:dyDescent="0.25">
      <c r="C27" s="2"/>
      <c r="D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Ryan</dc:creator>
  <cp:lastModifiedBy>Peter Ryan</cp:lastModifiedBy>
  <dcterms:created xsi:type="dcterms:W3CDTF">2023-10-30T00:21:02Z</dcterms:created>
  <dcterms:modified xsi:type="dcterms:W3CDTF">2023-10-30T02:10:02Z</dcterms:modified>
</cp:coreProperties>
</file>