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OneDrive\Documents\Client Files\A &amp; E Superannuation Fund\2021\"/>
    </mc:Choice>
  </mc:AlternateContent>
  <xr:revisionPtr revIDLastSave="0" documentId="13_ncr:1_{F66CB34D-891C-4D73-8DC4-B6F4CDE75D9C}" xr6:coauthVersionLast="46" xr6:coauthVersionMax="46" xr10:uidLastSave="{00000000-0000-0000-0000-000000000000}"/>
  <bookViews>
    <workbookView xWindow="22932" yWindow="-108" windowWidth="23256" windowHeight="12576" tabRatio="726" xr2:uid="{00000000-000D-0000-FFFF-FFFF00000000}"/>
  </bookViews>
  <sheets>
    <sheet name="Summary" sheetId="1" r:id="rId1"/>
    <sheet name="Unit 1 Documentation Fee" sheetId="7" r:id="rId2"/>
    <sheet name="Unit 3 Loan Establishment Fees" sheetId="8" r:id="rId3"/>
    <sheet name="BOQ Refinance Unit 1 (2019)" sheetId="6" r:id="rId4"/>
    <sheet name="BOQ Unit 2" sheetId="2" r:id="rId5"/>
    <sheet name="BOQ Unit 1" sheetId="3" r:id="rId6"/>
    <sheet name="BOQ Refiance Unit 1 (2018)" sheetId="5" r:id="rId7"/>
    <sheet name="BOQ Unit 1 (Refinace)" sheetId="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" l="1"/>
  <c r="F40" i="1"/>
  <c r="F39" i="1"/>
  <c r="F38" i="1"/>
  <c r="F37" i="1"/>
  <c r="F36" i="1"/>
  <c r="G35" i="1"/>
  <c r="F35" i="1"/>
  <c r="F31" i="8"/>
  <c r="F32" i="8"/>
  <c r="E36" i="8"/>
  <c r="E37" i="8" s="1"/>
  <c r="I25" i="8"/>
  <c r="F34" i="8" s="1"/>
  <c r="G32" i="7"/>
  <c r="F31" i="7"/>
  <c r="F32" i="7"/>
  <c r="E36" i="7"/>
  <c r="E37" i="7" s="1"/>
  <c r="F33" i="7"/>
  <c r="I25" i="7"/>
  <c r="F34" i="7" s="1"/>
  <c r="E36" i="6"/>
  <c r="E37" i="6" s="1"/>
  <c r="F32" i="6"/>
  <c r="F31" i="6"/>
  <c r="I25" i="6"/>
  <c r="F34" i="6" s="1"/>
  <c r="M14" i="6"/>
  <c r="F28" i="8" l="1"/>
  <c r="G31" i="8"/>
  <c r="G32" i="8" s="1"/>
  <c r="G33" i="8" s="1"/>
  <c r="G34" i="8" s="1"/>
  <c r="G35" i="8" s="1"/>
  <c r="F33" i="8"/>
  <c r="F35" i="8"/>
  <c r="G31" i="7"/>
  <c r="F35" i="7"/>
  <c r="G33" i="7"/>
  <c r="G34" i="7" s="1"/>
  <c r="G35" i="7" s="1"/>
  <c r="F28" i="7"/>
  <c r="F28" i="6"/>
  <c r="F33" i="6"/>
  <c r="F35" i="6"/>
  <c r="G31" i="6"/>
  <c r="G32" i="6" s="1"/>
  <c r="E36" i="5"/>
  <c r="E37" i="5" s="1"/>
  <c r="F31" i="5"/>
  <c r="F42" i="1" s="1"/>
  <c r="I25" i="5"/>
  <c r="M14" i="5"/>
  <c r="F36" i="8" l="1"/>
  <c r="G36" i="8" s="1"/>
  <c r="F36" i="7"/>
  <c r="F37" i="7" s="1"/>
  <c r="F37" i="6"/>
  <c r="G33" i="6"/>
  <c r="G34" i="6" s="1"/>
  <c r="G35" i="6" s="1"/>
  <c r="G36" i="6" s="1"/>
  <c r="G31" i="5"/>
  <c r="G32" i="5" s="1"/>
  <c r="F28" i="5"/>
  <c r="F31" i="4"/>
  <c r="M14" i="4"/>
  <c r="E36" i="4"/>
  <c r="E37" i="4" s="1"/>
  <c r="I25" i="4"/>
  <c r="F37" i="8" l="1"/>
  <c r="G36" i="7"/>
  <c r="G33" i="5"/>
  <c r="G34" i="5" s="1"/>
  <c r="G35" i="5" s="1"/>
  <c r="G36" i="5" s="1"/>
  <c r="F37" i="5"/>
  <c r="F28" i="4"/>
  <c r="G31" i="4"/>
  <c r="F30" i="1"/>
  <c r="F29" i="1"/>
  <c r="F32" i="4" l="1"/>
  <c r="I25" i="3"/>
  <c r="I25" i="2"/>
  <c r="F37" i="4" l="1"/>
  <c r="F34" i="3"/>
  <c r="F33" i="3"/>
  <c r="F35" i="3"/>
  <c r="F33" i="1" s="1"/>
  <c r="F33" i="2"/>
  <c r="F32" i="2"/>
  <c r="F35" i="2"/>
  <c r="F31" i="2"/>
  <c r="F34" i="2"/>
  <c r="F28" i="3"/>
  <c r="E36" i="3"/>
  <c r="E37" i="3" s="1"/>
  <c r="F28" i="2"/>
  <c r="E36" i="2"/>
  <c r="E37" i="2" s="1"/>
  <c r="F32" i="1" l="1"/>
  <c r="G36" i="4"/>
  <c r="G31" i="2"/>
  <c r="G32" i="2" s="1"/>
  <c r="G33" i="2" s="1"/>
  <c r="G34" i="2" s="1"/>
  <c r="F31" i="1"/>
  <c r="G31" i="3"/>
  <c r="I23" i="1"/>
  <c r="G29" i="1" s="1"/>
  <c r="G35" i="2" l="1"/>
  <c r="F26" i="1"/>
  <c r="G30" i="1"/>
  <c r="G31" i="1" s="1"/>
  <c r="G32" i="1" s="1"/>
  <c r="G33" i="1" s="1"/>
  <c r="F36" i="2"/>
  <c r="G33" i="3"/>
  <c r="G34" i="3" s="1"/>
  <c r="G35" i="3" s="1"/>
  <c r="F37" i="2" l="1"/>
  <c r="G36" i="2"/>
  <c r="F36" i="3"/>
  <c r="F34" i="1" s="1"/>
  <c r="F43" i="1" l="1"/>
  <c r="F37" i="3"/>
  <c r="G36" i="3"/>
  <c r="G34" i="1" s="1"/>
  <c r="G37" i="1" l="1"/>
  <c r="G38" i="1" s="1"/>
  <c r="G39" i="1" s="1"/>
  <c r="G40" i="1" s="1"/>
  <c r="G41" i="1" s="1"/>
  <c r="G42" i="1" s="1"/>
</calcChain>
</file>

<file path=xl/sharedStrings.xml><?xml version="1.0" encoding="utf-8"?>
<sst xmlns="http://schemas.openxmlformats.org/spreadsheetml/2006/main" count="135" uniqueCount="26">
  <si>
    <t>Date</t>
  </si>
  <si>
    <t>Borrowing Charges</t>
  </si>
  <si>
    <t>TOTAL</t>
  </si>
  <si>
    <t>M:\AO Linked\1Shortcuts\INDUCTION AND STAFF GENERAL\WORKPAPERS\[FULL SET WORKPAPERS.xls]Borrowing Charges</t>
  </si>
  <si>
    <t>Bank Loan Fees &amp; Charges</t>
  </si>
  <si>
    <t>Total Borrowing Costs</t>
  </si>
  <si>
    <t>Original Charges</t>
  </si>
  <si>
    <t>Year</t>
  </si>
  <si>
    <t>Balance C/FWD</t>
  </si>
  <si>
    <t>Claim</t>
  </si>
  <si>
    <t>Description</t>
  </si>
  <si>
    <t>BORROWING CHARGES SUMMARY</t>
  </si>
  <si>
    <t xml:space="preserve">Days </t>
  </si>
  <si>
    <t>A &amp; E Superannuation Fund</t>
  </si>
  <si>
    <t>Loan Establishment Fee</t>
  </si>
  <si>
    <t>Documentation Fee</t>
  </si>
  <si>
    <t>Legals</t>
  </si>
  <si>
    <t>BOQ Specialist Bank (LRBA Unit 2/1 Olive Avenue, Normanville)</t>
  </si>
  <si>
    <t>BOQ Specialist Bank (LRBA Unit 1/1 Olive Avenue, Normanville)</t>
  </si>
  <si>
    <t>Borrowing Charges (Summary)</t>
  </si>
  <si>
    <t>Refinace Loan Fee</t>
  </si>
  <si>
    <t>Fully claim 2018 - Refinced on 28/9/2017</t>
  </si>
  <si>
    <t>Write-off as Refinaced on 28/9/18</t>
  </si>
  <si>
    <t>Loan Establishment Fees</t>
  </si>
  <si>
    <t>BOQ Specialist Bank (LRBA Unit 3/1 Olive Avenue, Normanville)</t>
  </si>
  <si>
    <t>Note: Correction of $367.90 applied in 2021 to makeup shortfall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</si>
</sst>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mm/dd/yy_)"/>
    <numFmt numFmtId="166" formatCode="&quot;$&quot;#,##0.00"/>
    <numFmt numFmtId="167" formatCode="_-[$$-C09]* #,##0.00_-;\-[$$-C09]* #,##0.00_-;_-[$$-C09]* &quot;-&quot;??_-;_-@_-"/>
    <numFmt numFmtId="168" formatCode="_(* #,##0.00_);[Red]\(#,##0.00\);_(* &quot;-&quot;_);_(@_)\-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2"/>
      <name val="CG Times (W1)"/>
    </font>
    <font>
      <sz val="12"/>
      <name val="CG Times (W1)"/>
      <family val="1"/>
    </font>
    <font>
      <b/>
      <i/>
      <sz val="18"/>
      <name val="Book Antiqua"/>
      <family val="1"/>
    </font>
    <font>
      <b/>
      <i/>
      <sz val="14"/>
      <name val="CG Times (W1)"/>
      <family val="1"/>
    </font>
    <font>
      <b/>
      <sz val="12"/>
      <name val="CG Times (W1)"/>
      <family val="1"/>
    </font>
    <font>
      <b/>
      <sz val="14"/>
      <color indexed="12"/>
      <name val="CG Times (W1)"/>
      <family val="1"/>
    </font>
    <font>
      <b/>
      <sz val="18"/>
      <color indexed="12"/>
      <name val="CG Times (W1)"/>
      <family val="1"/>
    </font>
    <font>
      <b/>
      <sz val="12"/>
      <color indexed="12"/>
      <name val="CG Times (W1)"/>
      <family val="1"/>
    </font>
    <font>
      <sz val="6"/>
      <name val="Arial"/>
      <family val="2"/>
    </font>
    <font>
      <b/>
      <sz val="16"/>
      <color indexed="12"/>
      <name val="CG Times (W1)"/>
      <family val="1"/>
    </font>
    <font>
      <b/>
      <sz val="11"/>
      <name val="Arial"/>
      <family val="2"/>
    </font>
    <font>
      <b/>
      <sz val="14"/>
      <name val="Baskerville Old Face"/>
      <family val="1"/>
    </font>
    <font>
      <sz val="14"/>
      <name val="Baskerville Old Face"/>
      <family val="1"/>
    </font>
    <font>
      <sz val="14"/>
      <color indexed="52"/>
      <name val="Baskerville Old Face"/>
      <family val="1"/>
    </font>
    <font>
      <sz val="14"/>
      <color indexed="51"/>
      <name val="Baskerville Old Face"/>
      <family val="1"/>
    </font>
    <font>
      <sz val="14"/>
      <name val="Arial"/>
      <family val="2"/>
    </font>
    <font>
      <sz val="14"/>
      <color indexed="5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name val="CG Times (W1)"/>
      <family val="1"/>
    </font>
    <font>
      <sz val="20"/>
      <color theme="1"/>
      <name val="Calibri"/>
      <family val="2"/>
      <scheme val="minor"/>
    </font>
    <font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23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7" fontId="2" fillId="0" borderId="0"/>
    <xf numFmtId="0" fontId="23" fillId="0" borderId="0"/>
    <xf numFmtId="39" fontId="6" fillId="0" borderId="0"/>
    <xf numFmtId="168" fontId="2" fillId="0" borderId="0"/>
    <xf numFmtId="0" fontId="24" fillId="0" borderId="0"/>
    <xf numFmtId="168" fontId="2" fillId="0" borderId="1"/>
  </cellStyleXfs>
  <cellXfs count="142">
    <xf numFmtId="0" fontId="0" fillId="0" borderId="0" xfId="0"/>
    <xf numFmtId="0" fontId="2" fillId="0" borderId="0" xfId="1"/>
    <xf numFmtId="0" fontId="3" fillId="0" borderId="0" xfId="1" applyFont="1"/>
    <xf numFmtId="0" fontId="2" fillId="0" borderId="4" xfId="1" applyBorder="1"/>
    <xf numFmtId="39" fontId="7" fillId="0" borderId="0" xfId="5" applyFont="1" applyProtection="1"/>
    <xf numFmtId="39" fontId="6" fillId="0" borderId="0" xfId="5" applyProtection="1"/>
    <xf numFmtId="39" fontId="9" fillId="0" borderId="0" xfId="5" applyFont="1" applyAlignment="1" applyProtection="1">
      <alignment horizontal="centerContinuous"/>
    </xf>
    <xf numFmtId="39" fontId="7" fillId="2" borderId="6" xfId="5" applyFont="1" applyFill="1" applyBorder="1" applyProtection="1"/>
    <xf numFmtId="39" fontId="10" fillId="2" borderId="7" xfId="5" applyFont="1" applyFill="1" applyBorder="1" applyAlignment="1" applyProtection="1">
      <alignment horizontal="centerContinuous"/>
    </xf>
    <xf numFmtId="39" fontId="10" fillId="2" borderId="8" xfId="5" applyFont="1" applyFill="1" applyBorder="1" applyAlignment="1" applyProtection="1">
      <alignment horizontal="centerContinuous"/>
    </xf>
    <xf numFmtId="39" fontId="10" fillId="2" borderId="6" xfId="5" applyFont="1" applyFill="1" applyBorder="1" applyAlignment="1" applyProtection="1">
      <alignment horizontal="centerContinuous"/>
    </xf>
    <xf numFmtId="39" fontId="7" fillId="2" borderId="9" xfId="5" applyFont="1" applyFill="1" applyBorder="1" applyAlignment="1" applyProtection="1">
      <alignment horizontal="centerContinuous"/>
    </xf>
    <xf numFmtId="39" fontId="11" fillId="2" borderId="10" xfId="5" applyFont="1" applyFill="1" applyBorder="1" applyAlignment="1" applyProtection="1">
      <alignment horizontal="centerContinuous" vertical="top"/>
      <protection locked="0"/>
    </xf>
    <xf numFmtId="165" fontId="10" fillId="2" borderId="11" xfId="5" applyNumberFormat="1" applyFont="1" applyFill="1" applyBorder="1" applyAlignment="1" applyProtection="1">
      <alignment horizontal="centerContinuous"/>
    </xf>
    <xf numFmtId="39" fontId="10" fillId="2" borderId="12" xfId="5" applyFont="1" applyFill="1" applyBorder="1" applyAlignment="1" applyProtection="1">
      <alignment horizontal="centerContinuous"/>
    </xf>
    <xf numFmtId="39" fontId="10" fillId="2" borderId="13" xfId="5" applyFont="1" applyFill="1" applyBorder="1" applyAlignment="1" applyProtection="1">
      <alignment horizontal="centerContinuous" vertical="top"/>
    </xf>
    <xf numFmtId="39" fontId="10" fillId="2" borderId="14" xfId="5" applyFont="1" applyFill="1" applyBorder="1" applyAlignment="1" applyProtection="1">
      <alignment horizontal="centerContinuous"/>
    </xf>
    <xf numFmtId="39" fontId="10" fillId="2" borderId="15" xfId="5" applyFont="1" applyFill="1" applyBorder="1" applyAlignment="1" applyProtection="1">
      <alignment horizontal="centerContinuous"/>
    </xf>
    <xf numFmtId="39" fontId="10" fillId="2" borderId="16" xfId="5" applyFont="1" applyFill="1" applyBorder="1" applyAlignment="1" applyProtection="1">
      <alignment horizontal="centerContinuous"/>
    </xf>
    <xf numFmtId="39" fontId="10" fillId="2" borderId="13" xfId="5" applyFont="1" applyFill="1" applyBorder="1" applyAlignment="1" applyProtection="1">
      <alignment horizontal="centerContinuous"/>
    </xf>
    <xf numFmtId="39" fontId="10" fillId="2" borderId="9" xfId="5" applyFont="1" applyFill="1" applyBorder="1" applyAlignment="1" applyProtection="1">
      <alignment horizontal="centerContinuous"/>
    </xf>
    <xf numFmtId="39" fontId="12" fillId="2" borderId="11" xfId="5" applyFont="1" applyFill="1" applyBorder="1" applyAlignment="1" applyProtection="1">
      <alignment horizontal="centerContinuous" vertical="center"/>
      <protection locked="0"/>
    </xf>
    <xf numFmtId="39" fontId="13" fillId="2" borderId="12" xfId="5" applyFont="1" applyFill="1" applyBorder="1" applyAlignment="1" applyProtection="1">
      <alignment horizontal="centerContinuous"/>
      <protection locked="0"/>
    </xf>
    <xf numFmtId="39" fontId="7" fillId="2" borderId="18" xfId="5" applyFont="1" applyFill="1" applyBorder="1" applyProtection="1"/>
    <xf numFmtId="39" fontId="7" fillId="2" borderId="19" xfId="5" applyFont="1" applyFill="1" applyBorder="1" applyProtection="1"/>
    <xf numFmtId="39" fontId="8" fillId="0" borderId="0" xfId="5" applyFont="1" applyAlignment="1" applyProtection="1">
      <alignment horizontal="left"/>
    </xf>
    <xf numFmtId="0" fontId="3" fillId="0" borderId="5" xfId="1" applyFont="1" applyBorder="1" applyAlignment="1">
      <alignment horizontal="center"/>
    </xf>
    <xf numFmtId="0" fontId="2" fillId="0" borderId="21" xfId="1" applyBorder="1"/>
    <xf numFmtId="0" fontId="3" fillId="0" borderId="21" xfId="1" applyFont="1" applyBorder="1"/>
    <xf numFmtId="0" fontId="2" fillId="0" borderId="22" xfId="1" applyBorder="1"/>
    <xf numFmtId="0" fontId="2" fillId="0" borderId="24" xfId="1" applyBorder="1"/>
    <xf numFmtId="0" fontId="3" fillId="0" borderId="5" xfId="1" applyFont="1" applyBorder="1"/>
    <xf numFmtId="0" fontId="3" fillId="0" borderId="5" xfId="1" applyFont="1" applyBorder="1" applyAlignment="1">
      <alignment horizontal="right"/>
    </xf>
    <xf numFmtId="0" fontId="3" fillId="0" borderId="20" xfId="1" applyFont="1" applyBorder="1"/>
    <xf numFmtId="0" fontId="3" fillId="0" borderId="25" xfId="1" applyFont="1" applyBorder="1"/>
    <xf numFmtId="0" fontId="3" fillId="0" borderId="22" xfId="1" applyFont="1" applyBorder="1"/>
    <xf numFmtId="164" fontId="2" fillId="0" borderId="4" xfId="2" applyBorder="1"/>
    <xf numFmtId="164" fontId="2" fillId="0" borderId="5" xfId="2" applyBorder="1"/>
    <xf numFmtId="39" fontId="8" fillId="0" borderId="0" xfId="5" applyFont="1" applyProtection="1"/>
    <xf numFmtId="0" fontId="2" fillId="0" borderId="0" xfId="1" applyFill="1" applyBorder="1"/>
    <xf numFmtId="0" fontId="14" fillId="0" borderId="23" xfId="1" applyFont="1" applyBorder="1"/>
    <xf numFmtId="14" fontId="2" fillId="0" borderId="0" xfId="1" applyNumberFormat="1"/>
    <xf numFmtId="0" fontId="2" fillId="0" borderId="33" xfId="1" applyBorder="1" applyAlignment="1">
      <alignment horizontal="left"/>
    </xf>
    <xf numFmtId="0" fontId="2" fillId="0" borderId="34" xfId="1" applyBorder="1" applyAlignment="1">
      <alignment horizontal="left"/>
    </xf>
    <xf numFmtId="0" fontId="2" fillId="0" borderId="35" xfId="1" applyBorder="1" applyAlignment="1">
      <alignment horizontal="left"/>
    </xf>
    <xf numFmtId="164" fontId="2" fillId="0" borderId="32" xfId="1" applyNumberFormat="1" applyBorder="1"/>
    <xf numFmtId="0" fontId="16" fillId="0" borderId="2" xfId="1" applyFont="1" applyBorder="1" applyAlignment="1">
      <alignment horizontal="center"/>
    </xf>
    <xf numFmtId="0" fontId="17" fillId="0" borderId="0" xfId="1" applyFont="1" applyFill="1" applyBorder="1"/>
    <xf numFmtId="0" fontId="18" fillId="0" borderId="0" xfId="1" applyFont="1" applyFill="1" applyBorder="1"/>
    <xf numFmtId="0" fontId="3" fillId="0" borderId="0" xfId="1" applyFont="1" applyFill="1" applyBorder="1"/>
    <xf numFmtId="44" fontId="18" fillId="0" borderId="0" xfId="1" applyNumberFormat="1" applyFont="1" applyFill="1" applyBorder="1"/>
    <xf numFmtId="0" fontId="18" fillId="0" borderId="0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44" fontId="19" fillId="0" borderId="0" xfId="1" applyNumberFormat="1" applyFont="1" applyFill="1" applyBorder="1"/>
    <xf numFmtId="0" fontId="20" fillId="0" borderId="0" xfId="1" applyFont="1" applyFill="1" applyBorder="1"/>
    <xf numFmtId="0" fontId="21" fillId="0" borderId="30" xfId="1" applyFont="1" applyBorder="1"/>
    <xf numFmtId="0" fontId="2" fillId="0" borderId="30" xfId="1" applyBorder="1"/>
    <xf numFmtId="0" fontId="2" fillId="0" borderId="31" xfId="1" applyBorder="1"/>
    <xf numFmtId="166" fontId="2" fillId="0" borderId="31" xfId="1" applyNumberFormat="1" applyBorder="1"/>
    <xf numFmtId="0" fontId="22" fillId="0" borderId="30" xfId="1" applyFont="1" applyBorder="1"/>
    <xf numFmtId="0" fontId="3" fillId="0" borderId="30" xfId="1" applyFont="1" applyBorder="1" applyAlignment="1">
      <alignment horizontal="center"/>
    </xf>
    <xf numFmtId="0" fontId="3" fillId="0" borderId="35" xfId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39" fontId="10" fillId="2" borderId="17" xfId="5" applyFont="1" applyFill="1" applyBorder="1" applyAlignment="1" applyProtection="1">
      <alignment horizontal="centerContinuous"/>
    </xf>
    <xf numFmtId="39" fontId="13" fillId="2" borderId="10" xfId="5" applyFont="1" applyFill="1" applyBorder="1" applyAlignment="1" applyProtection="1">
      <alignment horizontal="centerContinuous" vertical="top" shrinkToFit="1"/>
      <protection locked="0"/>
    </xf>
    <xf numFmtId="39" fontId="15" fillId="2" borderId="15" xfId="5" applyFont="1" applyFill="1" applyBorder="1" applyAlignment="1" applyProtection="1">
      <alignment horizontal="centerContinuous" vertical="top" shrinkToFit="1"/>
      <protection locked="0"/>
    </xf>
    <xf numFmtId="165" fontId="10" fillId="2" borderId="0" xfId="5" applyNumberFormat="1" applyFont="1" applyFill="1" applyBorder="1" applyAlignment="1" applyProtection="1">
      <alignment horizontal="centerContinuous"/>
    </xf>
    <xf numFmtId="0" fontId="16" fillId="0" borderId="28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27" xfId="1" applyFont="1" applyBorder="1" applyAlignment="1">
      <alignment horizontal="center"/>
    </xf>
    <xf numFmtId="0" fontId="2" fillId="0" borderId="38" xfId="1" applyBorder="1" applyAlignment="1">
      <alignment horizontal="left"/>
    </xf>
    <xf numFmtId="0" fontId="2" fillId="0" borderId="39" xfId="1" applyBorder="1" applyAlignment="1">
      <alignment horizontal="left"/>
    </xf>
    <xf numFmtId="0" fontId="3" fillId="0" borderId="39" xfId="1" applyFont="1" applyBorder="1" applyAlignment="1">
      <alignment horizontal="center"/>
    </xf>
    <xf numFmtId="164" fontId="2" fillId="0" borderId="36" xfId="2" applyNumberFormat="1" applyBorder="1"/>
    <xf numFmtId="0" fontId="3" fillId="0" borderId="38" xfId="1" applyFont="1" applyBorder="1" applyAlignment="1">
      <alignment horizontal="left"/>
    </xf>
    <xf numFmtId="0" fontId="3" fillId="0" borderId="39" xfId="1" applyFont="1" applyBorder="1" applyAlignment="1">
      <alignment horizontal="left"/>
    </xf>
    <xf numFmtId="0" fontId="1" fillId="0" borderId="0" xfId="0" applyFont="1"/>
    <xf numFmtId="0" fontId="2" fillId="0" borderId="36" xfId="1" applyBorder="1"/>
    <xf numFmtId="166" fontId="2" fillId="0" borderId="36" xfId="2" applyNumberFormat="1" applyBorder="1"/>
    <xf numFmtId="166" fontId="2" fillId="0" borderId="32" xfId="2" applyNumberFormat="1" applyBorder="1"/>
    <xf numFmtId="166" fontId="3" fillId="0" borderId="37" xfId="2" applyNumberFormat="1" applyFont="1" applyBorder="1"/>
    <xf numFmtId="0" fontId="3" fillId="0" borderId="21" xfId="1" applyFont="1" applyBorder="1" applyAlignment="1">
      <alignment vertical="center"/>
    </xf>
    <xf numFmtId="0" fontId="3" fillId="0" borderId="33" xfId="1" applyFont="1" applyBorder="1" applyAlignment="1">
      <alignment horizontal="left" vertical="center"/>
    </xf>
    <xf numFmtId="0" fontId="25" fillId="0" borderId="30" xfId="1" applyFont="1" applyBorder="1" applyAlignment="1">
      <alignment vertical="center"/>
    </xf>
    <xf numFmtId="0" fontId="3" fillId="0" borderId="30" xfId="1" applyFont="1" applyBorder="1" applyAlignment="1">
      <alignment vertical="center" wrapText="1"/>
    </xf>
    <xf numFmtId="166" fontId="3" fillId="0" borderId="30" xfId="1" applyNumberFormat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44" fontId="17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38" xfId="1" applyFont="1" applyBorder="1" applyAlignment="1">
      <alignment horizontal="left"/>
    </xf>
    <xf numFmtId="0" fontId="3" fillId="0" borderId="39" xfId="1" applyFont="1" applyFill="1" applyBorder="1" applyAlignment="1">
      <alignment horizontal="center"/>
    </xf>
    <xf numFmtId="167" fontId="4" fillId="0" borderId="39" xfId="1" applyNumberFormat="1" applyFont="1" applyFill="1" applyBorder="1" applyAlignment="1">
      <alignment horizontal="center"/>
    </xf>
    <xf numFmtId="44" fontId="3" fillId="0" borderId="35" xfId="1" applyNumberFormat="1" applyFont="1" applyBorder="1" applyAlignment="1">
      <alignment horizontal="center"/>
    </xf>
    <xf numFmtId="0" fontId="3" fillId="0" borderId="35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left"/>
    </xf>
    <xf numFmtId="0" fontId="3" fillId="0" borderId="35" xfId="1" applyFont="1" applyBorder="1" applyAlignment="1">
      <alignment horizontal="left"/>
    </xf>
    <xf numFmtId="14" fontId="2" fillId="0" borderId="38" xfId="1" applyNumberFormat="1" applyBorder="1" applyAlignment="1">
      <alignment horizontal="left"/>
    </xf>
    <xf numFmtId="167" fontId="4" fillId="0" borderId="35" xfId="1" applyNumberFormat="1" applyFont="1" applyFill="1" applyBorder="1" applyAlignment="1">
      <alignment horizontal="center"/>
    </xf>
    <xf numFmtId="164" fontId="2" fillId="0" borderId="0" xfId="2" applyBorder="1"/>
    <xf numFmtId="0" fontId="2" fillId="0" borderId="40" xfId="1" applyBorder="1" applyAlignment="1">
      <alignment horizontal="left"/>
    </xf>
    <xf numFmtId="0" fontId="21" fillId="0" borderId="41" xfId="1" applyFont="1" applyBorder="1"/>
    <xf numFmtId="0" fontId="3" fillId="0" borderId="41" xfId="1" applyFont="1" applyBorder="1" applyAlignment="1">
      <alignment horizontal="center"/>
    </xf>
    <xf numFmtId="167" fontId="4" fillId="0" borderId="41" xfId="1" applyNumberFormat="1" applyFont="1" applyBorder="1" applyAlignment="1">
      <alignment horizontal="center"/>
    </xf>
    <xf numFmtId="0" fontId="2" fillId="0" borderId="41" xfId="1" applyBorder="1"/>
    <xf numFmtId="0" fontId="2" fillId="0" borderId="42" xfId="1" applyBorder="1"/>
    <xf numFmtId="166" fontId="18" fillId="0" borderId="0" xfId="1" applyNumberFormat="1" applyFont="1" applyFill="1" applyBorder="1"/>
    <xf numFmtId="0" fontId="3" fillId="0" borderId="0" xfId="1" applyFont="1" applyBorder="1" applyAlignment="1">
      <alignment horizontal="center"/>
    </xf>
    <xf numFmtId="167" fontId="17" fillId="0" borderId="0" xfId="1" applyNumberFormat="1" applyFont="1" applyFill="1" applyBorder="1" applyAlignment="1">
      <alignment horizontal="center" vertical="center"/>
    </xf>
    <xf numFmtId="167" fontId="2" fillId="0" borderId="39" xfId="1" applyNumberFormat="1" applyFont="1" applyFill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0" fontId="3" fillId="0" borderId="43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167" fontId="3" fillId="0" borderId="39" xfId="1" applyNumberFormat="1" applyFont="1" applyFill="1" applyBorder="1" applyAlignment="1">
      <alignment horizontal="center"/>
    </xf>
    <xf numFmtId="14" fontId="18" fillId="0" borderId="0" xfId="1" applyNumberFormat="1" applyFont="1" applyFill="1" applyBorder="1"/>
    <xf numFmtId="0" fontId="2" fillId="0" borderId="0" xfId="1" applyBorder="1" applyAlignment="1">
      <alignment horizontal="left"/>
    </xf>
    <xf numFmtId="167" fontId="4" fillId="3" borderId="39" xfId="1" applyNumberFormat="1" applyFont="1" applyFill="1" applyBorder="1" applyAlignment="1">
      <alignment horizontal="center"/>
    </xf>
    <xf numFmtId="167" fontId="4" fillId="3" borderId="30" xfId="1" applyNumberFormat="1" applyFont="1" applyFill="1" applyBorder="1" applyAlignment="1">
      <alignment horizontal="center"/>
    </xf>
    <xf numFmtId="167" fontId="28" fillId="0" borderId="0" xfId="1" applyNumberFormat="1" applyFont="1" applyFill="1" applyBorder="1" applyAlignment="1">
      <alignment horizontal="center"/>
    </xf>
    <xf numFmtId="0" fontId="2" fillId="3" borderId="30" xfId="1" applyFill="1" applyBorder="1"/>
    <xf numFmtId="0" fontId="0" fillId="3" borderId="0" xfId="0" applyFill="1"/>
    <xf numFmtId="0" fontId="2" fillId="3" borderId="31" xfId="1" applyFill="1" applyBorder="1"/>
    <xf numFmtId="0" fontId="2" fillId="3" borderId="22" xfId="1" applyFill="1" applyBorder="1"/>
    <xf numFmtId="0" fontId="2" fillId="3" borderId="39" xfId="1" applyFill="1" applyBorder="1" applyAlignment="1">
      <alignment horizontal="left"/>
    </xf>
    <xf numFmtId="167" fontId="4" fillId="0" borderId="0" xfId="1" applyNumberFormat="1" applyFont="1" applyFill="1" applyBorder="1" applyAlignment="1">
      <alignment horizontal="center"/>
    </xf>
    <xf numFmtId="0" fontId="3" fillId="3" borderId="41" xfId="1" applyFont="1" applyFill="1" applyBorder="1" applyAlignment="1">
      <alignment horizontal="center"/>
    </xf>
    <xf numFmtId="0" fontId="16" fillId="0" borderId="29" xfId="1" applyFont="1" applyBorder="1" applyAlignment="1">
      <alignment horizontal="center"/>
    </xf>
    <xf numFmtId="0" fontId="16" fillId="0" borderId="26" xfId="1" applyFont="1" applyBorder="1" applyAlignment="1">
      <alignment horizontal="center"/>
    </xf>
    <xf numFmtId="37" fontId="26" fillId="2" borderId="13" xfId="5" applyNumberFormat="1" applyFont="1" applyFill="1" applyBorder="1" applyAlignment="1" applyProtection="1">
      <alignment horizontal="center" vertical="center"/>
    </xf>
    <xf numFmtId="37" fontId="27" fillId="0" borderId="14" xfId="0" applyNumberFormat="1" applyFont="1" applyBorder="1" applyAlignment="1">
      <alignment vertical="center"/>
    </xf>
    <xf numFmtId="14" fontId="17" fillId="0" borderId="0" xfId="1" applyNumberFormat="1" applyFont="1" applyFill="1" applyBorder="1"/>
    <xf numFmtId="0" fontId="3" fillId="3" borderId="0" xfId="1" applyFont="1" applyFill="1"/>
    <xf numFmtId="0" fontId="17" fillId="3" borderId="0" xfId="1" applyFont="1" applyFill="1" applyBorder="1"/>
    <xf numFmtId="0" fontId="17" fillId="3" borderId="0" xfId="1" applyFont="1" applyFill="1" applyBorder="1" applyAlignment="1">
      <alignment horizontal="center"/>
    </xf>
    <xf numFmtId="44" fontId="17" fillId="3" borderId="0" xfId="1" applyNumberFormat="1" applyFont="1" applyFill="1" applyBorder="1"/>
    <xf numFmtId="0" fontId="3" fillId="3" borderId="0" xfId="1" applyFont="1" applyFill="1" applyBorder="1"/>
  </cellXfs>
  <cellStyles count="9">
    <cellStyle name="Comma 2" xfId="2" xr:uid="{00000000-0005-0000-0000-000000000000}"/>
    <cellStyle name="Dates" xfId="3" xr:uid="{00000000-0005-0000-0000-000001000000}"/>
    <cellStyle name="Headings" xfId="4" xr:uid="{00000000-0005-0000-0000-000002000000}"/>
    <cellStyle name="Normal" xfId="0" builtinId="0"/>
    <cellStyle name="Normal 2" xfId="1" xr:uid="{00000000-0005-0000-0000-000004000000}"/>
    <cellStyle name="Normal_TAXNOTES" xfId="5" xr:uid="{00000000-0005-0000-0000-000005000000}"/>
    <cellStyle name="Numbers" xfId="6" xr:uid="{00000000-0005-0000-0000-000006000000}"/>
    <cellStyle name="Sub Headings" xfId="7" xr:uid="{00000000-0005-0000-0000-000007000000}"/>
    <cellStyle name="Total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5"/>
  <sheetViews>
    <sheetView tabSelected="1" topLeftCell="A29" workbookViewId="0">
      <selection activeCell="L29" sqref="L29"/>
    </sheetView>
  </sheetViews>
  <sheetFormatPr defaultRowHeight="14.4"/>
  <cols>
    <col min="1" max="1" width="3.77734375" customWidth="1"/>
    <col min="2" max="2" width="12.77734375" customWidth="1"/>
    <col min="4" max="4" width="10.77734375" customWidth="1"/>
    <col min="5" max="5" width="15.21875" customWidth="1"/>
    <col min="6" max="7" width="11.21875" customWidth="1"/>
    <col min="8" max="8" width="10.5546875" customWidth="1"/>
    <col min="9" max="9" width="16.44140625" customWidth="1"/>
    <col min="10" max="10" width="3.44140625" customWidth="1"/>
    <col min="11" max="11" width="10.21875" bestFit="1" customWidth="1"/>
    <col min="14" max="15" width="12.109375" bestFit="1" customWidth="1"/>
  </cols>
  <sheetData>
    <row r="1" spans="1:22" ht="23.4">
      <c r="A1" s="4"/>
      <c r="B1" s="5"/>
      <c r="C1" s="4"/>
      <c r="D1" s="4"/>
      <c r="E1" s="4"/>
      <c r="F1" s="4"/>
      <c r="G1" s="38"/>
      <c r="H1" s="25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6">
      <c r="A2" s="4"/>
      <c r="B2" s="4"/>
      <c r="C2" s="4"/>
      <c r="D2" s="4"/>
      <c r="E2" s="4"/>
      <c r="F2" s="4"/>
      <c r="G2" s="4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6">
      <c r="A3" s="7"/>
      <c r="B3" s="8"/>
      <c r="C3" s="8"/>
      <c r="D3" s="8"/>
      <c r="E3" s="8"/>
      <c r="F3" s="9"/>
      <c r="G3" s="5"/>
      <c r="H3" s="10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399999999999999">
      <c r="A4" s="65" t="s">
        <v>13</v>
      </c>
      <c r="B4" s="66"/>
      <c r="C4" s="66"/>
      <c r="D4" s="66"/>
      <c r="E4" s="66"/>
      <c r="F4" s="63"/>
      <c r="G4" s="5"/>
      <c r="H4" s="15"/>
      <c r="I4" s="134">
        <v>857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6.2" thickBot="1">
      <c r="A5" s="64"/>
      <c r="B5" s="13"/>
      <c r="C5" s="13"/>
      <c r="D5" s="13"/>
      <c r="E5" s="13"/>
      <c r="F5" s="14"/>
      <c r="G5" s="5"/>
      <c r="H5" s="16"/>
      <c r="I5" s="13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6.2" thickTop="1">
      <c r="A6" s="4"/>
      <c r="B6" s="4"/>
      <c r="C6" s="4"/>
      <c r="D6" s="4"/>
      <c r="E6" s="4"/>
      <c r="F6" s="4"/>
      <c r="G6" s="5"/>
      <c r="H6" s="17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>
      <c r="A7" s="10"/>
      <c r="B7" s="8"/>
      <c r="C7" s="8"/>
      <c r="D7" s="8"/>
      <c r="E7" s="8"/>
      <c r="F7" s="9"/>
      <c r="G7" s="5"/>
      <c r="H7" s="19"/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4" thickBot="1">
      <c r="A8" s="12" t="s">
        <v>19</v>
      </c>
      <c r="B8" s="21"/>
      <c r="C8" s="21"/>
      <c r="D8" s="21"/>
      <c r="E8" s="21"/>
      <c r="F8" s="22"/>
      <c r="G8" s="5"/>
      <c r="H8" s="23"/>
      <c r="I8" s="2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thickTop="1" thickBot="1">
      <c r="A9" s="1"/>
      <c r="B9" s="4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33"/>
      <c r="B10" s="32"/>
      <c r="C10" s="32"/>
      <c r="D10" s="32"/>
      <c r="E10" s="32"/>
      <c r="F10" s="31"/>
      <c r="G10" s="31"/>
      <c r="H10" s="26"/>
      <c r="I10" s="32"/>
      <c r="J10" s="3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>
      <c r="A11" s="27"/>
      <c r="B11" s="132" t="s">
        <v>11</v>
      </c>
      <c r="C11" s="133"/>
      <c r="D11" s="133"/>
      <c r="E11" s="133"/>
      <c r="F11" s="133"/>
      <c r="G11" s="133"/>
      <c r="H11" s="133"/>
      <c r="I11" s="46" t="s">
        <v>2</v>
      </c>
      <c r="J11" s="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27"/>
      <c r="B12" s="67"/>
      <c r="C12" s="68"/>
      <c r="D12" s="68"/>
      <c r="E12" s="68"/>
      <c r="F12" s="68"/>
      <c r="G12" s="68"/>
      <c r="H12" s="68"/>
      <c r="I12" s="69"/>
      <c r="J12" s="2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8">
      <c r="A13" s="27"/>
      <c r="B13" s="95" t="s">
        <v>4</v>
      </c>
      <c r="C13" s="71"/>
      <c r="D13" s="71"/>
      <c r="E13" s="71"/>
      <c r="F13" s="71"/>
      <c r="G13" s="71"/>
      <c r="H13" s="72"/>
      <c r="I13" s="73"/>
      <c r="J13" s="29"/>
      <c r="K13" s="1"/>
      <c r="L13" s="47"/>
      <c r="M13" s="48"/>
      <c r="N13" s="48"/>
      <c r="O13" s="48"/>
      <c r="P13" s="49"/>
      <c r="Q13" s="39"/>
      <c r="R13" s="39"/>
      <c r="S13" s="39"/>
      <c r="T13" s="39"/>
      <c r="U13" s="39"/>
      <c r="V13" s="39"/>
    </row>
    <row r="14" spans="1:22" ht="18">
      <c r="A14" s="27"/>
      <c r="B14" s="70"/>
      <c r="C14" s="71"/>
      <c r="D14" s="71"/>
      <c r="E14" s="71"/>
      <c r="F14" s="71"/>
      <c r="G14" s="71"/>
      <c r="H14" s="72"/>
      <c r="I14" s="78"/>
      <c r="J14" s="29"/>
      <c r="K14" s="1"/>
      <c r="L14" s="47"/>
      <c r="M14" s="48"/>
      <c r="N14" s="48"/>
      <c r="O14" s="48"/>
      <c r="P14" s="49"/>
      <c r="Q14" s="39"/>
      <c r="R14" s="39"/>
      <c r="S14" s="39"/>
      <c r="T14" s="39"/>
      <c r="U14" s="39"/>
      <c r="V14" s="39"/>
    </row>
    <row r="15" spans="1:22" s="76" customFormat="1" ht="18">
      <c r="A15" s="28"/>
      <c r="B15" s="100" t="s">
        <v>0</v>
      </c>
      <c r="C15" s="101" t="s">
        <v>10</v>
      </c>
      <c r="D15" s="101"/>
      <c r="E15" s="101"/>
      <c r="F15" s="101"/>
      <c r="G15" s="101"/>
      <c r="H15" s="61"/>
      <c r="I15" s="73"/>
      <c r="J15" s="35"/>
      <c r="K15" s="2"/>
      <c r="L15" s="47"/>
      <c r="M15" s="47"/>
      <c r="N15" s="47"/>
      <c r="O15" s="47"/>
      <c r="P15" s="49"/>
      <c r="Q15" s="49"/>
      <c r="R15" s="49"/>
      <c r="S15" s="49"/>
      <c r="T15" s="49"/>
      <c r="U15" s="49"/>
      <c r="V15" s="49"/>
    </row>
    <row r="16" spans="1:22" ht="18">
      <c r="A16" s="27"/>
      <c r="B16" s="102">
        <v>41541</v>
      </c>
      <c r="C16" s="71" t="s">
        <v>14</v>
      </c>
      <c r="D16" s="71"/>
      <c r="E16" s="71"/>
      <c r="F16" s="71"/>
      <c r="G16" s="71"/>
      <c r="H16" s="72"/>
      <c r="I16" s="78">
        <v>4098.18</v>
      </c>
      <c r="J16" s="29"/>
      <c r="K16" s="41"/>
      <c r="L16" s="47"/>
      <c r="M16" s="48"/>
      <c r="N16" s="48"/>
      <c r="O16" s="48"/>
      <c r="P16" s="49"/>
      <c r="Q16" s="39"/>
      <c r="R16" s="39"/>
      <c r="S16" s="39"/>
      <c r="T16" s="39"/>
      <c r="U16" s="39"/>
      <c r="V16" s="39"/>
    </row>
    <row r="17" spans="1:22" ht="18">
      <c r="A17" s="27"/>
      <c r="B17" s="102">
        <v>42521</v>
      </c>
      <c r="C17" s="71" t="s">
        <v>15</v>
      </c>
      <c r="D17" s="71"/>
      <c r="E17" s="71"/>
      <c r="F17" s="71"/>
      <c r="G17" s="71"/>
      <c r="H17" s="72"/>
      <c r="I17" s="78">
        <v>695</v>
      </c>
      <c r="J17" s="29"/>
      <c r="K17" s="1"/>
      <c r="L17" s="47"/>
      <c r="M17" s="48"/>
      <c r="N17" s="48"/>
      <c r="O17" s="48"/>
      <c r="P17" s="49"/>
      <c r="Q17" s="39"/>
      <c r="R17" s="39"/>
      <c r="S17" s="39"/>
      <c r="T17" s="39"/>
      <c r="U17" s="39"/>
      <c r="V17" s="39"/>
    </row>
    <row r="18" spans="1:22" ht="18">
      <c r="A18" s="27"/>
      <c r="B18" s="102">
        <v>42521</v>
      </c>
      <c r="C18" t="s">
        <v>16</v>
      </c>
      <c r="D18" s="71"/>
      <c r="E18" s="71"/>
      <c r="F18" s="71"/>
      <c r="G18" s="71"/>
      <c r="H18" s="72"/>
      <c r="I18" s="78">
        <v>2697.99</v>
      </c>
      <c r="J18" s="29"/>
      <c r="K18" s="1"/>
      <c r="L18" s="47"/>
      <c r="M18" s="48"/>
      <c r="N18" s="48"/>
      <c r="O18" s="48"/>
      <c r="P18" s="49"/>
      <c r="Q18" s="39"/>
      <c r="R18" s="39"/>
      <c r="S18" s="39"/>
      <c r="T18" s="39"/>
      <c r="U18" s="39"/>
      <c r="V18" s="39"/>
    </row>
    <row r="19" spans="1:22" ht="18">
      <c r="A19" s="27"/>
      <c r="B19" s="70"/>
      <c r="C19" s="71"/>
      <c r="D19" s="71"/>
      <c r="E19" s="71"/>
      <c r="F19" s="71"/>
      <c r="G19" s="71"/>
      <c r="H19" s="72"/>
      <c r="I19" s="78">
        <v>0</v>
      </c>
      <c r="J19" s="29"/>
      <c r="K19" s="1"/>
      <c r="L19" s="47"/>
      <c r="M19" s="48"/>
      <c r="N19" s="48"/>
      <c r="O19" s="48"/>
      <c r="P19" s="49"/>
      <c r="Q19" s="39"/>
      <c r="R19" s="39"/>
      <c r="S19" s="39"/>
      <c r="T19" s="39"/>
      <c r="U19" s="39"/>
      <c r="V19" s="39"/>
    </row>
    <row r="20" spans="1:22" ht="18">
      <c r="A20" s="27"/>
      <c r="B20" s="70"/>
      <c r="C20" s="71"/>
      <c r="D20" s="71"/>
      <c r="E20" s="71"/>
      <c r="F20" s="71"/>
      <c r="G20" s="71"/>
      <c r="H20" s="72"/>
      <c r="I20" s="78">
        <v>0</v>
      </c>
      <c r="J20" s="29"/>
      <c r="K20" s="1"/>
      <c r="L20" s="47"/>
      <c r="M20" s="48"/>
      <c r="N20" s="48"/>
      <c r="O20" s="48"/>
      <c r="P20" s="49"/>
      <c r="Q20" s="39"/>
      <c r="R20" s="39"/>
      <c r="S20" s="39"/>
      <c r="T20" s="39"/>
      <c r="U20" s="39"/>
      <c r="V20" s="39"/>
    </row>
    <row r="21" spans="1:22" ht="18">
      <c r="A21" s="27"/>
      <c r="B21" s="70"/>
      <c r="C21" s="71"/>
      <c r="D21" s="71"/>
      <c r="E21" s="71"/>
      <c r="F21" s="71"/>
      <c r="G21" s="71"/>
      <c r="H21" s="72"/>
      <c r="I21" s="78">
        <v>0</v>
      </c>
      <c r="J21" s="29"/>
      <c r="K21" s="1"/>
      <c r="L21" s="47"/>
      <c r="M21" s="48"/>
      <c r="N21" s="48"/>
      <c r="O21" s="48"/>
      <c r="P21" s="49"/>
      <c r="Q21" s="39"/>
      <c r="R21" s="39"/>
      <c r="S21" s="39"/>
      <c r="T21" s="39"/>
      <c r="U21" s="39"/>
      <c r="V21" s="39"/>
    </row>
    <row r="22" spans="1:22" ht="18">
      <c r="A22" s="27"/>
      <c r="B22" s="70"/>
      <c r="C22" s="71"/>
      <c r="D22" s="71"/>
      <c r="E22" s="71"/>
      <c r="F22" s="71"/>
      <c r="G22" s="71"/>
      <c r="H22" s="72"/>
      <c r="I22" s="79">
        <v>0</v>
      </c>
      <c r="J22" s="29"/>
      <c r="K22" s="1"/>
      <c r="L22" s="47"/>
      <c r="M22" s="48"/>
      <c r="N22" s="48"/>
      <c r="O22" s="48"/>
      <c r="P22" s="49"/>
      <c r="Q22" s="39"/>
      <c r="R22" s="39"/>
      <c r="S22" s="39"/>
      <c r="T22" s="39"/>
      <c r="U22" s="39"/>
      <c r="V22" s="39"/>
    </row>
    <row r="23" spans="1:22" s="76" customFormat="1" ht="18.600000000000001" thickBot="1">
      <c r="A23" s="28"/>
      <c r="B23" s="74" t="s">
        <v>5</v>
      </c>
      <c r="C23" s="75"/>
      <c r="D23" s="75"/>
      <c r="E23" s="75"/>
      <c r="F23" s="75"/>
      <c r="G23" s="75"/>
      <c r="H23" s="72"/>
      <c r="I23" s="80">
        <f>SUM(I16:I22)</f>
        <v>7491.17</v>
      </c>
      <c r="J23" s="35"/>
      <c r="K23" s="2"/>
      <c r="L23" s="47"/>
      <c r="M23" s="47"/>
      <c r="N23" s="47"/>
      <c r="O23" s="47"/>
      <c r="P23" s="49"/>
      <c r="Q23" s="49"/>
      <c r="R23" s="49"/>
      <c r="S23" s="49"/>
      <c r="T23" s="49"/>
      <c r="U23" s="49"/>
      <c r="V23" s="49"/>
    </row>
    <row r="24" spans="1:22" ht="18.600000000000001" thickTop="1">
      <c r="A24" s="27"/>
      <c r="B24" s="42"/>
      <c r="C24" s="55"/>
      <c r="D24" s="55"/>
      <c r="E24" s="55"/>
      <c r="F24" s="55"/>
      <c r="G24" s="55"/>
      <c r="H24" s="56"/>
      <c r="I24" s="77"/>
      <c r="J24" s="29"/>
      <c r="K24" s="1"/>
      <c r="L24" s="48"/>
      <c r="M24" s="48"/>
      <c r="N24" s="48"/>
      <c r="O24" s="48"/>
      <c r="P24" s="39"/>
      <c r="Q24" s="39"/>
      <c r="R24" s="39"/>
      <c r="S24" s="39"/>
      <c r="T24" s="39"/>
      <c r="U24" s="39"/>
      <c r="V24" s="39"/>
    </row>
    <row r="25" spans="1:22" ht="18">
      <c r="A25" s="27"/>
      <c r="B25" s="42"/>
      <c r="C25" s="55"/>
      <c r="D25" s="55"/>
      <c r="E25" s="55"/>
      <c r="F25" s="55"/>
      <c r="G25" s="55"/>
      <c r="H25" s="56"/>
      <c r="I25" s="57"/>
      <c r="J25" s="29"/>
      <c r="K25" s="1"/>
      <c r="L25" s="48"/>
      <c r="M25" s="48"/>
      <c r="N25" s="50"/>
      <c r="O25" s="50"/>
      <c r="P25" s="39"/>
      <c r="Q25" s="39"/>
      <c r="R25" s="39"/>
      <c r="S25" s="39"/>
      <c r="T25" s="39"/>
      <c r="U25" s="39"/>
      <c r="V25" s="39"/>
    </row>
    <row r="26" spans="1:22" s="94" customFormat="1" ht="26.4">
      <c r="A26" s="81"/>
      <c r="B26" s="82"/>
      <c r="C26" s="83"/>
      <c r="D26" s="84" t="s">
        <v>6</v>
      </c>
      <c r="E26" s="84"/>
      <c r="F26" s="85">
        <f>I23</f>
        <v>7491.17</v>
      </c>
      <c r="H26" s="86"/>
      <c r="I26" s="87"/>
      <c r="J26" s="88"/>
      <c r="K26" s="89"/>
      <c r="L26" s="90"/>
      <c r="M26" s="91"/>
      <c r="N26" s="92"/>
      <c r="O26" s="92"/>
      <c r="P26" s="93"/>
      <c r="Q26" s="93"/>
      <c r="R26" s="93"/>
      <c r="S26" s="93"/>
      <c r="T26" s="93"/>
      <c r="U26" s="93"/>
      <c r="V26" s="93"/>
    </row>
    <row r="27" spans="1:22" s="94" customFormat="1" ht="18">
      <c r="A27" s="81"/>
      <c r="B27" s="82"/>
      <c r="C27" s="83"/>
      <c r="D27" s="84"/>
      <c r="E27" s="84"/>
      <c r="F27" s="85"/>
      <c r="G27" s="85"/>
      <c r="H27" s="86"/>
      <c r="I27" s="87"/>
      <c r="J27" s="88"/>
      <c r="K27" s="89"/>
      <c r="L27" s="90"/>
      <c r="M27" s="91"/>
      <c r="N27" s="92"/>
      <c r="O27" s="92"/>
      <c r="P27" s="93"/>
      <c r="Q27" s="93"/>
      <c r="R27" s="93"/>
      <c r="S27" s="93"/>
      <c r="T27" s="93"/>
      <c r="U27" s="93"/>
      <c r="V27" s="93"/>
    </row>
    <row r="28" spans="1:22" ht="26.4">
      <c r="A28" s="27"/>
      <c r="B28" s="42"/>
      <c r="C28" s="55"/>
      <c r="D28" s="61" t="s">
        <v>7</v>
      </c>
      <c r="E28" s="61" t="s">
        <v>12</v>
      </c>
      <c r="F28" s="98" t="s">
        <v>9</v>
      </c>
      <c r="G28" s="99" t="s">
        <v>8</v>
      </c>
      <c r="H28" s="56"/>
      <c r="I28" s="57"/>
      <c r="J28" s="29"/>
      <c r="K28" s="1"/>
      <c r="L28" s="48"/>
      <c r="M28" s="52"/>
      <c r="N28" s="53"/>
      <c r="O28" s="53"/>
      <c r="P28" s="39"/>
      <c r="Q28" s="39"/>
      <c r="R28" s="39"/>
      <c r="S28" s="39"/>
      <c r="T28" s="39"/>
      <c r="U28" s="39"/>
      <c r="V28" s="39"/>
    </row>
    <row r="29" spans="1:22" ht="18">
      <c r="A29" s="27"/>
      <c r="B29" s="42"/>
      <c r="C29" s="55"/>
      <c r="D29" s="96">
        <v>2014</v>
      </c>
      <c r="E29" s="96"/>
      <c r="F29" s="97">
        <f>'BOQ Unit 1'!F31</f>
        <v>609.01</v>
      </c>
      <c r="G29" s="97">
        <f>I23-F29</f>
        <v>6882.16</v>
      </c>
      <c r="H29" s="56"/>
      <c r="I29" s="58"/>
      <c r="J29" s="29"/>
      <c r="K29" s="1"/>
      <c r="L29" s="111"/>
      <c r="M29" s="51"/>
      <c r="N29" s="50"/>
      <c r="O29" s="50"/>
      <c r="P29" s="39"/>
      <c r="Q29" s="39"/>
      <c r="R29" s="39"/>
      <c r="S29" s="39"/>
      <c r="T29" s="39"/>
      <c r="U29" s="39"/>
      <c r="V29" s="39"/>
    </row>
    <row r="30" spans="1:22" ht="18">
      <c r="A30" s="27"/>
      <c r="B30" s="42"/>
      <c r="C30" s="55"/>
      <c r="D30" s="60">
        <v>2015</v>
      </c>
      <c r="E30" s="60"/>
      <c r="F30" s="97">
        <f>'BOQ Unit 1'!F32</f>
        <v>967.19</v>
      </c>
      <c r="G30" s="62">
        <f>G29-F30</f>
        <v>5914.9699999999993</v>
      </c>
      <c r="H30" s="56"/>
      <c r="I30" s="57"/>
      <c r="J30" s="29"/>
      <c r="K30" s="1"/>
      <c r="L30" s="48"/>
      <c r="M30" s="51"/>
      <c r="N30" s="50"/>
      <c r="O30" s="50"/>
      <c r="P30" s="39"/>
      <c r="Q30" s="39"/>
      <c r="R30" s="39"/>
      <c r="S30" s="39"/>
      <c r="T30" s="39"/>
      <c r="U30" s="39"/>
      <c r="V30" s="39"/>
    </row>
    <row r="31" spans="1:22" ht="18">
      <c r="A31" s="27"/>
      <c r="B31" s="42"/>
      <c r="C31" s="55"/>
      <c r="D31" s="60">
        <v>2016</v>
      </c>
      <c r="E31" s="60"/>
      <c r="F31" s="97">
        <f>'BOQ Unit 1'!F33+'BOQ Unit 2'!F31</f>
        <v>875.4111780821919</v>
      </c>
      <c r="G31" s="62">
        <f t="shared" ref="G31" si="0">G30-F31</f>
        <v>5039.5588219178071</v>
      </c>
      <c r="H31" s="56"/>
      <c r="I31" s="57"/>
      <c r="J31" s="29"/>
      <c r="K31" s="1"/>
      <c r="L31" s="54"/>
      <c r="M31" s="51"/>
      <c r="N31" s="50"/>
      <c r="O31" s="50"/>
      <c r="P31" s="39"/>
      <c r="Q31" s="39"/>
      <c r="R31" s="39"/>
      <c r="S31" s="39"/>
      <c r="T31" s="39"/>
      <c r="U31" s="39"/>
      <c r="V31" s="39"/>
    </row>
    <row r="32" spans="1:22" ht="18">
      <c r="A32" s="27"/>
      <c r="B32" s="42"/>
      <c r="C32" s="59"/>
      <c r="D32" s="60">
        <v>2017</v>
      </c>
      <c r="E32" s="60"/>
      <c r="F32" s="97">
        <f>'BOQ Unit 1'!F34+'BOQ Unit 2'!F32+'BOQ Unit 1 (Refinace)'!F31</f>
        <v>1557.9709863013697</v>
      </c>
      <c r="G32" s="62">
        <f>G31-F32+395</f>
        <v>3876.5878356164376</v>
      </c>
      <c r="H32" s="56"/>
      <c r="I32" s="57"/>
      <c r="J32" s="29"/>
      <c r="K32" s="1"/>
      <c r="L32" s="48"/>
      <c r="M32" s="51"/>
      <c r="N32" s="50"/>
      <c r="O32" s="50"/>
      <c r="P32" s="39"/>
      <c r="Q32" s="39"/>
      <c r="R32" s="39"/>
      <c r="S32" s="39"/>
      <c r="T32" s="39"/>
      <c r="U32" s="39"/>
      <c r="V32" s="39"/>
    </row>
    <row r="33" spans="1:22" ht="18">
      <c r="A33" s="27"/>
      <c r="B33" s="42"/>
      <c r="C33" s="55"/>
      <c r="D33" s="60">
        <v>2018</v>
      </c>
      <c r="E33" s="71"/>
      <c r="F33" s="97">
        <f>'BOQ Unit 1'!F35+'BOQ Unit 2'!F33+'BOQ Unit 1 (Refinace)'!F32+'BOQ Refiance Unit 1 (2018)'!F31</f>
        <v>1893.2339999999999</v>
      </c>
      <c r="G33" s="62">
        <f>G32-F33+'BOQ Refiance Unit 1 (2018)'!I25</f>
        <v>2378.3538356164377</v>
      </c>
      <c r="H33" s="56"/>
      <c r="I33" s="57"/>
      <c r="J33" s="29"/>
      <c r="K33" s="1"/>
      <c r="L33" s="48"/>
      <c r="M33" s="51"/>
      <c r="N33" s="50"/>
      <c r="O33" s="50"/>
      <c r="P33" s="39"/>
      <c r="Q33" s="39"/>
      <c r="R33" s="39"/>
      <c r="S33" s="39"/>
      <c r="T33" s="39"/>
      <c r="U33" s="39"/>
      <c r="V33" s="39"/>
    </row>
    <row r="34" spans="1:22" ht="18">
      <c r="A34" s="27"/>
      <c r="B34" s="42"/>
      <c r="C34" s="55"/>
      <c r="D34" s="107">
        <v>2019</v>
      </c>
      <c r="E34" s="71"/>
      <c r="F34" s="97">
        <f>'BOQ Unit 2'!F34+'BOQ Refinance Unit 1 (2019)'!F31+'BOQ Unit 1'!F36+'BOQ Refiance Unit 1 (2018)'!F32</f>
        <v>1144.2286301369861</v>
      </c>
      <c r="G34" s="62">
        <f>'BOQ Unit 2'!G34+'BOQ Unit 1'!G36+'BOQ Refinance Unit 1 (2019)'!G31</f>
        <v>1679.1221917808218</v>
      </c>
      <c r="H34" s="56"/>
      <c r="I34" s="57"/>
      <c r="J34" s="29"/>
      <c r="K34" s="1"/>
      <c r="L34" s="48"/>
      <c r="M34" s="51"/>
      <c r="N34" s="50"/>
      <c r="O34" s="50"/>
      <c r="P34" s="39"/>
      <c r="Q34" s="39"/>
      <c r="R34" s="39"/>
      <c r="S34" s="39"/>
      <c r="T34" s="39"/>
      <c r="U34" s="39"/>
      <c r="V34" s="39"/>
    </row>
    <row r="35" spans="1:22" ht="18">
      <c r="A35" s="27"/>
      <c r="B35" s="105"/>
      <c r="C35" s="106"/>
      <c r="D35" s="107">
        <v>2020</v>
      </c>
      <c r="E35" s="71"/>
      <c r="F35" s="97">
        <f>'Unit 1 Documentation Fee'!F31+'Unit 3 Loan Establishment Fees'!F31+'BOQ Unit 2'!F35+'BOQ Refinance Unit 1 (2019)'!F33</f>
        <v>1140.5021095890411</v>
      </c>
      <c r="G35" s="62">
        <f>'Unit 1 Documentation Fee'!G31+'Unit 3 Loan Establishment Fees'!G31+'BOQ Unit 2'!G35+'BOQ Refinance Unit 1 (2019)'!G32</f>
        <v>3788.620082191781</v>
      </c>
      <c r="H35" s="109"/>
      <c r="I35" s="110"/>
      <c r="J35" s="29"/>
      <c r="K35" s="137" t="s">
        <v>25</v>
      </c>
      <c r="L35" s="138"/>
      <c r="M35" s="139"/>
      <c r="N35" s="140"/>
      <c r="O35" s="140"/>
      <c r="P35" s="141"/>
      <c r="Q35" s="39"/>
      <c r="R35" s="39"/>
      <c r="S35" s="39"/>
      <c r="T35" s="39"/>
      <c r="U35" s="39"/>
      <c r="V35" s="39"/>
    </row>
    <row r="36" spans="1:22" ht="18">
      <c r="A36" s="27"/>
      <c r="B36" s="105"/>
      <c r="C36" s="106"/>
      <c r="D36" s="131">
        <v>2021</v>
      </c>
      <c r="E36" s="129"/>
      <c r="F36" s="122">
        <f>'Unit 1 Documentation Fee'!F32+'Unit 3 Loan Establishment Fees'!F32+'BOQ Unit 2'!F36+'BOQ Refinance Unit 1 (2019)'!F33</f>
        <v>1361.8228219178081</v>
      </c>
      <c r="G36" s="123">
        <f>G35-F36</f>
        <v>2426.7972602739728</v>
      </c>
      <c r="H36" s="109"/>
      <c r="I36" s="110"/>
      <c r="J36" s="29"/>
      <c r="K36" s="1"/>
      <c r="L36" s="48"/>
      <c r="M36" s="51"/>
      <c r="N36" s="50"/>
      <c r="O36" s="50"/>
      <c r="P36" s="39"/>
      <c r="Q36" s="39"/>
      <c r="R36" s="39"/>
      <c r="S36" s="39"/>
      <c r="T36" s="39"/>
      <c r="U36" s="39"/>
      <c r="V36" s="39"/>
    </row>
    <row r="37" spans="1:22" ht="18">
      <c r="A37" s="27"/>
      <c r="B37" s="105"/>
      <c r="C37" s="106"/>
      <c r="D37" s="107">
        <v>2022</v>
      </c>
      <c r="E37" s="121"/>
      <c r="F37" s="97">
        <f>'Unit 1 Documentation Fee'!F33+'Unit 3 Loan Establishment Fees'!F33+'BOQ Refinance Unit 1 (2019)'!F34</f>
        <v>739</v>
      </c>
      <c r="G37" s="62">
        <f t="shared" ref="G37:G42" si="1">G36-F37</f>
        <v>1687.7972602739728</v>
      </c>
      <c r="H37" s="109"/>
      <c r="I37" s="110"/>
      <c r="J37" s="29"/>
      <c r="K37" s="1"/>
      <c r="L37" s="48"/>
      <c r="M37" s="51"/>
      <c r="N37" s="50"/>
      <c r="O37" s="50"/>
      <c r="P37" s="39"/>
      <c r="Q37" s="39"/>
      <c r="R37" s="39"/>
      <c r="S37" s="39"/>
      <c r="T37" s="39"/>
      <c r="U37" s="39"/>
      <c r="V37" s="39"/>
    </row>
    <row r="38" spans="1:22" ht="18">
      <c r="A38" s="27"/>
      <c r="B38" s="105"/>
      <c r="C38" s="106"/>
      <c r="D38" s="107">
        <v>2023</v>
      </c>
      <c r="E38" s="121"/>
      <c r="F38" s="130">
        <f>'Unit 1 Documentation Fee'!F34+'Unit 3 Loan Establishment Fees'!F34+'BOQ Refinance Unit 1 (2019)'!F35</f>
        <v>739</v>
      </c>
      <c r="G38" s="62">
        <f t="shared" si="1"/>
        <v>948.79726027397282</v>
      </c>
      <c r="H38" s="109"/>
      <c r="I38" s="110"/>
      <c r="J38" s="29"/>
      <c r="K38" s="1"/>
      <c r="L38" s="48"/>
      <c r="M38" s="51"/>
      <c r="N38" s="50"/>
      <c r="O38" s="50"/>
      <c r="P38" s="39"/>
      <c r="Q38" s="39"/>
      <c r="R38" s="39"/>
      <c r="S38" s="39"/>
      <c r="T38" s="39"/>
      <c r="U38" s="39"/>
      <c r="V38" s="39"/>
    </row>
    <row r="39" spans="1:22" ht="18">
      <c r="A39" s="27"/>
      <c r="B39" s="105"/>
      <c r="C39" s="106"/>
      <c r="D39" s="107">
        <v>2024</v>
      </c>
      <c r="E39" s="121"/>
      <c r="F39" s="130">
        <f>'Unit 1 Documentation Fee'!F35+'Unit 3 Loan Establishment Fees'!F35+'BOQ Refinance Unit 1 (2019)'!F36</f>
        <v>671.7</v>
      </c>
      <c r="G39" s="62">
        <f t="shared" si="1"/>
        <v>277.09726027397278</v>
      </c>
      <c r="H39" s="109"/>
      <c r="I39" s="110"/>
      <c r="J39" s="29"/>
      <c r="K39" s="1"/>
      <c r="L39" s="48"/>
      <c r="M39" s="51"/>
      <c r="N39" s="50"/>
      <c r="O39" s="50"/>
      <c r="P39" s="39"/>
      <c r="Q39" s="39"/>
      <c r="R39" s="39"/>
      <c r="S39" s="39"/>
      <c r="T39" s="39"/>
      <c r="U39" s="39"/>
      <c r="V39" s="39"/>
    </row>
    <row r="40" spans="1:22" ht="18">
      <c r="A40" s="27"/>
      <c r="B40" s="105"/>
      <c r="C40" s="106"/>
      <c r="D40" s="107">
        <v>2025</v>
      </c>
      <c r="E40" s="121"/>
      <c r="F40" s="130">
        <f>'Unit 1 Documentation Fee'!F36+'Unit 3 Loan Establishment Fees'!F36</f>
        <v>277.0958904109587</v>
      </c>
      <c r="G40" s="62">
        <f t="shared" si="1"/>
        <v>1.3698630140765999E-3</v>
      </c>
      <c r="H40" s="109"/>
      <c r="I40" s="110"/>
      <c r="J40" s="29"/>
      <c r="K40" s="1"/>
      <c r="L40" s="47"/>
      <c r="M40" s="51"/>
      <c r="N40" s="50"/>
      <c r="O40" s="50"/>
      <c r="P40" s="39"/>
      <c r="Q40" s="39"/>
      <c r="R40" s="39"/>
      <c r="S40" s="39"/>
      <c r="T40" s="39"/>
      <c r="U40" s="39"/>
      <c r="V40" s="39"/>
    </row>
    <row r="41" spans="1:22" ht="18">
      <c r="A41" s="27"/>
      <c r="B41" s="105"/>
      <c r="C41" s="106"/>
      <c r="D41" s="107">
        <v>2026</v>
      </c>
      <c r="E41" s="121"/>
      <c r="F41" s="130">
        <v>0</v>
      </c>
      <c r="G41" s="62">
        <f t="shared" si="1"/>
        <v>1.3698630140765999E-3</v>
      </c>
      <c r="H41" s="109"/>
      <c r="I41" s="110"/>
      <c r="J41" s="29"/>
      <c r="K41" s="1"/>
      <c r="L41" s="48"/>
      <c r="M41" s="51"/>
      <c r="N41" s="50"/>
      <c r="O41" s="50"/>
      <c r="P41" s="39"/>
      <c r="Q41" s="39"/>
      <c r="R41" s="39"/>
      <c r="S41" s="39"/>
      <c r="T41" s="39"/>
      <c r="U41" s="39"/>
      <c r="V41" s="39"/>
    </row>
    <row r="42" spans="1:22" ht="18.600000000000001">
      <c r="A42" s="27"/>
      <c r="B42" s="105"/>
      <c r="C42" s="106"/>
      <c r="D42" s="107">
        <v>2027</v>
      </c>
      <c r="E42" s="121"/>
      <c r="F42" s="124">
        <f>'BOQ Refiance Unit 1 (2018)'!F36</f>
        <v>0</v>
      </c>
      <c r="G42" s="62">
        <f t="shared" si="1"/>
        <v>1.3698630140765999E-3</v>
      </c>
      <c r="H42" s="109"/>
      <c r="I42" s="110"/>
      <c r="J42" s="29"/>
      <c r="K42" s="1"/>
      <c r="L42" s="48"/>
      <c r="M42" s="51"/>
      <c r="N42" s="50"/>
      <c r="O42" s="50"/>
      <c r="P42" s="39"/>
      <c r="Q42" s="39"/>
      <c r="R42" s="39"/>
      <c r="S42" s="39"/>
      <c r="T42" s="39"/>
      <c r="U42" s="39"/>
      <c r="V42" s="39"/>
    </row>
    <row r="43" spans="1:22" ht="18">
      <c r="A43" s="27"/>
      <c r="B43" s="105"/>
      <c r="C43" s="106"/>
      <c r="D43" s="107"/>
      <c r="E43" s="112"/>
      <c r="F43" s="119">
        <f>SUM(F29:F37)</f>
        <v>10288.369726027395</v>
      </c>
      <c r="G43" s="108"/>
      <c r="H43" s="109"/>
      <c r="I43" s="110"/>
      <c r="J43" s="29"/>
      <c r="K43" s="1"/>
      <c r="L43" s="48"/>
      <c r="M43" s="51"/>
      <c r="N43" s="50"/>
      <c r="O43" s="50"/>
      <c r="P43" s="39"/>
      <c r="Q43" s="39"/>
      <c r="R43" s="39"/>
      <c r="S43" s="39"/>
      <c r="T43" s="39"/>
      <c r="U43" s="39"/>
      <c r="V43" s="39"/>
    </row>
    <row r="44" spans="1:22" ht="18">
      <c r="A44" s="27"/>
      <c r="B44" s="105"/>
      <c r="C44" s="106"/>
      <c r="D44" s="107"/>
      <c r="E44" s="107"/>
      <c r="G44" s="108"/>
      <c r="H44" s="109"/>
      <c r="I44" s="110"/>
      <c r="J44" s="29"/>
      <c r="K44" s="1"/>
      <c r="L44" s="48"/>
      <c r="M44" s="51"/>
      <c r="N44" s="50"/>
      <c r="O44" s="50"/>
      <c r="P44" s="39"/>
      <c r="Q44" s="39"/>
      <c r="R44" s="39"/>
      <c r="S44" s="39"/>
      <c r="T44" s="39"/>
      <c r="U44" s="39"/>
      <c r="V44" s="39"/>
    </row>
    <row r="45" spans="1:22" ht="18">
      <c r="A45" s="27"/>
      <c r="B45" s="105"/>
      <c r="C45" s="106"/>
      <c r="D45" s="107"/>
      <c r="E45" s="107"/>
      <c r="F45" s="108"/>
      <c r="G45" s="108"/>
      <c r="H45" s="109"/>
      <c r="I45" s="110"/>
      <c r="J45" s="29"/>
      <c r="K45" s="1"/>
      <c r="L45" s="48"/>
      <c r="M45" s="51"/>
      <c r="N45" s="50"/>
      <c r="O45" s="50"/>
      <c r="P45" s="39"/>
      <c r="Q45" s="39"/>
      <c r="R45" s="39"/>
      <c r="S45" s="39"/>
      <c r="T45" s="39"/>
      <c r="U45" s="39"/>
      <c r="V45" s="39"/>
    </row>
    <row r="46" spans="1:22">
      <c r="A46" s="27"/>
      <c r="B46" s="43"/>
      <c r="C46" s="44"/>
      <c r="D46" s="44"/>
      <c r="E46" s="44"/>
      <c r="F46" s="44"/>
      <c r="G46" s="44"/>
      <c r="H46" s="61"/>
      <c r="I46" s="45"/>
      <c r="J46" s="2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>
      <c r="A47" s="27"/>
      <c r="B47" s="1"/>
      <c r="C47" s="1"/>
      <c r="D47" s="1"/>
      <c r="E47" s="1"/>
      <c r="F47" s="1"/>
      <c r="G47" s="1"/>
      <c r="H47" s="1"/>
      <c r="I47" s="1"/>
      <c r="J47" s="2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 thickBot="1">
      <c r="A48" s="40" t="s">
        <v>3</v>
      </c>
      <c r="B48" s="3"/>
      <c r="C48" s="3"/>
      <c r="D48" s="36"/>
      <c r="E48" s="36"/>
      <c r="F48" s="3"/>
      <c r="G48" s="3"/>
      <c r="H48" s="3"/>
      <c r="I48" s="36"/>
      <c r="J48" s="3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>
      <c r="A49" s="1"/>
      <c r="B49" s="1"/>
      <c r="C49" s="1"/>
      <c r="D49" s="37"/>
      <c r="E49" s="10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>
      <c r="D54" s="1"/>
      <c r="E54" s="1"/>
    </row>
    <row r="55" spans="1:22">
      <c r="D55" s="1"/>
      <c r="E55" s="1"/>
    </row>
  </sheetData>
  <mergeCells count="2">
    <mergeCell ref="B11:H11"/>
    <mergeCell ref="I4:I5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FECF-38F4-4BC0-A8F5-659C4731363F}">
  <dimension ref="A1:V49"/>
  <sheetViews>
    <sheetView topLeftCell="A26" workbookViewId="0">
      <selection activeCell="M28" sqref="M28"/>
    </sheetView>
  </sheetViews>
  <sheetFormatPr defaultRowHeight="14.4"/>
  <cols>
    <col min="1" max="1" width="3.77734375" customWidth="1"/>
    <col min="2" max="2" width="12.77734375" customWidth="1"/>
    <col min="4" max="4" width="10.77734375" customWidth="1"/>
    <col min="5" max="5" width="15.21875" customWidth="1"/>
    <col min="6" max="7" width="11.21875" customWidth="1"/>
    <col min="8" max="8" width="10.5546875" customWidth="1"/>
    <col min="9" max="9" width="16.44140625" customWidth="1"/>
    <col min="10" max="10" width="3.44140625" customWidth="1"/>
    <col min="11" max="11" width="10.21875" bestFit="1" customWidth="1"/>
    <col min="13" max="13" width="13.5546875" bestFit="1" customWidth="1"/>
  </cols>
  <sheetData>
    <row r="1" spans="1:22" ht="23.4">
      <c r="A1" s="4"/>
      <c r="B1" s="5"/>
      <c r="C1" s="4"/>
      <c r="D1" s="4"/>
      <c r="E1" s="4"/>
      <c r="F1" s="4"/>
      <c r="G1" s="38"/>
      <c r="H1" s="25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6">
      <c r="A2" s="4"/>
      <c r="B2" s="4"/>
      <c r="C2" s="4"/>
      <c r="D2" s="4"/>
      <c r="E2" s="4"/>
      <c r="F2" s="4"/>
      <c r="G2" s="4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6">
      <c r="A3" s="7"/>
      <c r="B3" s="8"/>
      <c r="C3" s="8"/>
      <c r="D3" s="8"/>
      <c r="E3" s="8"/>
      <c r="F3" s="9"/>
      <c r="G3" s="5"/>
      <c r="H3" s="10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399999999999999">
      <c r="A4" s="65" t="s">
        <v>13</v>
      </c>
      <c r="B4" s="66"/>
      <c r="C4" s="66"/>
      <c r="D4" s="66"/>
      <c r="E4" s="66"/>
      <c r="F4" s="63"/>
      <c r="G4" s="5"/>
      <c r="H4" s="15"/>
      <c r="I4" s="134">
        <v>857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6.2" thickBot="1">
      <c r="A5" s="64"/>
      <c r="B5" s="13"/>
      <c r="C5" s="13"/>
      <c r="D5" s="13"/>
      <c r="E5" s="13"/>
      <c r="F5" s="14"/>
      <c r="G5" s="5"/>
      <c r="H5" s="16"/>
      <c r="I5" s="13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6.2" thickTop="1">
      <c r="A6" s="4"/>
      <c r="B6" s="4"/>
      <c r="C6" s="4"/>
      <c r="D6" s="4"/>
      <c r="E6" s="4"/>
      <c r="F6" s="4"/>
      <c r="G6" s="5"/>
      <c r="H6" s="17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>
      <c r="A7" s="10"/>
      <c r="B7" s="8"/>
      <c r="C7" s="8"/>
      <c r="D7" s="8"/>
      <c r="E7" s="8"/>
      <c r="F7" s="9"/>
      <c r="G7" s="5"/>
      <c r="H7" s="19"/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4" thickBot="1">
      <c r="A8" s="12" t="s">
        <v>1</v>
      </c>
      <c r="B8" s="21"/>
      <c r="C8" s="21"/>
      <c r="D8" s="21"/>
      <c r="E8" s="21"/>
      <c r="F8" s="22"/>
      <c r="G8" s="5"/>
      <c r="H8" s="23"/>
      <c r="I8" s="2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thickTop="1" thickBot="1">
      <c r="A9" s="1"/>
      <c r="B9" s="4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33"/>
      <c r="B10" s="32"/>
      <c r="C10" s="32"/>
      <c r="D10" s="32"/>
      <c r="E10" s="32"/>
      <c r="F10" s="31"/>
      <c r="G10" s="31"/>
      <c r="H10" s="26"/>
      <c r="I10" s="32"/>
      <c r="J10" s="3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>
      <c r="A11" s="27"/>
      <c r="B11" s="132" t="s">
        <v>11</v>
      </c>
      <c r="C11" s="133"/>
      <c r="D11" s="133"/>
      <c r="E11" s="133"/>
      <c r="F11" s="133"/>
      <c r="G11" s="133"/>
      <c r="H11" s="133"/>
      <c r="I11" s="46" t="s">
        <v>2</v>
      </c>
      <c r="J11" s="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27"/>
      <c r="B12" s="67"/>
      <c r="C12" s="68"/>
      <c r="D12" s="68"/>
      <c r="E12" s="68"/>
      <c r="F12" s="68"/>
      <c r="G12" s="68"/>
      <c r="H12" s="68"/>
      <c r="I12" s="69"/>
      <c r="J12" s="2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8">
      <c r="A13" s="27"/>
      <c r="B13" s="95" t="s">
        <v>4</v>
      </c>
      <c r="C13" s="71"/>
      <c r="D13" s="71"/>
      <c r="E13" s="71"/>
      <c r="F13" s="71"/>
      <c r="G13" s="71"/>
      <c r="H13" s="72"/>
      <c r="I13" s="73"/>
      <c r="J13" s="29"/>
      <c r="K13" s="1"/>
      <c r="L13" s="47"/>
      <c r="M13" s="48"/>
      <c r="N13" s="48"/>
      <c r="O13" s="48"/>
      <c r="P13" s="49"/>
      <c r="Q13" s="39"/>
      <c r="R13" s="39"/>
      <c r="S13" s="39"/>
      <c r="T13" s="39"/>
      <c r="U13" s="39"/>
      <c r="V13" s="39"/>
    </row>
    <row r="14" spans="1:22" ht="18">
      <c r="A14" s="27"/>
      <c r="B14" s="70"/>
      <c r="C14" s="71"/>
      <c r="D14" s="71"/>
      <c r="E14" s="71"/>
      <c r="F14" s="71"/>
      <c r="G14" s="71"/>
      <c r="H14" s="72"/>
      <c r="I14" s="78"/>
      <c r="J14" s="29"/>
      <c r="K14" s="1"/>
      <c r="L14" s="47"/>
      <c r="M14" s="48"/>
      <c r="N14" s="48"/>
      <c r="O14" s="48"/>
      <c r="P14" s="49"/>
      <c r="Q14" s="39"/>
      <c r="R14" s="39"/>
      <c r="S14" s="39"/>
      <c r="T14" s="39"/>
      <c r="U14" s="39"/>
      <c r="V14" s="39"/>
    </row>
    <row r="15" spans="1:22" s="76" customFormat="1" ht="18">
      <c r="A15" s="28"/>
      <c r="B15" s="100" t="s">
        <v>0</v>
      </c>
      <c r="C15" s="101" t="s">
        <v>10</v>
      </c>
      <c r="D15" s="101"/>
      <c r="E15" s="101"/>
      <c r="F15" s="101"/>
      <c r="G15" s="101"/>
      <c r="H15" s="61"/>
      <c r="I15" s="73"/>
      <c r="J15" s="35"/>
      <c r="K15" s="2"/>
      <c r="L15" s="47"/>
      <c r="M15" s="47"/>
      <c r="N15" s="47"/>
      <c r="O15" s="47"/>
      <c r="P15" s="49"/>
      <c r="Q15" s="49"/>
      <c r="R15" s="49"/>
      <c r="S15" s="49"/>
      <c r="T15" s="49"/>
      <c r="U15" s="49"/>
      <c r="V15" s="49"/>
    </row>
    <row r="16" spans="1:22" s="76" customFormat="1" ht="18">
      <c r="A16" s="28"/>
      <c r="B16" s="116" t="s">
        <v>18</v>
      </c>
      <c r="C16" s="117"/>
      <c r="D16" s="117"/>
      <c r="E16" s="117"/>
      <c r="F16" s="117"/>
      <c r="G16" s="117"/>
      <c r="H16" s="112"/>
      <c r="I16" s="73"/>
      <c r="J16" s="35"/>
      <c r="K16" s="2"/>
      <c r="L16" s="47"/>
      <c r="M16" s="47"/>
      <c r="N16" s="47"/>
      <c r="O16" s="47"/>
      <c r="P16" s="49"/>
      <c r="Q16" s="49"/>
      <c r="R16" s="49"/>
      <c r="S16" s="49"/>
      <c r="T16" s="49"/>
      <c r="U16" s="49"/>
      <c r="V16" s="49"/>
    </row>
    <row r="17" spans="1:22" ht="18">
      <c r="A17" s="27"/>
      <c r="B17" s="102">
        <v>43769</v>
      </c>
      <c r="C17" s="102" t="s">
        <v>15</v>
      </c>
      <c r="D17" s="71"/>
      <c r="E17" s="71"/>
      <c r="F17" s="71"/>
      <c r="G17" s="71"/>
      <c r="H17" s="72"/>
      <c r="I17" s="78">
        <v>450</v>
      </c>
      <c r="J17" s="29"/>
      <c r="K17" s="41"/>
      <c r="L17" s="47"/>
      <c r="N17" s="48"/>
      <c r="O17" s="48"/>
      <c r="P17" s="49"/>
      <c r="Q17" s="39"/>
      <c r="R17" s="39"/>
      <c r="S17" s="39"/>
      <c r="T17" s="39"/>
      <c r="U17" s="39"/>
      <c r="V17" s="39"/>
    </row>
    <row r="18" spans="1:22" ht="18">
      <c r="A18" s="27"/>
      <c r="B18" s="102"/>
      <c r="D18" s="71"/>
      <c r="E18" s="71"/>
      <c r="F18" s="71"/>
      <c r="G18" s="71"/>
      <c r="H18" s="72"/>
      <c r="I18" s="78">
        <v>0</v>
      </c>
      <c r="J18" s="29"/>
      <c r="K18" s="1"/>
      <c r="L18" s="47"/>
      <c r="N18" s="48"/>
      <c r="O18" s="48"/>
      <c r="P18" s="49"/>
      <c r="Q18" s="39"/>
      <c r="R18" s="39"/>
      <c r="S18" s="39"/>
      <c r="T18" s="39"/>
      <c r="U18" s="39"/>
      <c r="V18" s="39"/>
    </row>
    <row r="19" spans="1:22" ht="18">
      <c r="A19" s="27"/>
      <c r="B19" s="70"/>
      <c r="C19" s="71"/>
      <c r="D19" s="71"/>
      <c r="E19" s="71"/>
      <c r="F19" s="71"/>
      <c r="G19" s="71"/>
      <c r="H19" s="72"/>
      <c r="I19" s="78">
        <v>0</v>
      </c>
      <c r="J19" s="29"/>
      <c r="K19" s="1"/>
      <c r="L19" s="47"/>
      <c r="N19" s="48"/>
      <c r="O19" s="48"/>
      <c r="P19" s="49"/>
      <c r="Q19" s="39"/>
      <c r="R19" s="39"/>
      <c r="S19" s="39"/>
      <c r="T19" s="39"/>
      <c r="U19" s="39"/>
      <c r="V19" s="39"/>
    </row>
    <row r="20" spans="1:22" ht="18">
      <c r="A20" s="27"/>
      <c r="B20" s="70"/>
      <c r="C20" s="71"/>
      <c r="D20" s="71"/>
      <c r="E20" s="71"/>
      <c r="F20" s="71"/>
      <c r="G20" s="71"/>
      <c r="H20" s="72"/>
      <c r="I20" s="78">
        <v>0</v>
      </c>
      <c r="J20" s="29"/>
      <c r="K20" s="1"/>
      <c r="L20" s="47"/>
      <c r="N20" s="48"/>
      <c r="O20" s="48"/>
      <c r="P20" s="49"/>
      <c r="Q20" s="39"/>
      <c r="R20" s="39"/>
      <c r="S20" s="39"/>
      <c r="T20" s="39"/>
      <c r="U20" s="39"/>
      <c r="V20" s="39"/>
    </row>
    <row r="21" spans="1:22" ht="18">
      <c r="A21" s="27"/>
      <c r="B21" s="70"/>
      <c r="C21" s="71"/>
      <c r="D21" s="71"/>
      <c r="E21" s="71"/>
      <c r="F21" s="71"/>
      <c r="G21" s="71"/>
      <c r="H21" s="72"/>
      <c r="I21" s="78">
        <v>0</v>
      </c>
      <c r="J21" s="29"/>
      <c r="K21" s="1"/>
      <c r="L21" s="47"/>
      <c r="N21" s="48"/>
      <c r="O21" s="48"/>
      <c r="P21" s="49"/>
      <c r="Q21" s="39"/>
      <c r="R21" s="39"/>
      <c r="S21" s="39"/>
      <c r="T21" s="39"/>
      <c r="U21" s="39"/>
      <c r="V21" s="39"/>
    </row>
    <row r="22" spans="1:22" ht="18">
      <c r="A22" s="27"/>
      <c r="B22" s="70"/>
      <c r="C22" s="71"/>
      <c r="D22" s="71"/>
      <c r="E22" s="71"/>
      <c r="F22" s="71"/>
      <c r="G22" s="71"/>
      <c r="H22" s="72"/>
      <c r="I22" s="78">
        <v>0</v>
      </c>
      <c r="J22" s="29"/>
      <c r="K22" s="1"/>
      <c r="L22" s="47"/>
      <c r="M22" s="48"/>
      <c r="N22" s="48"/>
      <c r="O22" s="48"/>
      <c r="P22" s="49"/>
      <c r="Q22" s="39"/>
      <c r="R22" s="39"/>
      <c r="S22" s="39"/>
      <c r="T22" s="39"/>
      <c r="U22" s="39"/>
      <c r="V22" s="39"/>
    </row>
    <row r="23" spans="1:22" ht="18">
      <c r="A23" s="27"/>
      <c r="B23" s="70"/>
      <c r="C23" s="71"/>
      <c r="D23" s="71"/>
      <c r="E23" s="71"/>
      <c r="F23" s="71"/>
      <c r="G23" s="71"/>
      <c r="H23" s="72"/>
      <c r="I23" s="78">
        <v>0</v>
      </c>
      <c r="J23" s="29"/>
      <c r="K23" s="1"/>
      <c r="L23" s="47"/>
      <c r="M23" s="48"/>
      <c r="N23" s="48"/>
      <c r="O23" s="48"/>
      <c r="P23" s="49"/>
      <c r="Q23" s="39"/>
      <c r="R23" s="39"/>
      <c r="S23" s="39"/>
      <c r="T23" s="39"/>
      <c r="U23" s="39"/>
      <c r="V23" s="39"/>
    </row>
    <row r="24" spans="1:22" ht="18">
      <c r="A24" s="27"/>
      <c r="B24" s="70"/>
      <c r="C24" s="71"/>
      <c r="D24" s="71"/>
      <c r="E24" s="71"/>
      <c r="F24" s="71"/>
      <c r="G24" s="71"/>
      <c r="H24" s="72"/>
      <c r="I24" s="79">
        <v>0</v>
      </c>
      <c r="J24" s="29"/>
      <c r="K24" s="1"/>
      <c r="L24" s="47"/>
      <c r="M24" s="120"/>
      <c r="N24" s="48"/>
      <c r="O24" s="48"/>
      <c r="P24" s="49"/>
      <c r="Q24" s="39"/>
      <c r="R24" s="39"/>
      <c r="S24" s="39"/>
      <c r="T24" s="39"/>
      <c r="U24" s="39"/>
      <c r="V24" s="39"/>
    </row>
    <row r="25" spans="1:22" s="76" customFormat="1" ht="18.600000000000001" thickBot="1">
      <c r="A25" s="28"/>
      <c r="B25" s="74" t="s">
        <v>5</v>
      </c>
      <c r="C25" s="75"/>
      <c r="D25" s="75"/>
      <c r="E25" s="75"/>
      <c r="F25" s="75"/>
      <c r="G25" s="75"/>
      <c r="H25" s="72"/>
      <c r="I25" s="80">
        <f>SUM(I17:I24)</f>
        <v>450</v>
      </c>
      <c r="J25" s="35"/>
      <c r="K25" s="2"/>
      <c r="L25" s="47"/>
      <c r="M25" s="136"/>
      <c r="N25" s="47"/>
      <c r="O25" s="47"/>
      <c r="P25" s="49"/>
      <c r="Q25" s="49"/>
      <c r="R25" s="49"/>
      <c r="S25" s="49"/>
      <c r="T25" s="49"/>
      <c r="U25" s="49"/>
      <c r="V25" s="49"/>
    </row>
    <row r="26" spans="1:22" ht="18.600000000000001" thickTop="1">
      <c r="A26" s="27"/>
      <c r="B26" s="42"/>
      <c r="C26" s="55"/>
      <c r="D26" s="55"/>
      <c r="E26" s="55"/>
      <c r="F26" s="55"/>
      <c r="G26" s="55"/>
      <c r="H26" s="56"/>
      <c r="I26" s="77"/>
      <c r="J26" s="29"/>
      <c r="K26" s="1"/>
      <c r="L26" s="48"/>
      <c r="M26" s="48"/>
      <c r="N26" s="48"/>
      <c r="O26" s="48"/>
      <c r="P26" s="39"/>
      <c r="Q26" s="39"/>
      <c r="R26" s="39"/>
      <c r="S26" s="39"/>
      <c r="T26" s="39"/>
      <c r="U26" s="39"/>
      <c r="V26" s="39"/>
    </row>
    <row r="27" spans="1:22" ht="18">
      <c r="A27" s="27"/>
      <c r="B27" s="42"/>
      <c r="C27" s="55"/>
      <c r="D27" s="55"/>
      <c r="E27" s="55"/>
      <c r="F27" s="55"/>
      <c r="G27" s="55"/>
      <c r="H27" s="56"/>
      <c r="I27" s="57"/>
      <c r="J27" s="29"/>
      <c r="K27" s="1"/>
      <c r="L27" s="48"/>
      <c r="M27" s="48"/>
      <c r="N27" s="50"/>
      <c r="O27" s="50"/>
      <c r="P27" s="39"/>
      <c r="Q27" s="39"/>
      <c r="R27" s="39"/>
      <c r="S27" s="39"/>
      <c r="T27" s="39"/>
      <c r="U27" s="39"/>
      <c r="V27" s="39"/>
    </row>
    <row r="28" spans="1:22" s="94" customFormat="1" ht="26.4">
      <c r="A28" s="81"/>
      <c r="B28" s="82"/>
      <c r="C28" s="83"/>
      <c r="D28" s="84" t="s">
        <v>6</v>
      </c>
      <c r="E28" s="84"/>
      <c r="F28" s="85">
        <f>I25</f>
        <v>450</v>
      </c>
      <c r="H28" s="86"/>
      <c r="I28" s="87"/>
      <c r="J28" s="88"/>
      <c r="K28" s="89"/>
      <c r="L28" s="90"/>
      <c r="M28" s="113"/>
      <c r="N28" s="92"/>
      <c r="O28" s="92"/>
      <c r="P28" s="93"/>
      <c r="Q28" s="93"/>
      <c r="R28" s="93"/>
      <c r="S28" s="93"/>
      <c r="T28" s="93"/>
      <c r="U28" s="93"/>
      <c r="V28" s="93"/>
    </row>
    <row r="29" spans="1:22" s="94" customFormat="1" ht="18">
      <c r="A29" s="81"/>
      <c r="B29" s="82"/>
      <c r="C29" s="83"/>
      <c r="D29" s="84"/>
      <c r="E29" s="84"/>
      <c r="F29" s="85"/>
      <c r="G29" s="85"/>
      <c r="H29" s="86"/>
      <c r="I29" s="87"/>
      <c r="J29" s="88"/>
      <c r="K29" s="89"/>
      <c r="L29" s="90"/>
      <c r="M29" s="91"/>
      <c r="N29" s="92"/>
      <c r="O29" s="92"/>
      <c r="P29" s="93"/>
      <c r="Q29" s="93"/>
      <c r="R29" s="93"/>
      <c r="S29" s="93"/>
      <c r="T29" s="93"/>
      <c r="U29" s="93"/>
      <c r="V29" s="93"/>
    </row>
    <row r="30" spans="1:22" ht="26.4">
      <c r="A30" s="27"/>
      <c r="B30" s="42"/>
      <c r="C30" s="55"/>
      <c r="D30" s="61" t="s">
        <v>7</v>
      </c>
      <c r="E30" s="61" t="s">
        <v>12</v>
      </c>
      <c r="F30" s="98" t="s">
        <v>9</v>
      </c>
      <c r="G30" s="99" t="s">
        <v>8</v>
      </c>
      <c r="H30" s="56"/>
      <c r="I30" s="57"/>
      <c r="J30" s="29"/>
      <c r="K30" s="1"/>
      <c r="L30" s="48"/>
      <c r="M30" s="52"/>
      <c r="N30" s="53"/>
      <c r="O30" s="53"/>
      <c r="P30" s="39"/>
      <c r="Q30" s="39"/>
      <c r="R30" s="39"/>
      <c r="S30" s="39"/>
      <c r="T30" s="39"/>
      <c r="U30" s="39"/>
      <c r="V30" s="39"/>
    </row>
    <row r="31" spans="1:22" ht="18">
      <c r="A31" s="27"/>
      <c r="B31" s="42"/>
      <c r="C31" s="55"/>
      <c r="D31" s="96">
        <v>2020</v>
      </c>
      <c r="E31" s="96">
        <v>243</v>
      </c>
      <c r="F31" s="97">
        <f>(I25/5)*243/365</f>
        <v>59.917808219178085</v>
      </c>
      <c r="G31" s="97">
        <f>I25-F31</f>
        <v>390.08219178082192</v>
      </c>
      <c r="H31" s="56"/>
      <c r="I31" s="58"/>
      <c r="J31" s="29"/>
      <c r="K31" s="1"/>
      <c r="L31" s="111"/>
      <c r="M31" s="51"/>
      <c r="N31" s="50"/>
      <c r="O31" s="50"/>
      <c r="P31" s="39"/>
      <c r="Q31" s="39"/>
      <c r="R31" s="39"/>
      <c r="S31" s="39"/>
      <c r="T31" s="39"/>
      <c r="U31" s="39"/>
      <c r="V31" s="39"/>
    </row>
    <row r="32" spans="1:22" ht="18">
      <c r="A32" s="27"/>
      <c r="B32" s="42"/>
      <c r="C32" s="55"/>
      <c r="D32" s="60">
        <v>2021</v>
      </c>
      <c r="E32" s="60">
        <v>365</v>
      </c>
      <c r="F32" s="97">
        <f>I25/5</f>
        <v>90</v>
      </c>
      <c r="G32" s="62">
        <f>G31-F32</f>
        <v>300.08219178082192</v>
      </c>
      <c r="H32" s="56"/>
      <c r="I32" s="57"/>
      <c r="J32" s="29"/>
      <c r="K32" s="1"/>
      <c r="L32" s="48"/>
      <c r="M32" s="51"/>
      <c r="N32" s="50"/>
      <c r="O32" s="50"/>
      <c r="P32" s="39"/>
      <c r="Q32" s="39"/>
      <c r="R32" s="39"/>
      <c r="S32" s="39"/>
      <c r="T32" s="39"/>
      <c r="U32" s="39"/>
      <c r="V32" s="39"/>
    </row>
    <row r="33" spans="1:22" ht="18">
      <c r="A33" s="27"/>
      <c r="B33" s="42"/>
      <c r="C33" s="55"/>
      <c r="D33" s="60">
        <v>2022</v>
      </c>
      <c r="E33" s="60">
        <v>366</v>
      </c>
      <c r="F33" s="97">
        <f>I25/5</f>
        <v>90</v>
      </c>
      <c r="G33" s="62">
        <f t="shared" ref="G33:G36" si="0">G32-F33</f>
        <v>210.08219178082192</v>
      </c>
      <c r="H33" s="56"/>
      <c r="I33" s="57"/>
      <c r="J33" s="29"/>
      <c r="K33" s="1"/>
      <c r="L33" s="54"/>
      <c r="M33" s="51"/>
      <c r="N33" s="50"/>
      <c r="O33" s="50"/>
      <c r="P33" s="39"/>
      <c r="Q33" s="39"/>
      <c r="R33" s="39"/>
      <c r="S33" s="39"/>
      <c r="T33" s="39"/>
      <c r="U33" s="39"/>
      <c r="V33" s="39"/>
    </row>
    <row r="34" spans="1:22" ht="18">
      <c r="A34" s="27"/>
      <c r="B34" s="42"/>
      <c r="C34" s="59"/>
      <c r="D34" s="60">
        <v>2023</v>
      </c>
      <c r="E34" s="60">
        <v>365</v>
      </c>
      <c r="F34" s="97">
        <f>I25/5</f>
        <v>90</v>
      </c>
      <c r="G34" s="62">
        <f t="shared" si="0"/>
        <v>120.08219178082192</v>
      </c>
      <c r="H34" s="56"/>
      <c r="I34" s="57"/>
      <c r="J34" s="29"/>
      <c r="K34" s="1"/>
      <c r="L34" s="48"/>
      <c r="M34" s="51"/>
      <c r="N34" s="50"/>
      <c r="O34" s="50"/>
      <c r="P34" s="39"/>
      <c r="Q34" s="39"/>
      <c r="R34" s="39"/>
      <c r="S34" s="39"/>
      <c r="T34" s="39"/>
      <c r="U34" s="39"/>
      <c r="V34" s="39"/>
    </row>
    <row r="35" spans="1:22" ht="18">
      <c r="A35" s="27"/>
      <c r="B35" s="42"/>
      <c r="C35" s="55"/>
      <c r="D35" s="60">
        <v>2024</v>
      </c>
      <c r="E35" s="60">
        <v>365</v>
      </c>
      <c r="F35" s="97">
        <f>I25/5</f>
        <v>90</v>
      </c>
      <c r="G35" s="62">
        <f t="shared" si="0"/>
        <v>30.082191780821915</v>
      </c>
      <c r="H35" s="56"/>
      <c r="I35" s="57"/>
      <c r="J35" s="29"/>
      <c r="K35" s="1"/>
      <c r="L35" s="48"/>
      <c r="M35" s="51"/>
      <c r="N35" s="50"/>
      <c r="O35" s="50"/>
      <c r="P35" s="39"/>
      <c r="Q35" s="39"/>
      <c r="R35" s="39"/>
      <c r="S35" s="39"/>
      <c r="T35" s="39"/>
      <c r="U35" s="39"/>
      <c r="V35" s="39"/>
    </row>
    <row r="36" spans="1:22" ht="18">
      <c r="A36" s="27"/>
      <c r="B36" s="42"/>
      <c r="C36" s="55"/>
      <c r="D36" s="60">
        <v>2025</v>
      </c>
      <c r="E36" s="61">
        <f>365-E31</f>
        <v>122</v>
      </c>
      <c r="F36" s="103">
        <f>G35</f>
        <v>30.082191780821915</v>
      </c>
      <c r="G36" s="62">
        <f t="shared" si="0"/>
        <v>0</v>
      </c>
      <c r="H36" s="56"/>
      <c r="I36" s="57"/>
      <c r="J36" s="29"/>
      <c r="K36" s="1"/>
      <c r="L36" s="48"/>
      <c r="M36" s="51"/>
      <c r="N36" s="50"/>
      <c r="O36" s="50"/>
      <c r="P36" s="39"/>
      <c r="Q36" s="39"/>
      <c r="R36" s="39"/>
      <c r="S36" s="39"/>
      <c r="T36" s="39"/>
      <c r="U36" s="39"/>
      <c r="V36" s="39"/>
    </row>
    <row r="37" spans="1:22" ht="18">
      <c r="A37" s="27"/>
      <c r="B37" s="105"/>
      <c r="C37" s="106"/>
      <c r="D37" s="107"/>
      <c r="E37" s="112">
        <f>SUM(E31:E36)</f>
        <v>1826</v>
      </c>
      <c r="F37" s="115">
        <f>SUM(F31:F36)</f>
        <v>450</v>
      </c>
      <c r="G37" s="108"/>
      <c r="H37" s="109"/>
      <c r="I37" s="110"/>
      <c r="J37" s="29"/>
      <c r="K37" s="1"/>
      <c r="L37" s="48"/>
      <c r="M37" s="51"/>
      <c r="N37" s="50"/>
      <c r="O37" s="50"/>
      <c r="P37" s="39"/>
      <c r="Q37" s="39"/>
      <c r="R37" s="39"/>
      <c r="S37" s="39"/>
      <c r="T37" s="39"/>
      <c r="U37" s="39"/>
      <c r="V37" s="39"/>
    </row>
    <row r="38" spans="1:22" ht="18">
      <c r="A38" s="27"/>
      <c r="B38" s="105"/>
      <c r="C38" s="106"/>
      <c r="D38" s="107"/>
      <c r="E38" s="107"/>
      <c r="G38" s="108"/>
      <c r="H38" s="109"/>
      <c r="I38" s="110"/>
      <c r="J38" s="29"/>
      <c r="K38" s="1"/>
      <c r="L38" s="48"/>
      <c r="M38" s="51"/>
      <c r="N38" s="50"/>
      <c r="O38" s="50"/>
      <c r="P38" s="39"/>
      <c r="Q38" s="39"/>
      <c r="R38" s="39"/>
      <c r="S38" s="39"/>
      <c r="T38" s="39"/>
      <c r="U38" s="39"/>
      <c r="V38" s="39"/>
    </row>
    <row r="39" spans="1:22" ht="18">
      <c r="A39" s="27"/>
      <c r="B39" s="105"/>
      <c r="C39" s="106"/>
      <c r="D39" s="107"/>
      <c r="E39" s="107"/>
      <c r="F39" s="108"/>
      <c r="G39" s="108"/>
      <c r="H39" s="109"/>
      <c r="I39" s="110"/>
      <c r="J39" s="29"/>
      <c r="K39" s="1"/>
      <c r="L39" s="48"/>
      <c r="M39" s="51"/>
      <c r="N39" s="50"/>
      <c r="O39" s="50"/>
      <c r="P39" s="39"/>
      <c r="Q39" s="39"/>
      <c r="R39" s="39"/>
      <c r="S39" s="39"/>
      <c r="T39" s="39"/>
      <c r="U39" s="39"/>
      <c r="V39" s="39"/>
    </row>
    <row r="40" spans="1:22">
      <c r="A40" s="27"/>
      <c r="B40" s="43"/>
      <c r="C40" s="44"/>
      <c r="D40" s="44"/>
      <c r="E40" s="44"/>
      <c r="F40" s="44"/>
      <c r="G40" s="44"/>
      <c r="H40" s="61"/>
      <c r="I40" s="45"/>
      <c r="J40" s="2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>
      <c r="A41" s="27"/>
      <c r="B41" s="1"/>
      <c r="C41" s="1"/>
      <c r="D41" s="1"/>
      <c r="E41" s="1"/>
      <c r="F41" s="1"/>
      <c r="G41" s="1"/>
      <c r="H41" s="1"/>
      <c r="I41" s="1"/>
      <c r="J41" s="2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thickBot="1">
      <c r="A42" s="40" t="s">
        <v>3</v>
      </c>
      <c r="B42" s="3"/>
      <c r="C42" s="3"/>
      <c r="D42" s="36"/>
      <c r="E42" s="36"/>
      <c r="F42" s="3"/>
      <c r="G42" s="3"/>
      <c r="H42" s="3"/>
      <c r="I42" s="36"/>
      <c r="J42" s="3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1"/>
      <c r="B43" s="1"/>
      <c r="C43" s="1"/>
      <c r="D43" s="37"/>
      <c r="E43" s="10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>
      <c r="D48" s="1"/>
      <c r="E48" s="1"/>
    </row>
    <row r="49" spans="4:5">
      <c r="D49" s="1"/>
      <c r="E49" s="1"/>
    </row>
  </sheetData>
  <mergeCells count="2">
    <mergeCell ref="I4:I5"/>
    <mergeCell ref="B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EDCB-4824-490B-960C-994A21229754}">
  <dimension ref="A1:V49"/>
  <sheetViews>
    <sheetView topLeftCell="A22" workbookViewId="0">
      <selection activeCell="M24" sqref="M24:M26"/>
    </sheetView>
  </sheetViews>
  <sheetFormatPr defaultRowHeight="14.4"/>
  <cols>
    <col min="1" max="1" width="3.77734375" customWidth="1"/>
    <col min="2" max="2" width="12.77734375" customWidth="1"/>
    <col min="4" max="4" width="10.77734375" customWidth="1"/>
    <col min="5" max="5" width="15.21875" customWidth="1"/>
    <col min="6" max="7" width="11.21875" customWidth="1"/>
    <col min="8" max="8" width="10.5546875" customWidth="1"/>
    <col min="9" max="9" width="16.44140625" customWidth="1"/>
    <col min="10" max="10" width="3.44140625" customWidth="1"/>
    <col min="11" max="11" width="10.21875" bestFit="1" customWidth="1"/>
    <col min="13" max="13" width="13.5546875" bestFit="1" customWidth="1"/>
  </cols>
  <sheetData>
    <row r="1" spans="1:22" ht="23.4">
      <c r="A1" s="4"/>
      <c r="B1" s="5"/>
      <c r="C1" s="4"/>
      <c r="D1" s="4"/>
      <c r="E1" s="4"/>
      <c r="F1" s="4"/>
      <c r="G1" s="38"/>
      <c r="H1" s="25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6">
      <c r="A2" s="4"/>
      <c r="B2" s="4"/>
      <c r="C2" s="4"/>
      <c r="D2" s="4"/>
      <c r="E2" s="4"/>
      <c r="F2" s="4"/>
      <c r="G2" s="4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6">
      <c r="A3" s="7"/>
      <c r="B3" s="8"/>
      <c r="C3" s="8"/>
      <c r="D3" s="8"/>
      <c r="E3" s="8"/>
      <c r="F3" s="9"/>
      <c r="G3" s="5"/>
      <c r="H3" s="10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399999999999999">
      <c r="A4" s="65" t="s">
        <v>13</v>
      </c>
      <c r="B4" s="66"/>
      <c r="C4" s="66"/>
      <c r="D4" s="66"/>
      <c r="E4" s="66"/>
      <c r="F4" s="63"/>
      <c r="G4" s="5"/>
      <c r="H4" s="15"/>
      <c r="I4" s="134">
        <v>857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6.2" thickBot="1">
      <c r="A5" s="64"/>
      <c r="B5" s="13"/>
      <c r="C5" s="13"/>
      <c r="D5" s="13"/>
      <c r="E5" s="13"/>
      <c r="F5" s="14"/>
      <c r="G5" s="5"/>
      <c r="H5" s="16"/>
      <c r="I5" s="13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6.2" thickTop="1">
      <c r="A6" s="4"/>
      <c r="B6" s="4"/>
      <c r="C6" s="4"/>
      <c r="D6" s="4"/>
      <c r="E6" s="4"/>
      <c r="F6" s="4"/>
      <c r="G6" s="5"/>
      <c r="H6" s="17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>
      <c r="A7" s="10"/>
      <c r="B7" s="8"/>
      <c r="C7" s="8"/>
      <c r="D7" s="8"/>
      <c r="E7" s="8"/>
      <c r="F7" s="9"/>
      <c r="G7" s="5"/>
      <c r="H7" s="19"/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4" thickBot="1">
      <c r="A8" s="12" t="s">
        <v>1</v>
      </c>
      <c r="B8" s="21"/>
      <c r="C8" s="21"/>
      <c r="D8" s="21"/>
      <c r="E8" s="21"/>
      <c r="F8" s="22"/>
      <c r="G8" s="5"/>
      <c r="H8" s="23"/>
      <c r="I8" s="2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thickTop="1" thickBot="1">
      <c r="A9" s="1"/>
      <c r="B9" s="4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33"/>
      <c r="B10" s="32"/>
      <c r="C10" s="32"/>
      <c r="D10" s="32"/>
      <c r="E10" s="32"/>
      <c r="F10" s="31"/>
      <c r="G10" s="31"/>
      <c r="H10" s="26"/>
      <c r="I10" s="32"/>
      <c r="J10" s="3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>
      <c r="A11" s="27"/>
      <c r="B11" s="132" t="s">
        <v>11</v>
      </c>
      <c r="C11" s="133"/>
      <c r="D11" s="133"/>
      <c r="E11" s="133"/>
      <c r="F11" s="133"/>
      <c r="G11" s="133"/>
      <c r="H11" s="133"/>
      <c r="I11" s="46" t="s">
        <v>2</v>
      </c>
      <c r="J11" s="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27"/>
      <c r="B12" s="67"/>
      <c r="C12" s="68"/>
      <c r="D12" s="68"/>
      <c r="E12" s="68"/>
      <c r="F12" s="68"/>
      <c r="G12" s="68"/>
      <c r="H12" s="68"/>
      <c r="I12" s="69"/>
      <c r="J12" s="2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8">
      <c r="A13" s="27"/>
      <c r="B13" s="95" t="s">
        <v>4</v>
      </c>
      <c r="C13" s="71"/>
      <c r="D13" s="71"/>
      <c r="E13" s="71"/>
      <c r="F13" s="71"/>
      <c r="G13" s="71"/>
      <c r="H13" s="72"/>
      <c r="I13" s="73"/>
      <c r="J13" s="29"/>
      <c r="K13" s="1"/>
      <c r="L13" s="47"/>
      <c r="M13" s="48"/>
      <c r="N13" s="48"/>
      <c r="O13" s="48"/>
      <c r="P13" s="49"/>
      <c r="Q13" s="39"/>
      <c r="R13" s="39"/>
      <c r="S13" s="39"/>
      <c r="T13" s="39"/>
      <c r="U13" s="39"/>
      <c r="V13" s="39"/>
    </row>
    <row r="14" spans="1:22" ht="18">
      <c r="A14" s="27"/>
      <c r="B14" s="70"/>
      <c r="C14" s="71"/>
      <c r="D14" s="71"/>
      <c r="E14" s="71"/>
      <c r="F14" s="71"/>
      <c r="G14" s="71"/>
      <c r="H14" s="72"/>
      <c r="I14" s="78"/>
      <c r="J14" s="29"/>
      <c r="K14" s="1"/>
      <c r="L14" s="47"/>
      <c r="M14" s="48"/>
      <c r="N14" s="48"/>
      <c r="O14" s="48"/>
      <c r="P14" s="49"/>
      <c r="Q14" s="39"/>
      <c r="R14" s="39"/>
      <c r="S14" s="39"/>
      <c r="T14" s="39"/>
      <c r="U14" s="39"/>
      <c r="V14" s="39"/>
    </row>
    <row r="15" spans="1:22" s="76" customFormat="1" ht="18">
      <c r="A15" s="28"/>
      <c r="B15" s="100" t="s">
        <v>0</v>
      </c>
      <c r="C15" s="101" t="s">
        <v>10</v>
      </c>
      <c r="D15" s="101"/>
      <c r="E15" s="101"/>
      <c r="F15" s="101"/>
      <c r="G15" s="101"/>
      <c r="H15" s="61"/>
      <c r="I15" s="73"/>
      <c r="J15" s="35"/>
      <c r="K15" s="2"/>
      <c r="L15" s="47"/>
      <c r="M15" s="47"/>
      <c r="N15" s="47"/>
      <c r="O15" s="47"/>
      <c r="P15" s="49"/>
      <c r="Q15" s="49"/>
      <c r="R15" s="49"/>
      <c r="S15" s="49"/>
      <c r="T15" s="49"/>
      <c r="U15" s="49"/>
      <c r="V15" s="49"/>
    </row>
    <row r="16" spans="1:22" s="76" customFormat="1" ht="18">
      <c r="A16" s="28"/>
      <c r="B16" s="116" t="s">
        <v>24</v>
      </c>
      <c r="C16" s="117"/>
      <c r="D16" s="117"/>
      <c r="E16" s="117"/>
      <c r="F16" s="117"/>
      <c r="G16" s="117"/>
      <c r="H16" s="112"/>
      <c r="I16" s="73"/>
      <c r="J16" s="35"/>
      <c r="K16" s="2"/>
      <c r="L16" s="47"/>
      <c r="M16" s="47"/>
      <c r="N16" s="47"/>
      <c r="O16" s="47"/>
      <c r="P16" s="49"/>
      <c r="Q16" s="49"/>
      <c r="R16" s="49"/>
      <c r="S16" s="49"/>
      <c r="T16" s="49"/>
      <c r="U16" s="49"/>
      <c r="V16" s="49"/>
    </row>
    <row r="17" spans="1:22" ht="18">
      <c r="A17" s="27"/>
      <c r="B17" s="102">
        <v>43808</v>
      </c>
      <c r="C17" t="s">
        <v>23</v>
      </c>
      <c r="D17" s="71"/>
      <c r="E17" s="71"/>
      <c r="F17" s="71"/>
      <c r="G17" s="71"/>
      <c r="H17" s="72"/>
      <c r="I17" s="78">
        <v>2050</v>
      </c>
      <c r="J17" s="29"/>
      <c r="K17" s="41"/>
      <c r="L17" s="47"/>
      <c r="N17" s="48"/>
      <c r="O17" s="48"/>
      <c r="P17" s="49"/>
      <c r="Q17" s="39"/>
      <c r="R17" s="39"/>
      <c r="S17" s="39"/>
      <c r="T17" s="39"/>
      <c r="U17" s="39"/>
      <c r="V17" s="39"/>
    </row>
    <row r="18" spans="1:22" ht="18">
      <c r="A18" s="27"/>
      <c r="B18" s="102">
        <v>43819</v>
      </c>
      <c r="C18" t="s">
        <v>15</v>
      </c>
      <c r="D18" s="71"/>
      <c r="E18" s="71"/>
      <c r="F18" s="71"/>
      <c r="G18" s="71"/>
      <c r="H18" s="72"/>
      <c r="I18" s="78">
        <v>750</v>
      </c>
      <c r="J18" s="29"/>
      <c r="K18" s="1"/>
      <c r="L18" s="47"/>
      <c r="N18" s="48"/>
      <c r="O18" s="48"/>
      <c r="P18" s="49"/>
      <c r="Q18" s="39"/>
      <c r="R18" s="39"/>
      <c r="S18" s="39"/>
      <c r="T18" s="39"/>
      <c r="U18" s="39"/>
      <c r="V18" s="39"/>
    </row>
    <row r="19" spans="1:22" ht="18">
      <c r="A19" s="27"/>
      <c r="B19" s="70"/>
      <c r="C19" s="71"/>
      <c r="D19" s="71"/>
      <c r="E19" s="71"/>
      <c r="F19" s="71"/>
      <c r="G19" s="71"/>
      <c r="H19" s="72"/>
      <c r="I19" s="78">
        <v>0</v>
      </c>
      <c r="J19" s="29"/>
      <c r="K19" s="1"/>
      <c r="L19" s="47"/>
      <c r="N19" s="48"/>
      <c r="O19" s="48"/>
      <c r="P19" s="49"/>
      <c r="Q19" s="39"/>
      <c r="R19" s="39"/>
      <c r="S19" s="39"/>
      <c r="T19" s="39"/>
      <c r="U19" s="39"/>
      <c r="V19" s="39"/>
    </row>
    <row r="20" spans="1:22" ht="18">
      <c r="A20" s="27"/>
      <c r="B20" s="70"/>
      <c r="C20" s="71"/>
      <c r="D20" s="71"/>
      <c r="E20" s="71"/>
      <c r="F20" s="71"/>
      <c r="G20" s="71"/>
      <c r="H20" s="72"/>
      <c r="I20" s="78">
        <v>0</v>
      </c>
      <c r="J20" s="29"/>
      <c r="K20" s="1"/>
      <c r="L20" s="47"/>
      <c r="N20" s="48"/>
      <c r="O20" s="48"/>
      <c r="P20" s="49"/>
      <c r="Q20" s="39"/>
      <c r="R20" s="39"/>
      <c r="S20" s="39"/>
      <c r="T20" s="39"/>
      <c r="U20" s="39"/>
      <c r="V20" s="39"/>
    </row>
    <row r="21" spans="1:22" ht="18">
      <c r="A21" s="27"/>
      <c r="B21" s="70"/>
      <c r="C21" s="71"/>
      <c r="D21" s="71"/>
      <c r="E21" s="71"/>
      <c r="F21" s="71"/>
      <c r="G21" s="71"/>
      <c r="H21" s="72"/>
      <c r="I21" s="78">
        <v>0</v>
      </c>
      <c r="J21" s="29"/>
      <c r="K21" s="1"/>
      <c r="L21" s="47"/>
      <c r="N21" s="48"/>
      <c r="O21" s="48"/>
      <c r="P21" s="49"/>
      <c r="Q21" s="39"/>
      <c r="R21" s="39"/>
      <c r="S21" s="39"/>
      <c r="T21" s="39"/>
      <c r="U21" s="39"/>
      <c r="V21" s="39"/>
    </row>
    <row r="22" spans="1:22" ht="18">
      <c r="A22" s="27"/>
      <c r="B22" s="70"/>
      <c r="C22" s="71"/>
      <c r="D22" s="71"/>
      <c r="E22" s="71"/>
      <c r="F22" s="71"/>
      <c r="G22" s="71"/>
      <c r="H22" s="72"/>
      <c r="I22" s="78">
        <v>0</v>
      </c>
      <c r="J22" s="29"/>
      <c r="K22" s="1"/>
      <c r="L22" s="47"/>
      <c r="M22" s="48"/>
      <c r="N22" s="48"/>
      <c r="O22" s="48"/>
      <c r="P22" s="49"/>
      <c r="Q22" s="39"/>
      <c r="R22" s="39"/>
      <c r="S22" s="39"/>
      <c r="T22" s="39"/>
      <c r="U22" s="39"/>
      <c r="V22" s="39"/>
    </row>
    <row r="23" spans="1:22" ht="18">
      <c r="A23" s="27"/>
      <c r="B23" s="70"/>
      <c r="C23" s="71"/>
      <c r="D23" s="71"/>
      <c r="E23" s="71"/>
      <c r="F23" s="71"/>
      <c r="G23" s="71"/>
      <c r="H23" s="72"/>
      <c r="I23" s="78">
        <v>0</v>
      </c>
      <c r="J23" s="29"/>
      <c r="K23" s="1"/>
      <c r="L23" s="47"/>
      <c r="M23" s="48"/>
      <c r="N23" s="48"/>
      <c r="O23" s="48"/>
      <c r="P23" s="49"/>
      <c r="Q23" s="39"/>
      <c r="R23" s="39"/>
      <c r="S23" s="39"/>
      <c r="T23" s="39"/>
      <c r="U23" s="39"/>
      <c r="V23" s="39"/>
    </row>
    <row r="24" spans="1:22" ht="18">
      <c r="A24" s="27"/>
      <c r="B24" s="70"/>
      <c r="C24" s="71"/>
      <c r="D24" s="71"/>
      <c r="E24" s="71"/>
      <c r="F24" s="71"/>
      <c r="G24" s="71"/>
      <c r="H24" s="72"/>
      <c r="I24" s="79">
        <v>0</v>
      </c>
      <c r="J24" s="29"/>
      <c r="K24" s="1"/>
      <c r="L24" s="47"/>
      <c r="M24" s="120"/>
      <c r="N24" s="48"/>
      <c r="O24" s="48"/>
      <c r="P24" s="49"/>
      <c r="Q24" s="39"/>
      <c r="R24" s="39"/>
      <c r="S24" s="39"/>
      <c r="T24" s="39"/>
      <c r="U24" s="39"/>
      <c r="V24" s="39"/>
    </row>
    <row r="25" spans="1:22" s="76" customFormat="1" ht="18.600000000000001" thickBot="1">
      <c r="A25" s="28"/>
      <c r="B25" s="74" t="s">
        <v>5</v>
      </c>
      <c r="C25" s="75"/>
      <c r="D25" s="75"/>
      <c r="E25" s="75"/>
      <c r="F25" s="75"/>
      <c r="G25" s="75"/>
      <c r="H25" s="72"/>
      <c r="I25" s="80">
        <f>SUM(I17:I24)</f>
        <v>2800</v>
      </c>
      <c r="J25" s="35"/>
      <c r="K25" s="2"/>
      <c r="L25" s="47"/>
      <c r="M25" s="136"/>
      <c r="N25" s="47"/>
      <c r="O25" s="47"/>
      <c r="P25" s="49"/>
      <c r="Q25" s="49"/>
      <c r="R25" s="49"/>
      <c r="S25" s="49"/>
      <c r="T25" s="49"/>
      <c r="U25" s="49"/>
      <c r="V25" s="49"/>
    </row>
    <row r="26" spans="1:22" ht="18.600000000000001" thickTop="1">
      <c r="A26" s="27"/>
      <c r="B26" s="42"/>
      <c r="C26" s="55"/>
      <c r="D26" s="55"/>
      <c r="E26" s="55"/>
      <c r="F26" s="55"/>
      <c r="G26" s="55"/>
      <c r="H26" s="56"/>
      <c r="I26" s="77"/>
      <c r="J26" s="29"/>
      <c r="K26" s="1"/>
      <c r="L26" s="48"/>
      <c r="M26" s="48"/>
      <c r="N26" s="48"/>
      <c r="O26" s="48"/>
      <c r="P26" s="39"/>
      <c r="Q26" s="39"/>
      <c r="R26" s="39"/>
      <c r="S26" s="39"/>
      <c r="T26" s="39"/>
      <c r="U26" s="39"/>
      <c r="V26" s="39"/>
    </row>
    <row r="27" spans="1:22" ht="18">
      <c r="A27" s="27"/>
      <c r="B27" s="42"/>
      <c r="C27" s="55"/>
      <c r="D27" s="55"/>
      <c r="E27" s="55"/>
      <c r="F27" s="55"/>
      <c r="G27" s="55"/>
      <c r="H27" s="56"/>
      <c r="I27" s="57"/>
      <c r="J27" s="29"/>
      <c r="K27" s="1"/>
      <c r="L27" s="48"/>
      <c r="M27" s="48"/>
      <c r="N27" s="50"/>
      <c r="O27" s="50"/>
      <c r="P27" s="39"/>
      <c r="Q27" s="39"/>
      <c r="R27" s="39"/>
      <c r="S27" s="39"/>
      <c r="T27" s="39"/>
      <c r="U27" s="39"/>
      <c r="V27" s="39"/>
    </row>
    <row r="28" spans="1:22" s="94" customFormat="1" ht="26.4">
      <c r="A28" s="81"/>
      <c r="B28" s="82"/>
      <c r="C28" s="83"/>
      <c r="D28" s="84" t="s">
        <v>6</v>
      </c>
      <c r="E28" s="84"/>
      <c r="F28" s="85">
        <f>I25</f>
        <v>2800</v>
      </c>
      <c r="H28" s="86"/>
      <c r="I28" s="87"/>
      <c r="J28" s="88"/>
      <c r="K28" s="89"/>
      <c r="L28" s="90"/>
      <c r="M28" s="113"/>
      <c r="N28" s="92"/>
      <c r="O28" s="92"/>
      <c r="P28" s="93"/>
      <c r="Q28" s="93"/>
      <c r="R28" s="93"/>
      <c r="S28" s="93"/>
      <c r="T28" s="93"/>
      <c r="U28" s="93"/>
      <c r="V28" s="93"/>
    </row>
    <row r="29" spans="1:22" s="94" customFormat="1" ht="18">
      <c r="A29" s="81"/>
      <c r="B29" s="82"/>
      <c r="C29" s="83"/>
      <c r="D29" s="84"/>
      <c r="E29" s="84"/>
      <c r="F29" s="85"/>
      <c r="G29" s="85"/>
      <c r="H29" s="86"/>
      <c r="I29" s="87"/>
      <c r="J29" s="88"/>
      <c r="K29" s="89"/>
      <c r="L29" s="90"/>
      <c r="M29" s="91"/>
      <c r="N29" s="92"/>
      <c r="O29" s="92"/>
      <c r="P29" s="93"/>
      <c r="Q29" s="93"/>
      <c r="R29" s="93"/>
      <c r="S29" s="93"/>
      <c r="T29" s="93"/>
      <c r="U29" s="93"/>
      <c r="V29" s="93"/>
    </row>
    <row r="30" spans="1:22" ht="26.4">
      <c r="A30" s="27"/>
      <c r="B30" s="42"/>
      <c r="C30" s="55"/>
      <c r="D30" s="61" t="s">
        <v>7</v>
      </c>
      <c r="E30" s="61" t="s">
        <v>12</v>
      </c>
      <c r="F30" s="98" t="s">
        <v>9</v>
      </c>
      <c r="G30" s="99" t="s">
        <v>8</v>
      </c>
      <c r="H30" s="56"/>
      <c r="I30" s="57"/>
      <c r="J30" s="29"/>
      <c r="K30" s="1"/>
      <c r="L30" s="48"/>
      <c r="M30" s="52"/>
      <c r="N30" s="53"/>
      <c r="O30" s="53"/>
      <c r="P30" s="39"/>
      <c r="Q30" s="39"/>
      <c r="R30" s="39"/>
      <c r="S30" s="39"/>
      <c r="T30" s="39"/>
      <c r="U30" s="39"/>
      <c r="V30" s="39"/>
    </row>
    <row r="31" spans="1:22" ht="18">
      <c r="A31" s="27"/>
      <c r="B31" s="42"/>
      <c r="C31" s="55"/>
      <c r="D31" s="96">
        <v>2020</v>
      </c>
      <c r="E31" s="96">
        <v>204</v>
      </c>
      <c r="F31" s="97">
        <f>(I25/5)*204/365</f>
        <v>312.98630136986299</v>
      </c>
      <c r="G31" s="97">
        <f>I25-F31</f>
        <v>2487.0136986301368</v>
      </c>
      <c r="H31" s="56"/>
      <c r="I31" s="58"/>
      <c r="J31" s="29"/>
      <c r="K31" s="1"/>
      <c r="L31" s="111"/>
      <c r="M31" s="51"/>
      <c r="N31" s="50"/>
      <c r="O31" s="50"/>
      <c r="P31" s="39"/>
      <c r="Q31" s="39"/>
      <c r="R31" s="39"/>
      <c r="S31" s="39"/>
      <c r="T31" s="39"/>
      <c r="U31" s="39"/>
      <c r="V31" s="39"/>
    </row>
    <row r="32" spans="1:22" ht="18">
      <c r="A32" s="27"/>
      <c r="B32" s="42"/>
      <c r="C32" s="55"/>
      <c r="D32" s="60">
        <v>2021</v>
      </c>
      <c r="E32" s="60">
        <v>365</v>
      </c>
      <c r="F32" s="97">
        <f>I25/5</f>
        <v>560</v>
      </c>
      <c r="G32" s="62">
        <f>G31-F32</f>
        <v>1927.0136986301368</v>
      </c>
      <c r="H32" s="56"/>
      <c r="I32" s="57"/>
      <c r="J32" s="29"/>
      <c r="K32" s="1"/>
      <c r="L32" s="48"/>
      <c r="M32" s="51"/>
      <c r="N32" s="50"/>
      <c r="O32" s="50"/>
      <c r="P32" s="39"/>
      <c r="Q32" s="39"/>
      <c r="R32" s="39"/>
      <c r="S32" s="39"/>
      <c r="T32" s="39"/>
      <c r="U32" s="39"/>
      <c r="V32" s="39"/>
    </row>
    <row r="33" spans="1:22" ht="18">
      <c r="A33" s="27"/>
      <c r="B33" s="42"/>
      <c r="C33" s="55"/>
      <c r="D33" s="60">
        <v>2022</v>
      </c>
      <c r="E33" s="60">
        <v>366</v>
      </c>
      <c r="F33" s="97">
        <f>I25/5</f>
        <v>560</v>
      </c>
      <c r="G33" s="62">
        <f t="shared" ref="G33:G36" si="0">G32-F33</f>
        <v>1367.0136986301368</v>
      </c>
      <c r="H33" s="56"/>
      <c r="I33" s="57"/>
      <c r="J33" s="29"/>
      <c r="K33" s="1"/>
      <c r="L33" s="54"/>
      <c r="M33" s="51"/>
      <c r="N33" s="50"/>
      <c r="O33" s="50"/>
      <c r="P33" s="39"/>
      <c r="Q33" s="39"/>
      <c r="R33" s="39"/>
      <c r="S33" s="39"/>
      <c r="T33" s="39"/>
      <c r="U33" s="39"/>
      <c r="V33" s="39"/>
    </row>
    <row r="34" spans="1:22" ht="18">
      <c r="A34" s="27"/>
      <c r="B34" s="42"/>
      <c r="C34" s="59"/>
      <c r="D34" s="60">
        <v>2023</v>
      </c>
      <c r="E34" s="60">
        <v>365</v>
      </c>
      <c r="F34" s="97">
        <f>I25/5</f>
        <v>560</v>
      </c>
      <c r="G34" s="62">
        <f t="shared" si="0"/>
        <v>807.01369863013679</v>
      </c>
      <c r="H34" s="56"/>
      <c r="I34" s="57"/>
      <c r="J34" s="29"/>
      <c r="K34" s="1"/>
      <c r="L34" s="48"/>
      <c r="M34" s="51"/>
      <c r="N34" s="50"/>
      <c r="O34" s="50"/>
      <c r="P34" s="39"/>
      <c r="Q34" s="39"/>
      <c r="R34" s="39"/>
      <c r="S34" s="39"/>
      <c r="T34" s="39"/>
      <c r="U34" s="39"/>
      <c r="V34" s="39"/>
    </row>
    <row r="35" spans="1:22" ht="18">
      <c r="A35" s="27"/>
      <c r="B35" s="42"/>
      <c r="C35" s="55"/>
      <c r="D35" s="60">
        <v>2024</v>
      </c>
      <c r="E35" s="60">
        <v>365</v>
      </c>
      <c r="F35" s="97">
        <f>I25/5</f>
        <v>560</v>
      </c>
      <c r="G35" s="62">
        <f t="shared" si="0"/>
        <v>247.01369863013679</v>
      </c>
      <c r="H35" s="56"/>
      <c r="I35" s="57"/>
      <c r="J35" s="29"/>
      <c r="K35" s="1"/>
      <c r="L35" s="48"/>
      <c r="M35" s="51"/>
      <c r="N35" s="50"/>
      <c r="O35" s="50"/>
      <c r="P35" s="39"/>
      <c r="Q35" s="39"/>
      <c r="R35" s="39"/>
      <c r="S35" s="39"/>
      <c r="T35" s="39"/>
      <c r="U35" s="39"/>
      <c r="V35" s="39"/>
    </row>
    <row r="36" spans="1:22" ht="18">
      <c r="A36" s="27"/>
      <c r="B36" s="42"/>
      <c r="C36" s="55"/>
      <c r="D36" s="60">
        <v>2025</v>
      </c>
      <c r="E36" s="61">
        <f>365-E31</f>
        <v>161</v>
      </c>
      <c r="F36" s="103">
        <f>G35</f>
        <v>247.01369863013679</v>
      </c>
      <c r="G36" s="62">
        <f t="shared" si="0"/>
        <v>0</v>
      </c>
      <c r="H36" s="56"/>
      <c r="I36" s="57"/>
      <c r="J36" s="29"/>
      <c r="K36" s="1"/>
      <c r="L36" s="48"/>
      <c r="M36" s="51"/>
      <c r="N36" s="50"/>
      <c r="O36" s="50"/>
      <c r="P36" s="39"/>
      <c r="Q36" s="39"/>
      <c r="R36" s="39"/>
      <c r="S36" s="39"/>
      <c r="T36" s="39"/>
      <c r="U36" s="39"/>
      <c r="V36" s="39"/>
    </row>
    <row r="37" spans="1:22" ht="18">
      <c r="A37" s="27"/>
      <c r="B37" s="105"/>
      <c r="C37" s="106"/>
      <c r="D37" s="107"/>
      <c r="E37" s="112">
        <f>SUM(E31:E36)</f>
        <v>1826</v>
      </c>
      <c r="F37" s="115">
        <f>SUM(F31:F36)</f>
        <v>2800</v>
      </c>
      <c r="G37" s="108"/>
      <c r="H37" s="109"/>
      <c r="I37" s="110"/>
      <c r="J37" s="29"/>
      <c r="K37" s="1"/>
      <c r="L37" s="48"/>
      <c r="M37" s="51"/>
      <c r="N37" s="50"/>
      <c r="O37" s="50"/>
      <c r="P37" s="39"/>
      <c r="Q37" s="39"/>
      <c r="R37" s="39"/>
      <c r="S37" s="39"/>
      <c r="T37" s="39"/>
      <c r="U37" s="39"/>
      <c r="V37" s="39"/>
    </row>
    <row r="38" spans="1:22" ht="18">
      <c r="A38" s="27"/>
      <c r="B38" s="105"/>
      <c r="C38" s="106"/>
      <c r="D38" s="107"/>
      <c r="E38" s="107"/>
      <c r="G38" s="108"/>
      <c r="H38" s="109"/>
      <c r="I38" s="110"/>
      <c r="J38" s="29"/>
      <c r="K38" s="1"/>
      <c r="L38" s="48"/>
      <c r="M38" s="51"/>
      <c r="N38" s="50"/>
      <c r="O38" s="50"/>
      <c r="P38" s="39"/>
      <c r="Q38" s="39"/>
      <c r="R38" s="39"/>
      <c r="S38" s="39"/>
      <c r="T38" s="39"/>
      <c r="U38" s="39"/>
      <c r="V38" s="39"/>
    </row>
    <row r="39" spans="1:22" ht="18">
      <c r="A39" s="27"/>
      <c r="B39" s="105"/>
      <c r="C39" s="106"/>
      <c r="D39" s="107"/>
      <c r="E39" s="107"/>
      <c r="F39" s="108"/>
      <c r="G39" s="108"/>
      <c r="H39" s="109"/>
      <c r="I39" s="110"/>
      <c r="J39" s="29"/>
      <c r="K39" s="1"/>
      <c r="L39" s="48"/>
      <c r="M39" s="51"/>
      <c r="N39" s="50"/>
      <c r="O39" s="50"/>
      <c r="P39" s="39"/>
      <c r="Q39" s="39"/>
      <c r="R39" s="39"/>
      <c r="S39" s="39"/>
      <c r="T39" s="39"/>
      <c r="U39" s="39"/>
      <c r="V39" s="39"/>
    </row>
    <row r="40" spans="1:22">
      <c r="A40" s="27"/>
      <c r="B40" s="43"/>
      <c r="C40" s="44"/>
      <c r="D40" s="44"/>
      <c r="E40" s="44"/>
      <c r="F40" s="44"/>
      <c r="G40" s="44"/>
      <c r="H40" s="61"/>
      <c r="I40" s="45"/>
      <c r="J40" s="2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>
      <c r="A41" s="27"/>
      <c r="B41" s="1"/>
      <c r="C41" s="1"/>
      <c r="D41" s="1"/>
      <c r="E41" s="1"/>
      <c r="F41" s="1"/>
      <c r="G41" s="1"/>
      <c r="H41" s="1"/>
      <c r="I41" s="1"/>
      <c r="J41" s="2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thickBot="1">
      <c r="A42" s="40" t="s">
        <v>3</v>
      </c>
      <c r="B42" s="3"/>
      <c r="C42" s="3"/>
      <c r="D42" s="36"/>
      <c r="E42" s="36"/>
      <c r="F42" s="3"/>
      <c r="G42" s="3"/>
      <c r="H42" s="3"/>
      <c r="I42" s="36"/>
      <c r="J42" s="3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1"/>
      <c r="B43" s="1"/>
      <c r="C43" s="1"/>
      <c r="D43" s="37"/>
      <c r="E43" s="10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>
      <c r="D48" s="1"/>
      <c r="E48" s="1"/>
    </row>
    <row r="49" spans="4:5">
      <c r="D49" s="1"/>
      <c r="E49" s="1"/>
    </row>
  </sheetData>
  <mergeCells count="2">
    <mergeCell ref="I4:I5"/>
    <mergeCell ref="B11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019A8-27D5-469B-A0F0-F7CE3DE6A281}">
  <dimension ref="A1:V49"/>
  <sheetViews>
    <sheetView topLeftCell="A25" workbookViewId="0">
      <selection activeCell="F37" sqref="F37"/>
    </sheetView>
  </sheetViews>
  <sheetFormatPr defaultRowHeight="14.4"/>
  <cols>
    <col min="1" max="1" width="3.77734375" customWidth="1"/>
    <col min="2" max="2" width="12.77734375" customWidth="1"/>
    <col min="4" max="4" width="10.77734375" customWidth="1"/>
    <col min="5" max="5" width="15.21875" customWidth="1"/>
    <col min="6" max="7" width="11.21875" customWidth="1"/>
    <col min="8" max="8" width="10.5546875" customWidth="1"/>
    <col min="9" max="9" width="16.44140625" customWidth="1"/>
    <col min="10" max="10" width="3.44140625" customWidth="1"/>
    <col min="11" max="11" width="10.21875" bestFit="1" customWidth="1"/>
    <col min="13" max="13" width="12.6640625" bestFit="1" customWidth="1"/>
  </cols>
  <sheetData>
    <row r="1" spans="1:22" ht="23.4">
      <c r="A1" s="4"/>
      <c r="B1" s="5"/>
      <c r="C1" s="4"/>
      <c r="D1" s="4"/>
      <c r="E1" s="4"/>
      <c r="F1" s="4"/>
      <c r="G1" s="38"/>
      <c r="H1" s="25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6">
      <c r="A2" s="4"/>
      <c r="B2" s="4"/>
      <c r="C2" s="4"/>
      <c r="D2" s="4"/>
      <c r="E2" s="4"/>
      <c r="F2" s="4"/>
      <c r="G2" s="4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6">
      <c r="A3" s="7"/>
      <c r="B3" s="8"/>
      <c r="C3" s="8"/>
      <c r="D3" s="8"/>
      <c r="E3" s="8"/>
      <c r="F3" s="9"/>
      <c r="G3" s="5"/>
      <c r="H3" s="10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399999999999999">
      <c r="A4" s="65" t="s">
        <v>13</v>
      </c>
      <c r="B4" s="66"/>
      <c r="C4" s="66"/>
      <c r="D4" s="66"/>
      <c r="E4" s="66"/>
      <c r="F4" s="63"/>
      <c r="G4" s="5"/>
      <c r="H4" s="15"/>
      <c r="I4" s="134">
        <v>857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6.2" thickBot="1">
      <c r="A5" s="64"/>
      <c r="B5" s="13"/>
      <c r="C5" s="13"/>
      <c r="D5" s="13"/>
      <c r="E5" s="13"/>
      <c r="F5" s="14"/>
      <c r="G5" s="5"/>
      <c r="H5" s="16"/>
      <c r="I5" s="13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6.2" thickTop="1">
      <c r="A6" s="4"/>
      <c r="B6" s="4"/>
      <c r="C6" s="4"/>
      <c r="D6" s="4"/>
      <c r="E6" s="4"/>
      <c r="F6" s="4"/>
      <c r="G6" s="5"/>
      <c r="H6" s="17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>
      <c r="A7" s="10"/>
      <c r="B7" s="8"/>
      <c r="C7" s="8"/>
      <c r="D7" s="8"/>
      <c r="E7" s="8"/>
      <c r="F7" s="9"/>
      <c r="G7" s="5"/>
      <c r="H7" s="19"/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4" thickBot="1">
      <c r="A8" s="12" t="s">
        <v>1</v>
      </c>
      <c r="B8" s="21"/>
      <c r="C8" s="21"/>
      <c r="D8" s="21"/>
      <c r="E8" s="21"/>
      <c r="F8" s="22"/>
      <c r="G8" s="5"/>
      <c r="H8" s="23"/>
      <c r="I8" s="2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thickTop="1" thickBot="1">
      <c r="A9" s="1"/>
      <c r="B9" s="4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33"/>
      <c r="B10" s="32"/>
      <c r="C10" s="32"/>
      <c r="D10" s="32"/>
      <c r="E10" s="32"/>
      <c r="F10" s="31"/>
      <c r="G10" s="31"/>
      <c r="H10" s="26"/>
      <c r="I10" s="32"/>
      <c r="J10" s="3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>
      <c r="A11" s="27"/>
      <c r="B11" s="132" t="s">
        <v>11</v>
      </c>
      <c r="C11" s="133"/>
      <c r="D11" s="133"/>
      <c r="E11" s="133"/>
      <c r="F11" s="133"/>
      <c r="G11" s="133"/>
      <c r="H11" s="133"/>
      <c r="I11" s="46" t="s">
        <v>2</v>
      </c>
      <c r="J11" s="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27"/>
      <c r="B12" s="67"/>
      <c r="C12" s="68"/>
      <c r="D12" s="68"/>
      <c r="E12" s="68"/>
      <c r="F12" s="68"/>
      <c r="G12" s="68"/>
      <c r="H12" s="68"/>
      <c r="I12" s="69"/>
      <c r="J12" s="29"/>
      <c r="K12" s="1"/>
      <c r="L12" s="1"/>
      <c r="M12" s="102">
        <v>43006</v>
      </c>
      <c r="N12" s="1"/>
      <c r="O12" s="1"/>
      <c r="P12" s="1"/>
      <c r="Q12" s="1"/>
      <c r="R12" s="1"/>
      <c r="S12" s="1"/>
      <c r="T12" s="1"/>
      <c r="U12" s="1"/>
      <c r="V12" s="1"/>
    </row>
    <row r="13" spans="1:22" ht="18">
      <c r="A13" s="27"/>
      <c r="B13" s="95" t="s">
        <v>4</v>
      </c>
      <c r="C13" s="71"/>
      <c r="D13" s="71"/>
      <c r="E13" s="71"/>
      <c r="F13" s="71"/>
      <c r="G13" s="71"/>
      <c r="H13" s="72"/>
      <c r="I13" s="73"/>
      <c r="J13" s="29"/>
      <c r="K13" s="1"/>
      <c r="L13" s="47"/>
      <c r="M13" s="102">
        <v>43281</v>
      </c>
      <c r="N13" s="48"/>
      <c r="O13" s="48"/>
      <c r="P13" s="49"/>
      <c r="Q13" s="39"/>
      <c r="R13" s="39"/>
      <c r="S13" s="39"/>
      <c r="T13" s="39"/>
      <c r="U13" s="39"/>
      <c r="V13" s="39"/>
    </row>
    <row r="14" spans="1:22" ht="18">
      <c r="A14" s="27"/>
      <c r="B14" s="70"/>
      <c r="C14" s="71"/>
      <c r="D14" s="71"/>
      <c r="E14" s="71"/>
      <c r="F14" s="71"/>
      <c r="G14" s="71"/>
      <c r="H14" s="72"/>
      <c r="I14" s="78"/>
      <c r="J14" s="29"/>
      <c r="K14" s="1"/>
      <c r="L14" s="47"/>
      <c r="M14" s="60">
        <f>M13-M12</f>
        <v>275</v>
      </c>
      <c r="N14" s="48"/>
      <c r="O14" s="48"/>
      <c r="P14" s="49"/>
      <c r="Q14" s="39"/>
      <c r="R14" s="39"/>
      <c r="S14" s="39"/>
      <c r="T14" s="39"/>
      <c r="U14" s="39"/>
      <c r="V14" s="39"/>
    </row>
    <row r="15" spans="1:22" s="76" customFormat="1" ht="18">
      <c r="A15" s="28"/>
      <c r="B15" s="100" t="s">
        <v>0</v>
      </c>
      <c r="C15" s="101" t="s">
        <v>10</v>
      </c>
      <c r="D15" s="101"/>
      <c r="E15" s="101"/>
      <c r="F15" s="101"/>
      <c r="G15" s="101"/>
      <c r="H15" s="61"/>
      <c r="I15" s="73"/>
      <c r="J15" s="35"/>
      <c r="K15" s="2"/>
      <c r="L15" s="47"/>
      <c r="M15" s="47"/>
      <c r="N15" s="47"/>
      <c r="O15" s="47"/>
      <c r="P15" s="49"/>
      <c r="Q15" s="49"/>
      <c r="R15" s="49"/>
      <c r="S15" s="49"/>
      <c r="T15" s="49"/>
      <c r="U15" s="49"/>
      <c r="V15" s="49"/>
    </row>
    <row r="16" spans="1:22" s="76" customFormat="1" ht="18">
      <c r="A16" s="28"/>
      <c r="B16" s="116" t="s">
        <v>18</v>
      </c>
      <c r="C16" s="117"/>
      <c r="D16" s="117"/>
      <c r="E16" s="117"/>
      <c r="F16" s="117"/>
      <c r="G16" s="117"/>
      <c r="H16" s="112"/>
      <c r="I16" s="73"/>
      <c r="J16" s="35"/>
      <c r="K16" s="2"/>
      <c r="L16" s="47"/>
      <c r="M16" s="47"/>
      <c r="N16" s="47"/>
      <c r="O16" s="47"/>
      <c r="P16" s="49"/>
      <c r="Q16" s="49"/>
      <c r="R16" s="49"/>
      <c r="S16" s="49"/>
      <c r="T16" s="49"/>
      <c r="U16" s="49"/>
      <c r="V16" s="49"/>
    </row>
    <row r="17" spans="1:22" ht="18">
      <c r="A17" s="27"/>
      <c r="B17" s="102">
        <v>43371</v>
      </c>
      <c r="C17" t="s">
        <v>20</v>
      </c>
      <c r="D17" s="71"/>
      <c r="E17" s="71"/>
      <c r="F17" s="71"/>
      <c r="G17" s="71"/>
      <c r="H17" s="72"/>
      <c r="I17" s="78">
        <v>445</v>
      </c>
      <c r="J17" s="29"/>
      <c r="K17" s="41"/>
      <c r="L17" s="47"/>
      <c r="M17" s="48"/>
      <c r="N17" s="48"/>
      <c r="O17" s="48"/>
      <c r="P17" s="49"/>
      <c r="Q17" s="39"/>
      <c r="R17" s="39"/>
      <c r="S17" s="39"/>
      <c r="T17" s="39"/>
      <c r="U17" s="39"/>
      <c r="V17" s="39"/>
    </row>
    <row r="18" spans="1:22" ht="18">
      <c r="A18" s="27"/>
      <c r="B18" s="70"/>
      <c r="D18" s="71"/>
      <c r="E18" s="71"/>
      <c r="F18" s="71"/>
      <c r="G18" s="71"/>
      <c r="H18" s="72"/>
      <c r="I18" s="78">
        <v>0</v>
      </c>
      <c r="J18" s="29"/>
      <c r="K18" s="1"/>
      <c r="L18" s="47"/>
      <c r="M18" s="48"/>
      <c r="N18" s="48"/>
      <c r="O18" s="48"/>
      <c r="P18" s="49"/>
      <c r="Q18" s="39"/>
      <c r="R18" s="39"/>
      <c r="S18" s="39"/>
      <c r="T18" s="39"/>
      <c r="U18" s="39"/>
      <c r="V18" s="39"/>
    </row>
    <row r="19" spans="1:22" ht="18">
      <c r="A19" s="27"/>
      <c r="B19" s="70"/>
      <c r="C19" s="71"/>
      <c r="D19" s="71"/>
      <c r="E19" s="71"/>
      <c r="F19" s="71"/>
      <c r="G19" s="71"/>
      <c r="H19" s="72"/>
      <c r="I19" s="78">
        <v>0</v>
      </c>
      <c r="J19" s="29"/>
      <c r="K19" s="1"/>
      <c r="L19" s="47"/>
      <c r="M19" s="48"/>
      <c r="N19" s="48"/>
      <c r="O19" s="48"/>
      <c r="P19" s="49"/>
      <c r="Q19" s="39"/>
      <c r="R19" s="39"/>
      <c r="S19" s="39"/>
      <c r="T19" s="39"/>
      <c r="U19" s="39"/>
      <c r="V19" s="39"/>
    </row>
    <row r="20" spans="1:22" ht="18">
      <c r="A20" s="27"/>
      <c r="B20" s="70"/>
      <c r="C20" s="71"/>
      <c r="D20" s="71"/>
      <c r="E20" s="71"/>
      <c r="F20" s="71"/>
      <c r="G20" s="71"/>
      <c r="H20" s="72"/>
      <c r="I20" s="78">
        <v>0</v>
      </c>
      <c r="J20" s="29"/>
      <c r="K20" s="1"/>
      <c r="L20" s="47"/>
      <c r="M20" s="48"/>
      <c r="N20" s="48"/>
      <c r="O20" s="48"/>
      <c r="P20" s="49"/>
      <c r="Q20" s="39"/>
      <c r="R20" s="39"/>
      <c r="S20" s="39"/>
      <c r="T20" s="39"/>
      <c r="U20" s="39"/>
      <c r="V20" s="39"/>
    </row>
    <row r="21" spans="1:22" ht="18">
      <c r="A21" s="27"/>
      <c r="B21" s="70"/>
      <c r="C21" s="71"/>
      <c r="D21" s="71"/>
      <c r="E21" s="71"/>
      <c r="F21" s="71"/>
      <c r="G21" s="71"/>
      <c r="H21" s="72"/>
      <c r="I21" s="78">
        <v>0</v>
      </c>
      <c r="J21" s="29"/>
      <c r="K21" s="1"/>
      <c r="L21" s="47"/>
      <c r="M21" s="48"/>
      <c r="N21" s="48"/>
      <c r="O21" s="48"/>
      <c r="P21" s="49"/>
      <c r="Q21" s="39"/>
      <c r="R21" s="39"/>
      <c r="S21" s="39"/>
      <c r="T21" s="39"/>
      <c r="U21" s="39"/>
      <c r="V21" s="39"/>
    </row>
    <row r="22" spans="1:22" ht="18">
      <c r="A22" s="27"/>
      <c r="B22" s="70"/>
      <c r="C22" s="71"/>
      <c r="D22" s="71"/>
      <c r="E22" s="71"/>
      <c r="F22" s="71"/>
      <c r="G22" s="71"/>
      <c r="H22" s="72"/>
      <c r="I22" s="78">
        <v>0</v>
      </c>
      <c r="J22" s="29"/>
      <c r="K22" s="1"/>
      <c r="L22" s="47"/>
      <c r="M22" s="48"/>
      <c r="N22" s="48"/>
      <c r="O22" s="48"/>
      <c r="P22" s="49"/>
      <c r="Q22" s="39"/>
      <c r="R22" s="39"/>
      <c r="S22" s="39"/>
      <c r="T22" s="39"/>
      <c r="U22" s="39"/>
      <c r="V22" s="39"/>
    </row>
    <row r="23" spans="1:22" ht="18">
      <c r="A23" s="27"/>
      <c r="B23" s="70"/>
      <c r="C23" s="71"/>
      <c r="D23" s="71"/>
      <c r="E23" s="71"/>
      <c r="F23" s="71"/>
      <c r="G23" s="71"/>
      <c r="H23" s="72"/>
      <c r="I23" s="78">
        <v>0</v>
      </c>
      <c r="J23" s="29"/>
      <c r="K23" s="1"/>
      <c r="L23" s="47"/>
      <c r="M23" s="48"/>
      <c r="N23" s="48"/>
      <c r="O23" s="48"/>
      <c r="P23" s="49"/>
      <c r="Q23" s="39"/>
      <c r="R23" s="39"/>
      <c r="S23" s="39"/>
      <c r="T23" s="39"/>
      <c r="U23" s="39"/>
      <c r="V23" s="39"/>
    </row>
    <row r="24" spans="1:22" ht="18">
      <c r="A24" s="27"/>
      <c r="B24" s="70"/>
      <c r="C24" s="71"/>
      <c r="D24" s="71"/>
      <c r="E24" s="71"/>
      <c r="F24" s="71"/>
      <c r="G24" s="71"/>
      <c r="H24" s="72"/>
      <c r="I24" s="79">
        <v>0</v>
      </c>
      <c r="J24" s="29"/>
      <c r="K24" s="1"/>
      <c r="L24" s="47"/>
      <c r="M24" s="48"/>
      <c r="N24" s="48"/>
      <c r="O24" s="48"/>
      <c r="P24" s="49"/>
      <c r="Q24" s="39"/>
      <c r="R24" s="39"/>
      <c r="S24" s="39"/>
      <c r="T24" s="39"/>
      <c r="U24" s="39"/>
      <c r="V24" s="39"/>
    </row>
    <row r="25" spans="1:22" s="76" customFormat="1" ht="18.600000000000001" thickBot="1">
      <c r="A25" s="28"/>
      <c r="B25" s="74" t="s">
        <v>5</v>
      </c>
      <c r="C25" s="75"/>
      <c r="D25" s="75"/>
      <c r="E25" s="75"/>
      <c r="F25" s="75"/>
      <c r="G25" s="75"/>
      <c r="H25" s="72"/>
      <c r="I25" s="80">
        <f>SUM(I17:I24)</f>
        <v>445</v>
      </c>
      <c r="J25" s="35"/>
      <c r="K25" s="2"/>
      <c r="L25" s="47"/>
      <c r="M25" s="47"/>
      <c r="N25" s="47"/>
      <c r="O25" s="47"/>
      <c r="P25" s="49"/>
      <c r="Q25" s="49"/>
      <c r="R25" s="49"/>
      <c r="S25" s="49"/>
      <c r="T25" s="49"/>
      <c r="U25" s="49"/>
      <c r="V25" s="49"/>
    </row>
    <row r="26" spans="1:22" ht="18.600000000000001" thickTop="1">
      <c r="A26" s="27"/>
      <c r="B26" s="42"/>
      <c r="C26" s="55"/>
      <c r="D26" s="55"/>
      <c r="E26" s="55"/>
      <c r="F26" s="55"/>
      <c r="G26" s="55"/>
      <c r="H26" s="56"/>
      <c r="I26" s="77"/>
      <c r="J26" s="29"/>
      <c r="K26" s="1"/>
      <c r="L26" s="48"/>
      <c r="M26" s="48"/>
      <c r="N26" s="48"/>
      <c r="O26" s="48"/>
      <c r="P26" s="39"/>
      <c r="Q26" s="39"/>
      <c r="R26" s="39"/>
      <c r="S26" s="39"/>
      <c r="T26" s="39"/>
      <c r="U26" s="39"/>
      <c r="V26" s="39"/>
    </row>
    <row r="27" spans="1:22" ht="18">
      <c r="A27" s="27"/>
      <c r="B27" s="42"/>
      <c r="C27" s="55"/>
      <c r="D27" s="55"/>
      <c r="E27" s="55"/>
      <c r="F27" s="55"/>
      <c r="G27" s="55"/>
      <c r="H27" s="56"/>
      <c r="I27" s="57"/>
      <c r="J27" s="29"/>
      <c r="K27" s="1"/>
      <c r="L27" s="48"/>
      <c r="M27" s="48"/>
      <c r="N27" s="50"/>
      <c r="O27" s="50"/>
      <c r="P27" s="39"/>
      <c r="Q27" s="39"/>
      <c r="R27" s="39"/>
      <c r="S27" s="39"/>
      <c r="T27" s="39"/>
      <c r="U27" s="39"/>
      <c r="V27" s="39"/>
    </row>
    <row r="28" spans="1:22" s="94" customFormat="1" ht="26.4">
      <c r="A28" s="81"/>
      <c r="B28" s="82"/>
      <c r="C28" s="83"/>
      <c r="D28" s="84" t="s">
        <v>6</v>
      </c>
      <c r="E28" s="84"/>
      <c r="F28" s="85">
        <f>I25</f>
        <v>445</v>
      </c>
      <c r="H28" s="86"/>
      <c r="I28" s="87"/>
      <c r="J28" s="88"/>
      <c r="K28" s="89"/>
      <c r="L28" s="90"/>
      <c r="M28" s="113"/>
      <c r="N28" s="92"/>
      <c r="O28" s="92"/>
      <c r="P28" s="93"/>
      <c r="Q28" s="93"/>
      <c r="R28" s="93"/>
      <c r="S28" s="93"/>
      <c r="T28" s="93"/>
      <c r="U28" s="93"/>
      <c r="V28" s="93"/>
    </row>
    <row r="29" spans="1:22" s="94" customFormat="1" ht="18">
      <c r="A29" s="81"/>
      <c r="B29" s="82"/>
      <c r="C29" s="83"/>
      <c r="D29" s="84"/>
      <c r="E29" s="84"/>
      <c r="F29" s="85"/>
      <c r="G29" s="85"/>
      <c r="H29" s="86"/>
      <c r="I29" s="87"/>
      <c r="J29" s="88"/>
      <c r="K29" s="89"/>
      <c r="L29" s="90"/>
      <c r="M29" s="91"/>
      <c r="N29" s="92"/>
      <c r="O29" s="92"/>
      <c r="P29" s="93"/>
      <c r="Q29" s="93"/>
      <c r="R29" s="93"/>
      <c r="S29" s="93"/>
      <c r="T29" s="93"/>
      <c r="U29" s="93"/>
      <c r="V29" s="93"/>
    </row>
    <row r="30" spans="1:22" ht="26.4">
      <c r="A30" s="27"/>
      <c r="B30" s="42"/>
      <c r="C30" s="55"/>
      <c r="D30" s="61" t="s">
        <v>7</v>
      </c>
      <c r="E30" s="61" t="s">
        <v>12</v>
      </c>
      <c r="F30" s="98" t="s">
        <v>9</v>
      </c>
      <c r="G30" s="99" t="s">
        <v>8</v>
      </c>
      <c r="H30" s="56"/>
      <c r="I30" s="57"/>
      <c r="J30" s="29"/>
      <c r="K30" s="1"/>
      <c r="L30" s="48"/>
      <c r="M30" s="52"/>
      <c r="N30" s="53"/>
      <c r="O30" s="53"/>
      <c r="P30" s="39"/>
      <c r="Q30" s="39"/>
      <c r="R30" s="39"/>
      <c r="S30" s="39"/>
      <c r="T30" s="39"/>
      <c r="U30" s="39"/>
      <c r="V30" s="39"/>
    </row>
    <row r="31" spans="1:22" ht="18">
      <c r="A31" s="27"/>
      <c r="B31" s="42"/>
      <c r="C31" s="55"/>
      <c r="D31" s="60">
        <v>2019</v>
      </c>
      <c r="E31" s="96">
        <v>276</v>
      </c>
      <c r="F31" s="97">
        <f>(I17/5)*E31/365</f>
        <v>67.298630136986304</v>
      </c>
      <c r="G31" s="97">
        <f>I25-F31</f>
        <v>377.70136986301372</v>
      </c>
      <c r="H31" s="56"/>
      <c r="I31" s="58"/>
      <c r="J31" s="29"/>
      <c r="K31" s="1"/>
      <c r="L31" s="111"/>
      <c r="M31" s="51"/>
      <c r="N31" s="50"/>
      <c r="O31" s="50"/>
      <c r="P31" s="39"/>
      <c r="Q31" s="39"/>
      <c r="R31" s="39"/>
      <c r="S31" s="39"/>
      <c r="T31" s="39"/>
      <c r="U31" s="39"/>
      <c r="V31" s="39"/>
    </row>
    <row r="32" spans="1:22" ht="18">
      <c r="A32" s="27"/>
      <c r="B32" s="42"/>
      <c r="C32" s="55"/>
      <c r="D32" s="118">
        <v>2020</v>
      </c>
      <c r="E32" s="60">
        <v>365</v>
      </c>
      <c r="F32" s="97">
        <f>I17/5</f>
        <v>89</v>
      </c>
      <c r="G32" s="62">
        <f>G31-F32</f>
        <v>288.70136986301372</v>
      </c>
      <c r="H32" s="56"/>
      <c r="I32" s="57"/>
      <c r="J32" s="29"/>
      <c r="K32" s="1"/>
      <c r="L32" s="48"/>
      <c r="M32" s="51"/>
      <c r="N32" s="50"/>
      <c r="O32" s="50"/>
      <c r="P32" s="39"/>
      <c r="Q32" s="39"/>
      <c r="R32" s="39"/>
      <c r="S32" s="39"/>
      <c r="T32" s="39"/>
      <c r="U32" s="39"/>
      <c r="V32" s="39"/>
    </row>
    <row r="33" spans="1:22" ht="18">
      <c r="A33" s="27"/>
      <c r="B33" s="42"/>
      <c r="C33" s="55"/>
      <c r="D33" s="118">
        <v>2021</v>
      </c>
      <c r="E33" s="60">
        <v>365</v>
      </c>
      <c r="F33" s="97">
        <f>I25/5</f>
        <v>89</v>
      </c>
      <c r="G33" s="62">
        <f t="shared" ref="G33:G36" si="0">G32-F33</f>
        <v>199.70136986301372</v>
      </c>
      <c r="H33" s="56"/>
      <c r="I33" s="57"/>
      <c r="J33" s="29"/>
      <c r="K33" s="1"/>
      <c r="L33" s="54"/>
      <c r="M33" s="51"/>
      <c r="N33" s="50"/>
      <c r="O33" s="50"/>
      <c r="P33" s="39"/>
      <c r="Q33" s="39"/>
      <c r="R33" s="39"/>
      <c r="S33" s="39"/>
      <c r="T33" s="39"/>
      <c r="U33" s="39"/>
      <c r="V33" s="39"/>
    </row>
    <row r="34" spans="1:22" ht="18">
      <c r="A34" s="27"/>
      <c r="B34" s="42"/>
      <c r="C34" s="59"/>
      <c r="D34" s="118">
        <v>2022</v>
      </c>
      <c r="E34" s="60">
        <v>366</v>
      </c>
      <c r="F34" s="97">
        <f>I25/5</f>
        <v>89</v>
      </c>
      <c r="G34" s="62">
        <f t="shared" si="0"/>
        <v>110.70136986301372</v>
      </c>
      <c r="H34" s="56"/>
      <c r="I34" s="57"/>
      <c r="J34" s="29"/>
      <c r="K34" s="1"/>
      <c r="L34" s="48"/>
      <c r="M34" s="51"/>
      <c r="N34" s="50"/>
      <c r="O34" s="50"/>
      <c r="P34" s="39"/>
      <c r="Q34" s="39"/>
      <c r="R34" s="39"/>
      <c r="S34" s="39"/>
      <c r="T34" s="39"/>
      <c r="U34" s="39"/>
      <c r="V34" s="39"/>
    </row>
    <row r="35" spans="1:22" ht="18">
      <c r="A35" s="27"/>
      <c r="B35" s="42"/>
      <c r="C35" s="55"/>
      <c r="D35" s="118">
        <v>2023</v>
      </c>
      <c r="E35" s="60">
        <v>365</v>
      </c>
      <c r="F35" s="97">
        <f>I25/5</f>
        <v>89</v>
      </c>
      <c r="G35" s="62">
        <f t="shared" si="0"/>
        <v>21.701369863013724</v>
      </c>
      <c r="H35" s="56"/>
      <c r="I35" s="57"/>
      <c r="J35" s="29"/>
      <c r="K35" s="1"/>
      <c r="L35" s="48"/>
      <c r="M35" s="51"/>
      <c r="N35" s="50"/>
      <c r="O35" s="50"/>
      <c r="P35" s="39"/>
      <c r="Q35" s="39"/>
      <c r="R35" s="39"/>
      <c r="S35" s="39"/>
      <c r="T35" s="39"/>
      <c r="U35" s="39"/>
      <c r="V35" s="39"/>
    </row>
    <row r="36" spans="1:22" ht="18">
      <c r="A36" s="27"/>
      <c r="B36" s="42"/>
      <c r="C36" s="55"/>
      <c r="D36" s="118">
        <v>2024</v>
      </c>
      <c r="E36" s="61">
        <f>365-E31</f>
        <v>89</v>
      </c>
      <c r="F36" s="103">
        <v>21.7</v>
      </c>
      <c r="G36" s="62">
        <f t="shared" si="0"/>
        <v>1.3698630137248813E-3</v>
      </c>
      <c r="H36" s="56"/>
      <c r="I36" s="57"/>
      <c r="J36" s="29"/>
      <c r="K36" s="1"/>
      <c r="L36" s="48"/>
      <c r="M36" s="51"/>
      <c r="N36" s="50"/>
      <c r="O36" s="50"/>
      <c r="P36" s="39"/>
      <c r="Q36" s="39"/>
      <c r="R36" s="39"/>
      <c r="S36" s="39"/>
      <c r="T36" s="39"/>
      <c r="U36" s="39"/>
      <c r="V36" s="39"/>
    </row>
    <row r="37" spans="1:22" ht="18">
      <c r="A37" s="27"/>
      <c r="B37" s="105"/>
      <c r="C37" s="106"/>
      <c r="D37" s="107"/>
      <c r="E37" s="112">
        <f>SUM(E31:E36)</f>
        <v>1826</v>
      </c>
      <c r="F37" s="115">
        <f>SUM(F31:F36)</f>
        <v>444.99863013698626</v>
      </c>
      <c r="G37" s="108"/>
      <c r="H37" s="109"/>
      <c r="I37" s="110"/>
      <c r="J37" s="29"/>
      <c r="K37" s="1"/>
      <c r="L37" s="48"/>
      <c r="M37" s="51"/>
      <c r="N37" s="50"/>
      <c r="O37" s="50"/>
      <c r="P37" s="39"/>
      <c r="Q37" s="39"/>
      <c r="R37" s="39"/>
      <c r="S37" s="39"/>
      <c r="T37" s="39"/>
      <c r="U37" s="39"/>
      <c r="V37" s="39"/>
    </row>
    <row r="38" spans="1:22" ht="18">
      <c r="A38" s="27"/>
      <c r="B38" s="105"/>
      <c r="C38" s="106"/>
      <c r="D38" s="107"/>
      <c r="E38" s="107"/>
      <c r="G38" s="108"/>
      <c r="H38" s="109"/>
      <c r="I38" s="110"/>
      <c r="J38" s="29"/>
      <c r="K38" s="1"/>
      <c r="L38" s="48"/>
      <c r="M38" s="51"/>
      <c r="N38" s="50"/>
      <c r="O38" s="50"/>
      <c r="P38" s="39"/>
      <c r="Q38" s="39"/>
      <c r="R38" s="39"/>
      <c r="S38" s="39"/>
      <c r="T38" s="39"/>
      <c r="U38" s="39"/>
      <c r="V38" s="39"/>
    </row>
    <row r="39" spans="1:22" ht="18">
      <c r="A39" s="27"/>
      <c r="B39" s="105"/>
      <c r="C39" s="106"/>
      <c r="D39" s="107"/>
      <c r="E39" s="107"/>
      <c r="F39" s="108"/>
      <c r="G39" s="108"/>
      <c r="H39" s="109"/>
      <c r="I39" s="110"/>
      <c r="J39" s="29"/>
      <c r="K39" s="1"/>
      <c r="L39" s="48"/>
      <c r="M39" s="51"/>
      <c r="N39" s="50"/>
      <c r="O39" s="50"/>
      <c r="P39" s="39"/>
      <c r="Q39" s="39"/>
      <c r="R39" s="39"/>
      <c r="S39" s="39"/>
      <c r="T39" s="39"/>
      <c r="U39" s="39"/>
      <c r="V39" s="39"/>
    </row>
    <row r="40" spans="1:22">
      <c r="A40" s="27"/>
      <c r="B40" s="43"/>
      <c r="C40" s="44"/>
      <c r="D40" s="44"/>
      <c r="E40" s="44"/>
      <c r="F40" s="44"/>
      <c r="G40" s="44"/>
      <c r="H40" s="61"/>
      <c r="I40" s="45"/>
      <c r="J40" s="2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>
      <c r="A41" s="27"/>
      <c r="B41" s="1"/>
      <c r="C41" s="1"/>
      <c r="D41" s="1"/>
      <c r="E41" s="1"/>
      <c r="F41" s="1"/>
      <c r="G41" s="1"/>
      <c r="H41" s="1"/>
      <c r="I41" s="1"/>
      <c r="J41" s="2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thickBot="1">
      <c r="A42" s="40" t="s">
        <v>3</v>
      </c>
      <c r="B42" s="3"/>
      <c r="C42" s="3"/>
      <c r="D42" s="36"/>
      <c r="E42" s="36"/>
      <c r="F42" s="3"/>
      <c r="G42" s="3"/>
      <c r="H42" s="3"/>
      <c r="I42" s="36"/>
      <c r="J42" s="3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1"/>
      <c r="B43" s="1"/>
      <c r="C43" s="1"/>
      <c r="D43" s="37"/>
      <c r="E43" s="10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>
      <c r="D48" s="1"/>
      <c r="E48" s="1"/>
    </row>
    <row r="49" spans="4:5">
      <c r="D49" s="1"/>
      <c r="E49" s="1"/>
    </row>
  </sheetData>
  <mergeCells count="2">
    <mergeCell ref="I4:I5"/>
    <mergeCell ref="B11:H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9"/>
  <sheetViews>
    <sheetView topLeftCell="A25" workbookViewId="0">
      <selection activeCell="I38" sqref="I38"/>
    </sheetView>
  </sheetViews>
  <sheetFormatPr defaultRowHeight="14.4"/>
  <cols>
    <col min="1" max="1" width="3.77734375" customWidth="1"/>
    <col min="2" max="2" width="12.77734375" customWidth="1"/>
    <col min="4" max="4" width="10.77734375" customWidth="1"/>
    <col min="5" max="5" width="15.21875" customWidth="1"/>
    <col min="6" max="7" width="11.21875" customWidth="1"/>
    <col min="8" max="8" width="10.5546875" customWidth="1"/>
    <col min="9" max="9" width="16.44140625" customWidth="1"/>
    <col min="10" max="10" width="3.44140625" customWidth="1"/>
    <col min="11" max="11" width="10.21875" bestFit="1" customWidth="1"/>
  </cols>
  <sheetData>
    <row r="1" spans="1:22" ht="23.4">
      <c r="A1" s="4"/>
      <c r="B1" s="5"/>
      <c r="C1" s="4"/>
      <c r="D1" s="4"/>
      <c r="E1" s="4"/>
      <c r="F1" s="4"/>
      <c r="G1" s="38"/>
      <c r="H1" s="25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6">
      <c r="A2" s="4"/>
      <c r="B2" s="4"/>
      <c r="C2" s="4"/>
      <c r="D2" s="4"/>
      <c r="E2" s="4"/>
      <c r="F2" s="4"/>
      <c r="G2" s="4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6">
      <c r="A3" s="7"/>
      <c r="B3" s="8"/>
      <c r="C3" s="8"/>
      <c r="D3" s="8"/>
      <c r="E3" s="8"/>
      <c r="F3" s="9"/>
      <c r="G3" s="5"/>
      <c r="H3" s="10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399999999999999">
      <c r="A4" s="65" t="s">
        <v>13</v>
      </c>
      <c r="B4" s="66"/>
      <c r="C4" s="66"/>
      <c r="D4" s="66"/>
      <c r="E4" s="66"/>
      <c r="F4" s="63"/>
      <c r="G4" s="5"/>
      <c r="H4" s="15"/>
      <c r="I4" s="134">
        <v>857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6.2" thickBot="1">
      <c r="A5" s="64"/>
      <c r="B5" s="13"/>
      <c r="C5" s="13"/>
      <c r="D5" s="13"/>
      <c r="E5" s="13"/>
      <c r="F5" s="14"/>
      <c r="G5" s="5"/>
      <c r="H5" s="16"/>
      <c r="I5" s="13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6.2" thickTop="1">
      <c r="A6" s="4"/>
      <c r="B6" s="4"/>
      <c r="C6" s="4"/>
      <c r="D6" s="4"/>
      <c r="E6" s="4"/>
      <c r="F6" s="4"/>
      <c r="G6" s="5"/>
      <c r="H6" s="17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>
      <c r="A7" s="10"/>
      <c r="B7" s="8"/>
      <c r="C7" s="8"/>
      <c r="D7" s="8"/>
      <c r="E7" s="8"/>
      <c r="F7" s="9"/>
      <c r="G7" s="5"/>
      <c r="H7" s="19"/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4" thickBot="1">
      <c r="A8" s="12" t="s">
        <v>1</v>
      </c>
      <c r="B8" s="21"/>
      <c r="C8" s="21"/>
      <c r="D8" s="21"/>
      <c r="E8" s="21"/>
      <c r="F8" s="22"/>
      <c r="G8" s="5"/>
      <c r="H8" s="23"/>
      <c r="I8" s="2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thickTop="1" thickBot="1">
      <c r="A9" s="1"/>
      <c r="B9" s="4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33"/>
      <c r="B10" s="32"/>
      <c r="C10" s="32"/>
      <c r="D10" s="32"/>
      <c r="E10" s="32"/>
      <c r="F10" s="31"/>
      <c r="G10" s="31"/>
      <c r="H10" s="26"/>
      <c r="I10" s="32"/>
      <c r="J10" s="3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>
      <c r="A11" s="27"/>
      <c r="B11" s="132" t="s">
        <v>11</v>
      </c>
      <c r="C11" s="133"/>
      <c r="D11" s="133"/>
      <c r="E11" s="133"/>
      <c r="F11" s="133"/>
      <c r="G11" s="133"/>
      <c r="H11" s="133"/>
      <c r="I11" s="46" t="s">
        <v>2</v>
      </c>
      <c r="J11" s="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27"/>
      <c r="B12" s="67"/>
      <c r="C12" s="68"/>
      <c r="D12" s="68"/>
      <c r="E12" s="68"/>
      <c r="F12" s="68"/>
      <c r="G12" s="68"/>
      <c r="H12" s="68"/>
      <c r="I12" s="69"/>
      <c r="J12" s="2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8">
      <c r="A13" s="27"/>
      <c r="B13" s="95" t="s">
        <v>4</v>
      </c>
      <c r="C13" s="71"/>
      <c r="D13" s="71"/>
      <c r="E13" s="71"/>
      <c r="F13" s="71"/>
      <c r="G13" s="71"/>
      <c r="H13" s="72"/>
      <c r="I13" s="73"/>
      <c r="J13" s="29"/>
      <c r="K13" s="1"/>
      <c r="L13" s="47"/>
      <c r="M13" s="48"/>
      <c r="N13" s="48"/>
      <c r="O13" s="48"/>
      <c r="P13" s="49"/>
      <c r="Q13" s="39"/>
      <c r="R13" s="39"/>
      <c r="S13" s="39"/>
      <c r="T13" s="39"/>
      <c r="U13" s="39"/>
      <c r="V13" s="39"/>
    </row>
    <row r="14" spans="1:22" ht="18">
      <c r="A14" s="27"/>
      <c r="B14" s="70"/>
      <c r="C14" s="71"/>
      <c r="D14" s="71"/>
      <c r="E14" s="71"/>
      <c r="F14" s="71"/>
      <c r="G14" s="71"/>
      <c r="H14" s="72"/>
      <c r="I14" s="78"/>
      <c r="J14" s="29"/>
      <c r="K14" s="1"/>
      <c r="L14" s="47"/>
      <c r="M14" s="48"/>
      <c r="N14" s="48"/>
      <c r="O14" s="48"/>
      <c r="P14" s="49"/>
      <c r="Q14" s="39"/>
      <c r="R14" s="39"/>
      <c r="S14" s="39"/>
      <c r="T14" s="39"/>
      <c r="U14" s="39"/>
      <c r="V14" s="39"/>
    </row>
    <row r="15" spans="1:22" s="76" customFormat="1" ht="18">
      <c r="A15" s="28"/>
      <c r="B15" s="100" t="s">
        <v>0</v>
      </c>
      <c r="C15" s="101" t="s">
        <v>10</v>
      </c>
      <c r="D15" s="101"/>
      <c r="E15" s="101"/>
      <c r="F15" s="101"/>
      <c r="G15" s="101"/>
      <c r="H15" s="61"/>
      <c r="I15" s="73"/>
      <c r="J15" s="35"/>
      <c r="K15" s="2"/>
      <c r="L15" s="47"/>
      <c r="M15" s="47"/>
      <c r="N15" s="47"/>
      <c r="O15" s="47"/>
      <c r="P15" s="49"/>
      <c r="Q15" s="49"/>
      <c r="R15" s="49"/>
      <c r="S15" s="49"/>
      <c r="T15" s="49"/>
      <c r="U15" s="49"/>
      <c r="V15" s="49"/>
    </row>
    <row r="16" spans="1:22" s="76" customFormat="1" ht="18">
      <c r="A16" s="28"/>
      <c r="B16" s="116" t="s">
        <v>17</v>
      </c>
      <c r="C16" s="117"/>
      <c r="D16" s="117"/>
      <c r="E16" s="117"/>
      <c r="F16" s="117"/>
      <c r="G16" s="117"/>
      <c r="H16" s="112"/>
      <c r="I16" s="73"/>
      <c r="J16" s="35"/>
      <c r="K16" s="2"/>
      <c r="L16" s="47"/>
      <c r="M16" s="47"/>
      <c r="N16" s="47"/>
      <c r="O16" s="47"/>
      <c r="P16" s="49"/>
      <c r="Q16" s="49"/>
      <c r="R16" s="49"/>
      <c r="S16" s="49"/>
      <c r="T16" s="49"/>
      <c r="U16" s="49"/>
      <c r="V16" s="49"/>
    </row>
    <row r="17" spans="1:22" ht="18">
      <c r="A17" s="27"/>
      <c r="B17" s="102">
        <v>42521</v>
      </c>
      <c r="C17" s="71" t="s">
        <v>15</v>
      </c>
      <c r="D17" s="71"/>
      <c r="E17" s="71"/>
      <c r="F17" s="71"/>
      <c r="G17" s="71"/>
      <c r="H17" s="72"/>
      <c r="I17" s="78">
        <v>695</v>
      </c>
      <c r="J17" s="29"/>
      <c r="K17" s="41"/>
      <c r="L17" s="47"/>
      <c r="M17" s="48"/>
      <c r="N17" s="48"/>
      <c r="O17" s="48"/>
      <c r="P17" s="49"/>
      <c r="Q17" s="39"/>
      <c r="R17" s="39"/>
      <c r="S17" s="39"/>
      <c r="T17" s="39"/>
      <c r="U17" s="39"/>
      <c r="V17" s="39"/>
    </row>
    <row r="18" spans="1:22" ht="18">
      <c r="A18" s="27"/>
      <c r="B18" s="102">
        <v>42521</v>
      </c>
      <c r="C18" t="s">
        <v>16</v>
      </c>
      <c r="D18" s="71"/>
      <c r="E18" s="71"/>
      <c r="F18" s="71"/>
      <c r="G18" s="71"/>
      <c r="H18" s="72"/>
      <c r="I18" s="78">
        <v>2697.99</v>
      </c>
      <c r="J18" s="29"/>
      <c r="K18" s="1"/>
      <c r="L18" s="47"/>
      <c r="M18" s="48"/>
      <c r="N18" s="48"/>
      <c r="O18" s="48"/>
      <c r="P18" s="49"/>
      <c r="Q18" s="39"/>
      <c r="R18" s="39"/>
      <c r="S18" s="39"/>
      <c r="T18" s="39"/>
      <c r="U18" s="39"/>
      <c r="V18" s="39"/>
    </row>
    <row r="19" spans="1:22" ht="18">
      <c r="A19" s="27"/>
      <c r="B19" s="70"/>
      <c r="C19" s="71"/>
      <c r="D19" s="71"/>
      <c r="E19" s="71"/>
      <c r="F19" s="71"/>
      <c r="G19" s="71"/>
      <c r="H19" s="72"/>
      <c r="I19" s="78">
        <v>0</v>
      </c>
      <c r="J19" s="29"/>
      <c r="K19" s="1"/>
      <c r="L19" s="47"/>
      <c r="M19" s="48"/>
      <c r="N19" s="48"/>
      <c r="O19" s="48"/>
      <c r="P19" s="49"/>
      <c r="Q19" s="39"/>
      <c r="R19" s="39"/>
      <c r="S19" s="39"/>
      <c r="T19" s="39"/>
      <c r="U19" s="39"/>
      <c r="V19" s="39"/>
    </row>
    <row r="20" spans="1:22" ht="18">
      <c r="A20" s="27"/>
      <c r="B20" s="70"/>
      <c r="C20" s="71"/>
      <c r="D20" s="71"/>
      <c r="E20" s="71"/>
      <c r="F20" s="71"/>
      <c r="G20" s="71"/>
      <c r="H20" s="72"/>
      <c r="I20" s="78">
        <v>0</v>
      </c>
      <c r="J20" s="29"/>
      <c r="K20" s="1"/>
      <c r="L20" s="47"/>
      <c r="M20" s="48"/>
      <c r="N20" s="48"/>
      <c r="O20" s="48"/>
      <c r="P20" s="49"/>
      <c r="Q20" s="39"/>
      <c r="R20" s="39"/>
      <c r="S20" s="39"/>
      <c r="T20" s="39"/>
      <c r="U20" s="39"/>
      <c r="V20" s="39"/>
    </row>
    <row r="21" spans="1:22" ht="18">
      <c r="A21" s="27"/>
      <c r="B21" s="70"/>
      <c r="C21" s="71"/>
      <c r="D21" s="71"/>
      <c r="E21" s="71"/>
      <c r="F21" s="71"/>
      <c r="G21" s="71"/>
      <c r="H21" s="72"/>
      <c r="I21" s="78">
        <v>0</v>
      </c>
      <c r="J21" s="29"/>
      <c r="K21" s="1"/>
      <c r="L21" s="47"/>
      <c r="M21" s="48"/>
      <c r="N21" s="48"/>
      <c r="O21" s="48"/>
      <c r="P21" s="49"/>
      <c r="Q21" s="39"/>
      <c r="R21" s="39"/>
      <c r="S21" s="39"/>
      <c r="T21" s="39"/>
      <c r="U21" s="39"/>
      <c r="V21" s="39"/>
    </row>
    <row r="22" spans="1:22" ht="18">
      <c r="A22" s="27"/>
      <c r="B22" s="70"/>
      <c r="C22" s="71"/>
      <c r="D22" s="71"/>
      <c r="E22" s="71"/>
      <c r="F22" s="71"/>
      <c r="G22" s="71"/>
      <c r="H22" s="72"/>
      <c r="I22" s="78">
        <v>0</v>
      </c>
      <c r="J22" s="29"/>
      <c r="K22" s="1"/>
      <c r="L22" s="47"/>
      <c r="M22" s="48"/>
      <c r="N22" s="48"/>
      <c r="O22" s="48"/>
      <c r="P22" s="49"/>
      <c r="Q22" s="39"/>
      <c r="R22" s="39"/>
      <c r="S22" s="39"/>
      <c r="T22" s="39"/>
      <c r="U22" s="39"/>
      <c r="V22" s="39"/>
    </row>
    <row r="23" spans="1:22" ht="18">
      <c r="A23" s="27"/>
      <c r="B23" s="70"/>
      <c r="C23" s="71"/>
      <c r="D23" s="71"/>
      <c r="E23" s="71"/>
      <c r="F23" s="71"/>
      <c r="G23" s="71"/>
      <c r="H23" s="72"/>
      <c r="I23" s="78">
        <v>0</v>
      </c>
      <c r="J23" s="29"/>
      <c r="K23" s="1"/>
      <c r="L23" s="47"/>
      <c r="M23" s="48"/>
      <c r="N23" s="48"/>
      <c r="O23" s="48"/>
      <c r="P23" s="49"/>
      <c r="Q23" s="39"/>
      <c r="R23" s="39"/>
      <c r="S23" s="39"/>
      <c r="T23" s="39"/>
      <c r="U23" s="39"/>
      <c r="V23" s="39"/>
    </row>
    <row r="24" spans="1:22" ht="18">
      <c r="A24" s="27"/>
      <c r="B24" s="70"/>
      <c r="C24" s="71"/>
      <c r="D24" s="71"/>
      <c r="E24" s="71"/>
      <c r="F24" s="71"/>
      <c r="G24" s="71"/>
      <c r="H24" s="72"/>
      <c r="I24" s="79">
        <v>0</v>
      </c>
      <c r="J24" s="29"/>
      <c r="K24" s="1"/>
      <c r="L24" s="47"/>
      <c r="M24" s="48"/>
      <c r="N24" s="48"/>
      <c r="O24" s="48"/>
      <c r="P24" s="49"/>
      <c r="Q24" s="39"/>
      <c r="R24" s="39"/>
      <c r="S24" s="39"/>
      <c r="T24" s="39"/>
      <c r="U24" s="39"/>
      <c r="V24" s="39"/>
    </row>
    <row r="25" spans="1:22" s="76" customFormat="1" ht="18.600000000000001" thickBot="1">
      <c r="A25" s="28"/>
      <c r="B25" s="74" t="s">
        <v>5</v>
      </c>
      <c r="C25" s="75"/>
      <c r="D25" s="75"/>
      <c r="E25" s="75"/>
      <c r="F25" s="75"/>
      <c r="G25" s="75"/>
      <c r="H25" s="72"/>
      <c r="I25" s="80">
        <f>SUM(I17:I24)</f>
        <v>3392.99</v>
      </c>
      <c r="J25" s="35"/>
      <c r="K25" s="2"/>
      <c r="L25" s="47"/>
      <c r="M25" s="47"/>
      <c r="N25" s="47"/>
      <c r="O25" s="47"/>
      <c r="P25" s="49"/>
      <c r="Q25" s="49"/>
      <c r="R25" s="49"/>
      <c r="S25" s="49"/>
      <c r="T25" s="49"/>
      <c r="U25" s="49"/>
      <c r="V25" s="49"/>
    </row>
    <row r="26" spans="1:22" ht="18.600000000000001" thickTop="1">
      <c r="A26" s="27"/>
      <c r="B26" s="42"/>
      <c r="C26" s="55"/>
      <c r="D26" s="55"/>
      <c r="E26" s="55"/>
      <c r="F26" s="55"/>
      <c r="G26" s="55"/>
      <c r="H26" s="56"/>
      <c r="I26" s="77"/>
      <c r="J26" s="29"/>
      <c r="K26" s="1"/>
      <c r="L26" s="48"/>
      <c r="M26" s="48"/>
      <c r="N26" s="48"/>
      <c r="O26" s="48"/>
      <c r="P26" s="39"/>
      <c r="Q26" s="39"/>
      <c r="R26" s="39"/>
      <c r="S26" s="39"/>
      <c r="T26" s="39"/>
      <c r="U26" s="39"/>
      <c r="V26" s="39"/>
    </row>
    <row r="27" spans="1:22" ht="18">
      <c r="A27" s="27"/>
      <c r="B27" s="42"/>
      <c r="C27" s="55"/>
      <c r="D27" s="55"/>
      <c r="E27" s="55"/>
      <c r="F27" s="55"/>
      <c r="G27" s="55"/>
      <c r="H27" s="56"/>
      <c r="I27" s="57"/>
      <c r="J27" s="29"/>
      <c r="K27" s="1"/>
      <c r="L27" s="48"/>
      <c r="M27" s="48"/>
      <c r="N27" s="50"/>
      <c r="O27" s="50"/>
      <c r="P27" s="39"/>
      <c r="Q27" s="39"/>
      <c r="R27" s="39"/>
      <c r="S27" s="39"/>
      <c r="T27" s="39"/>
      <c r="U27" s="39"/>
      <c r="V27" s="39"/>
    </row>
    <row r="28" spans="1:22" s="94" customFormat="1" ht="26.4">
      <c r="A28" s="81"/>
      <c r="B28" s="82"/>
      <c r="C28" s="83"/>
      <c r="D28" s="84" t="s">
        <v>6</v>
      </c>
      <c r="E28" s="84"/>
      <c r="F28" s="85">
        <f>I25</f>
        <v>3392.99</v>
      </c>
      <c r="H28" s="86"/>
      <c r="I28" s="87"/>
      <c r="J28" s="88"/>
      <c r="K28" s="89"/>
      <c r="L28" s="90"/>
      <c r="M28" s="91"/>
      <c r="N28" s="92"/>
      <c r="O28" s="92"/>
      <c r="P28" s="93"/>
      <c r="Q28" s="93"/>
      <c r="R28" s="93"/>
      <c r="S28" s="93"/>
      <c r="T28" s="93"/>
      <c r="U28" s="93"/>
      <c r="V28" s="93"/>
    </row>
    <row r="29" spans="1:22" s="94" customFormat="1" ht="18">
      <c r="A29" s="81"/>
      <c r="B29" s="82"/>
      <c r="C29" s="83"/>
      <c r="D29" s="84"/>
      <c r="E29" s="84"/>
      <c r="F29" s="85"/>
      <c r="G29" s="85"/>
      <c r="H29" s="86"/>
      <c r="I29" s="87"/>
      <c r="J29" s="88"/>
      <c r="K29" s="89"/>
      <c r="L29" s="90"/>
      <c r="M29" s="91"/>
      <c r="N29" s="92"/>
      <c r="O29" s="92"/>
      <c r="P29" s="93"/>
      <c r="Q29" s="93"/>
      <c r="R29" s="93"/>
      <c r="S29" s="93"/>
      <c r="T29" s="93"/>
      <c r="U29" s="93"/>
      <c r="V29" s="93"/>
    </row>
    <row r="30" spans="1:22" ht="26.4">
      <c r="A30" s="27"/>
      <c r="B30" s="42"/>
      <c r="C30" s="55"/>
      <c r="D30" s="61" t="s">
        <v>7</v>
      </c>
      <c r="E30" s="61" t="s">
        <v>12</v>
      </c>
      <c r="F30" s="98" t="s">
        <v>9</v>
      </c>
      <c r="G30" s="99" t="s">
        <v>8</v>
      </c>
      <c r="H30" s="56"/>
      <c r="I30" s="57"/>
      <c r="J30" s="29"/>
      <c r="K30" s="1"/>
      <c r="L30" s="48"/>
      <c r="M30" s="52"/>
      <c r="N30" s="53"/>
      <c r="O30" s="53"/>
      <c r="P30" s="39"/>
      <c r="Q30" s="39"/>
      <c r="R30" s="39"/>
      <c r="S30" s="39"/>
      <c r="T30" s="39"/>
      <c r="U30" s="39"/>
      <c r="V30" s="39"/>
    </row>
    <row r="31" spans="1:22" ht="18">
      <c r="A31" s="27"/>
      <c r="B31" s="42"/>
      <c r="C31" s="55"/>
      <c r="D31" s="60">
        <v>2016</v>
      </c>
      <c r="E31" s="96">
        <v>30</v>
      </c>
      <c r="F31" s="114">
        <f>(I25/5)*30/365</f>
        <v>55.775178082191779</v>
      </c>
      <c r="G31" s="97">
        <f>I25-F31</f>
        <v>3337.214821917808</v>
      </c>
      <c r="H31" s="56"/>
      <c r="I31" s="58"/>
      <c r="J31" s="29"/>
      <c r="K31" s="1"/>
      <c r="L31" s="111"/>
      <c r="M31" s="51"/>
      <c r="N31" s="50"/>
      <c r="O31" s="50"/>
      <c r="P31" s="39"/>
      <c r="Q31" s="39"/>
      <c r="R31" s="39"/>
      <c r="S31" s="39"/>
      <c r="T31" s="39"/>
      <c r="U31" s="39"/>
      <c r="V31" s="39"/>
    </row>
    <row r="32" spans="1:22" ht="18">
      <c r="A32" s="27"/>
      <c r="B32" s="42"/>
      <c r="C32" s="55"/>
      <c r="D32" s="60">
        <v>2017</v>
      </c>
      <c r="E32" s="60">
        <v>365</v>
      </c>
      <c r="F32" s="97">
        <f>$I$25/5</f>
        <v>678.59799999999996</v>
      </c>
      <c r="G32" s="62">
        <f>G31-F32</f>
        <v>2658.616821917808</v>
      </c>
      <c r="H32" s="56"/>
      <c r="I32" s="57"/>
      <c r="J32" s="29"/>
      <c r="K32" s="1"/>
      <c r="L32" s="48"/>
      <c r="M32" s="51"/>
      <c r="N32" s="50"/>
      <c r="O32" s="50"/>
      <c r="P32" s="39"/>
      <c r="Q32" s="39"/>
      <c r="R32" s="39"/>
      <c r="S32" s="39"/>
      <c r="T32" s="39"/>
      <c r="U32" s="39"/>
      <c r="V32" s="39"/>
    </row>
    <row r="33" spans="1:22" ht="18">
      <c r="A33" s="27"/>
      <c r="B33" s="42"/>
      <c r="C33" s="55"/>
      <c r="D33" s="60">
        <v>2018</v>
      </c>
      <c r="E33" s="60">
        <v>366</v>
      </c>
      <c r="F33" s="97">
        <f t="shared" ref="F33:F35" si="0">$I$25/5</f>
        <v>678.59799999999996</v>
      </c>
      <c r="G33" s="62">
        <f t="shared" ref="G33:G36" si="1">G32-F33</f>
        <v>1980.0188219178081</v>
      </c>
      <c r="H33" s="56"/>
      <c r="I33" s="57"/>
      <c r="J33" s="29"/>
      <c r="K33" s="1"/>
      <c r="L33" s="54"/>
      <c r="M33" s="51"/>
      <c r="N33" s="50"/>
      <c r="O33" s="50"/>
      <c r="P33" s="39"/>
      <c r="Q33" s="39"/>
      <c r="R33" s="39"/>
      <c r="S33" s="39"/>
      <c r="T33" s="39"/>
      <c r="U33" s="39"/>
      <c r="V33" s="39"/>
    </row>
    <row r="34" spans="1:22" ht="18">
      <c r="A34" s="27"/>
      <c r="B34" s="42"/>
      <c r="C34" s="59"/>
      <c r="D34" s="60">
        <v>2019</v>
      </c>
      <c r="E34" s="60">
        <v>365</v>
      </c>
      <c r="F34" s="97">
        <f t="shared" si="0"/>
        <v>678.59799999999996</v>
      </c>
      <c r="G34" s="62">
        <f t="shared" si="1"/>
        <v>1301.4208219178081</v>
      </c>
      <c r="H34" s="56"/>
      <c r="I34" s="57"/>
      <c r="J34" s="29"/>
      <c r="K34" s="1"/>
      <c r="L34" s="48"/>
      <c r="M34" s="51"/>
      <c r="N34" s="50"/>
      <c r="O34" s="50"/>
      <c r="P34" s="39"/>
      <c r="Q34" s="39"/>
      <c r="R34" s="39"/>
      <c r="S34" s="39"/>
      <c r="T34" s="39"/>
      <c r="U34" s="39"/>
      <c r="V34" s="39"/>
    </row>
    <row r="35" spans="1:22" ht="18">
      <c r="A35" s="27"/>
      <c r="B35" s="42"/>
      <c r="C35" s="55"/>
      <c r="D35" s="118">
        <v>2020</v>
      </c>
      <c r="E35" s="60">
        <v>365</v>
      </c>
      <c r="F35" s="97">
        <f t="shared" si="0"/>
        <v>678.59799999999996</v>
      </c>
      <c r="G35" s="62">
        <f t="shared" si="1"/>
        <v>622.82282191780814</v>
      </c>
      <c r="H35" s="56"/>
      <c r="I35" s="57"/>
      <c r="J35" s="29"/>
      <c r="K35" s="1"/>
      <c r="L35" s="48"/>
      <c r="M35" s="51"/>
      <c r="N35" s="50"/>
      <c r="O35" s="50"/>
      <c r="P35" s="39"/>
      <c r="Q35" s="39"/>
      <c r="R35" s="39"/>
      <c r="S35" s="39"/>
      <c r="T35" s="39"/>
      <c r="U35" s="39"/>
      <c r="V35" s="39"/>
    </row>
    <row r="36" spans="1:22" ht="18">
      <c r="A36" s="27"/>
      <c r="B36" s="42"/>
      <c r="C36" s="55"/>
      <c r="D36" s="118">
        <v>2021</v>
      </c>
      <c r="E36" s="61">
        <f>365-E31</f>
        <v>335</v>
      </c>
      <c r="F36" s="103">
        <f>G35</f>
        <v>622.82282191780814</v>
      </c>
      <c r="G36" s="62">
        <f t="shared" si="1"/>
        <v>0</v>
      </c>
      <c r="H36" s="56"/>
      <c r="I36" s="57"/>
      <c r="J36" s="29"/>
      <c r="K36" s="1"/>
      <c r="L36" s="48"/>
      <c r="M36" s="51"/>
      <c r="N36" s="50"/>
      <c r="O36" s="50"/>
      <c r="P36" s="39"/>
      <c r="Q36" s="39"/>
      <c r="R36" s="39"/>
      <c r="S36" s="39"/>
      <c r="T36" s="39"/>
      <c r="U36" s="39"/>
      <c r="V36" s="39"/>
    </row>
    <row r="37" spans="1:22" ht="18">
      <c r="A37" s="27"/>
      <c r="B37" s="105"/>
      <c r="C37" s="106"/>
      <c r="D37" s="107"/>
      <c r="E37" s="112">
        <f>SUM(E31:E36)</f>
        <v>1826</v>
      </c>
      <c r="F37" s="115">
        <f>SUM(F31:F36)</f>
        <v>3392.99</v>
      </c>
      <c r="G37" s="108"/>
      <c r="H37" s="109"/>
      <c r="I37" s="110"/>
      <c r="J37" s="29"/>
      <c r="K37" s="1"/>
      <c r="L37" s="48"/>
      <c r="M37" s="51"/>
      <c r="N37" s="50"/>
      <c r="O37" s="50"/>
      <c r="P37" s="39"/>
      <c r="Q37" s="39"/>
      <c r="R37" s="39"/>
      <c r="S37" s="39"/>
      <c r="T37" s="39"/>
      <c r="U37" s="39"/>
      <c r="V37" s="39"/>
    </row>
    <row r="38" spans="1:22" ht="18">
      <c r="A38" s="27"/>
      <c r="B38" s="105"/>
      <c r="C38" s="106"/>
      <c r="D38" s="107"/>
      <c r="E38" s="107"/>
      <c r="F38" s="108"/>
      <c r="G38" s="108"/>
      <c r="H38" s="109"/>
      <c r="I38" s="110"/>
      <c r="J38" s="29"/>
      <c r="K38" s="1"/>
      <c r="L38" s="48"/>
      <c r="M38" s="51"/>
      <c r="N38" s="50"/>
      <c r="O38" s="50"/>
      <c r="P38" s="39"/>
      <c r="Q38" s="39"/>
      <c r="R38" s="39"/>
      <c r="S38" s="39"/>
      <c r="T38" s="39"/>
      <c r="U38" s="39"/>
      <c r="V38" s="39"/>
    </row>
    <row r="39" spans="1:22" ht="18">
      <c r="A39" s="27"/>
      <c r="B39" s="105"/>
      <c r="C39" s="106"/>
      <c r="D39" s="107"/>
      <c r="E39" s="107"/>
      <c r="F39" s="108"/>
      <c r="G39" s="108"/>
      <c r="H39" s="109"/>
      <c r="I39" s="110"/>
      <c r="J39" s="29"/>
      <c r="K39" s="1"/>
      <c r="L39" s="48"/>
      <c r="M39" s="51"/>
      <c r="N39" s="50"/>
      <c r="O39" s="50"/>
      <c r="P39" s="39"/>
      <c r="Q39" s="39"/>
      <c r="R39" s="39"/>
      <c r="S39" s="39"/>
      <c r="T39" s="39"/>
      <c r="U39" s="39"/>
      <c r="V39" s="39"/>
    </row>
    <row r="40" spans="1:22">
      <c r="A40" s="27"/>
      <c r="B40" s="43"/>
      <c r="C40" s="44"/>
      <c r="D40" s="44"/>
      <c r="E40" s="44"/>
      <c r="F40" s="44"/>
      <c r="G40" s="44"/>
      <c r="H40" s="61"/>
      <c r="I40" s="45"/>
      <c r="J40" s="2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>
      <c r="A41" s="27"/>
      <c r="B41" s="1"/>
      <c r="C41" s="1"/>
      <c r="D41" s="1"/>
      <c r="E41" s="1"/>
      <c r="F41" s="1"/>
      <c r="G41" s="1"/>
      <c r="H41" s="1"/>
      <c r="I41" s="1"/>
      <c r="J41" s="2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thickBot="1">
      <c r="A42" s="40" t="s">
        <v>3</v>
      </c>
      <c r="B42" s="3"/>
      <c r="C42" s="3"/>
      <c r="D42" s="36"/>
      <c r="E42" s="36"/>
      <c r="F42" s="3"/>
      <c r="G42" s="3"/>
      <c r="H42" s="3"/>
      <c r="I42" s="36"/>
      <c r="J42" s="3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1"/>
      <c r="B43" s="1"/>
      <c r="C43" s="1"/>
      <c r="D43" s="37"/>
      <c r="E43" s="10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>
      <c r="D48" s="1"/>
      <c r="E48" s="1"/>
    </row>
    <row r="49" spans="4:5">
      <c r="D49" s="1"/>
      <c r="E49" s="1"/>
    </row>
  </sheetData>
  <mergeCells count="2">
    <mergeCell ref="I4:I5"/>
    <mergeCell ref="B11:H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topLeftCell="A22" workbookViewId="0">
      <selection activeCell="L35" sqref="L35"/>
    </sheetView>
  </sheetViews>
  <sheetFormatPr defaultRowHeight="14.4"/>
  <cols>
    <col min="1" max="1" width="3.77734375" customWidth="1"/>
    <col min="2" max="2" width="12.77734375" customWidth="1"/>
    <col min="4" max="4" width="10.77734375" customWidth="1"/>
    <col min="5" max="5" width="15.21875" customWidth="1"/>
    <col min="6" max="7" width="11.21875" customWidth="1"/>
    <col min="8" max="8" width="10.5546875" customWidth="1"/>
    <col min="9" max="9" width="16.44140625" customWidth="1"/>
    <col min="10" max="10" width="3.44140625" customWidth="1"/>
    <col min="11" max="11" width="10.21875" bestFit="1" customWidth="1"/>
    <col min="13" max="13" width="12.44140625" bestFit="1" customWidth="1"/>
  </cols>
  <sheetData>
    <row r="1" spans="1:22" ht="23.4">
      <c r="A1" s="4"/>
      <c r="B1" s="5"/>
      <c r="C1" s="4"/>
      <c r="D1" s="4"/>
      <c r="E1" s="4"/>
      <c r="F1" s="4"/>
      <c r="G1" s="38"/>
      <c r="H1" s="25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6">
      <c r="A2" s="4"/>
      <c r="B2" s="4"/>
      <c r="C2" s="4"/>
      <c r="D2" s="4"/>
      <c r="E2" s="4"/>
      <c r="F2" s="4"/>
      <c r="G2" s="4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6">
      <c r="A3" s="7"/>
      <c r="B3" s="8"/>
      <c r="C3" s="8"/>
      <c r="D3" s="8"/>
      <c r="E3" s="8"/>
      <c r="F3" s="9"/>
      <c r="G3" s="5"/>
      <c r="H3" s="10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399999999999999">
      <c r="A4" s="65" t="s">
        <v>13</v>
      </c>
      <c r="B4" s="66"/>
      <c r="C4" s="66"/>
      <c r="D4" s="66"/>
      <c r="E4" s="66"/>
      <c r="F4" s="63"/>
      <c r="G4" s="5"/>
      <c r="H4" s="15"/>
      <c r="I4" s="134">
        <v>857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6.2" thickBot="1">
      <c r="A5" s="64"/>
      <c r="B5" s="13"/>
      <c r="C5" s="13"/>
      <c r="D5" s="13"/>
      <c r="E5" s="13"/>
      <c r="F5" s="14"/>
      <c r="G5" s="5"/>
      <c r="H5" s="16"/>
      <c r="I5" s="13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6.2" thickTop="1">
      <c r="A6" s="4"/>
      <c r="B6" s="4"/>
      <c r="C6" s="4"/>
      <c r="D6" s="4"/>
      <c r="E6" s="4"/>
      <c r="F6" s="4"/>
      <c r="G6" s="5"/>
      <c r="H6" s="17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>
      <c r="A7" s="10"/>
      <c r="B7" s="8"/>
      <c r="C7" s="8"/>
      <c r="D7" s="8"/>
      <c r="E7" s="8"/>
      <c r="F7" s="9"/>
      <c r="G7" s="5"/>
      <c r="H7" s="19"/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4" thickBot="1">
      <c r="A8" s="12" t="s">
        <v>1</v>
      </c>
      <c r="B8" s="21"/>
      <c r="C8" s="21"/>
      <c r="D8" s="21"/>
      <c r="E8" s="21"/>
      <c r="F8" s="22"/>
      <c r="G8" s="5"/>
      <c r="H8" s="23"/>
      <c r="I8" s="2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thickTop="1" thickBot="1">
      <c r="A9" s="1"/>
      <c r="B9" s="4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33"/>
      <c r="B10" s="32"/>
      <c r="C10" s="32"/>
      <c r="D10" s="32"/>
      <c r="E10" s="32"/>
      <c r="F10" s="31"/>
      <c r="G10" s="31"/>
      <c r="H10" s="26"/>
      <c r="I10" s="32"/>
      <c r="J10" s="3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>
      <c r="A11" s="27"/>
      <c r="B11" s="132" t="s">
        <v>11</v>
      </c>
      <c r="C11" s="133"/>
      <c r="D11" s="133"/>
      <c r="E11" s="133"/>
      <c r="F11" s="133"/>
      <c r="G11" s="133"/>
      <c r="H11" s="133"/>
      <c r="I11" s="46" t="s">
        <v>2</v>
      </c>
      <c r="J11" s="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27"/>
      <c r="B12" s="67"/>
      <c r="C12" s="68"/>
      <c r="D12" s="68"/>
      <c r="E12" s="68"/>
      <c r="F12" s="68"/>
      <c r="G12" s="68"/>
      <c r="H12" s="68"/>
      <c r="I12" s="69"/>
      <c r="J12" s="2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8">
      <c r="A13" s="27"/>
      <c r="B13" s="95" t="s">
        <v>4</v>
      </c>
      <c r="C13" s="71"/>
      <c r="D13" s="71"/>
      <c r="E13" s="71"/>
      <c r="F13" s="71"/>
      <c r="G13" s="71"/>
      <c r="H13" s="72"/>
      <c r="I13" s="73"/>
      <c r="J13" s="29"/>
      <c r="K13" s="1"/>
      <c r="L13" s="47"/>
      <c r="M13" s="48"/>
      <c r="N13" s="48"/>
      <c r="O13" s="48"/>
      <c r="P13" s="49"/>
      <c r="Q13" s="39"/>
      <c r="R13" s="39"/>
      <c r="S13" s="39"/>
      <c r="T13" s="39"/>
      <c r="U13" s="39"/>
      <c r="V13" s="39"/>
    </row>
    <row r="14" spans="1:22" ht="18">
      <c r="A14" s="27"/>
      <c r="B14" s="70"/>
      <c r="C14" s="71"/>
      <c r="D14" s="71"/>
      <c r="E14" s="71"/>
      <c r="F14" s="71"/>
      <c r="G14" s="71"/>
      <c r="H14" s="72"/>
      <c r="I14" s="78"/>
      <c r="J14" s="29"/>
      <c r="K14" s="1"/>
      <c r="L14" s="47"/>
      <c r="M14" s="48"/>
      <c r="N14" s="48"/>
      <c r="O14" s="48"/>
      <c r="P14" s="49"/>
      <c r="Q14" s="39"/>
      <c r="R14" s="39"/>
      <c r="S14" s="39"/>
      <c r="T14" s="39"/>
      <c r="U14" s="39"/>
      <c r="V14" s="39"/>
    </row>
    <row r="15" spans="1:22" s="76" customFormat="1" ht="18">
      <c r="A15" s="28"/>
      <c r="B15" s="100" t="s">
        <v>0</v>
      </c>
      <c r="C15" s="101" t="s">
        <v>10</v>
      </c>
      <c r="D15" s="101"/>
      <c r="E15" s="101"/>
      <c r="F15" s="101"/>
      <c r="G15" s="101"/>
      <c r="H15" s="61"/>
      <c r="I15" s="73"/>
      <c r="J15" s="35"/>
      <c r="K15" s="2"/>
      <c r="L15" s="47"/>
      <c r="M15" s="47"/>
      <c r="N15" s="47"/>
      <c r="O15" s="47"/>
      <c r="P15" s="49"/>
      <c r="Q15" s="49"/>
      <c r="R15" s="49"/>
      <c r="S15" s="49"/>
      <c r="T15" s="49"/>
      <c r="U15" s="49"/>
      <c r="V15" s="49"/>
    </row>
    <row r="16" spans="1:22" s="76" customFormat="1" ht="18">
      <c r="A16" s="28"/>
      <c r="B16" s="116" t="s">
        <v>18</v>
      </c>
      <c r="C16" s="117"/>
      <c r="D16" s="117"/>
      <c r="E16" s="117"/>
      <c r="F16" s="117"/>
      <c r="G16" s="117"/>
      <c r="H16" s="112"/>
      <c r="I16" s="73"/>
      <c r="J16" s="35"/>
      <c r="K16" s="2"/>
      <c r="L16" s="47"/>
      <c r="M16" s="47"/>
      <c r="N16" s="47"/>
      <c r="O16" s="47"/>
      <c r="P16" s="49"/>
      <c r="Q16" s="49"/>
      <c r="R16" s="49"/>
      <c r="S16" s="49"/>
      <c r="T16" s="49"/>
      <c r="U16" s="49"/>
      <c r="V16" s="49"/>
    </row>
    <row r="17" spans="1:22" ht="18">
      <c r="A17" s="27"/>
      <c r="B17" s="102">
        <v>41541</v>
      </c>
      <c r="C17" s="71" t="s">
        <v>14</v>
      </c>
      <c r="D17" s="71"/>
      <c r="E17" s="71"/>
      <c r="F17" s="71"/>
      <c r="G17" s="71"/>
      <c r="H17" s="72"/>
      <c r="I17" s="78">
        <v>4098.18</v>
      </c>
      <c r="J17" s="29"/>
      <c r="K17" s="41"/>
      <c r="L17" s="47"/>
      <c r="M17" s="48"/>
      <c r="N17" s="48"/>
      <c r="O17" s="48"/>
      <c r="P17" s="49"/>
      <c r="Q17" s="39"/>
      <c r="R17" s="39"/>
      <c r="S17" s="39"/>
      <c r="T17" s="39"/>
      <c r="U17" s="39"/>
      <c r="V17" s="39"/>
    </row>
    <row r="18" spans="1:22" ht="18">
      <c r="A18" s="27"/>
      <c r="B18" s="102">
        <v>42641</v>
      </c>
      <c r="C18" t="s">
        <v>20</v>
      </c>
      <c r="D18" s="71"/>
      <c r="E18" s="71"/>
      <c r="F18" s="71"/>
      <c r="G18" s="71"/>
      <c r="H18" s="72"/>
      <c r="I18" s="78">
        <v>0</v>
      </c>
      <c r="J18" s="29"/>
      <c r="K18" s="1"/>
      <c r="L18" s="47"/>
      <c r="M18" s="48"/>
      <c r="N18" s="48"/>
      <c r="O18" s="48"/>
      <c r="P18" s="49"/>
      <c r="Q18" s="39"/>
      <c r="R18" s="39"/>
      <c r="S18" s="39"/>
      <c r="T18" s="39"/>
      <c r="U18" s="39"/>
      <c r="V18" s="39"/>
    </row>
    <row r="19" spans="1:22" ht="18">
      <c r="A19" s="27"/>
      <c r="B19" s="70"/>
      <c r="C19" s="71"/>
      <c r="D19" s="71"/>
      <c r="E19" s="71"/>
      <c r="F19" s="71"/>
      <c r="G19" s="71"/>
      <c r="H19" s="72"/>
      <c r="I19" s="78">
        <v>0</v>
      </c>
      <c r="J19" s="29"/>
      <c r="K19" s="1"/>
      <c r="L19" s="47"/>
      <c r="M19" s="48"/>
      <c r="N19" s="48"/>
      <c r="O19" s="48"/>
      <c r="P19" s="49"/>
      <c r="Q19" s="39"/>
      <c r="R19" s="39"/>
      <c r="S19" s="39"/>
      <c r="T19" s="39"/>
      <c r="U19" s="39"/>
      <c r="V19" s="39"/>
    </row>
    <row r="20" spans="1:22" ht="18">
      <c r="A20" s="27"/>
      <c r="B20" s="70"/>
      <c r="C20" s="71"/>
      <c r="D20" s="71"/>
      <c r="E20" s="71"/>
      <c r="F20" s="71"/>
      <c r="G20" s="71"/>
      <c r="H20" s="72"/>
      <c r="I20" s="78">
        <v>0</v>
      </c>
      <c r="J20" s="29"/>
      <c r="K20" s="1"/>
      <c r="L20" s="47"/>
      <c r="M20" s="48"/>
      <c r="N20" s="48"/>
      <c r="O20" s="48"/>
      <c r="P20" s="49"/>
      <c r="Q20" s="39"/>
      <c r="R20" s="39"/>
      <c r="S20" s="39"/>
      <c r="T20" s="39"/>
      <c r="U20" s="39"/>
      <c r="V20" s="39"/>
    </row>
    <row r="21" spans="1:22" ht="18">
      <c r="A21" s="27"/>
      <c r="B21" s="70"/>
      <c r="C21" s="71"/>
      <c r="D21" s="71"/>
      <c r="E21" s="71"/>
      <c r="F21" s="71"/>
      <c r="G21" s="71"/>
      <c r="H21" s="72"/>
      <c r="I21" s="78">
        <v>0</v>
      </c>
      <c r="J21" s="29"/>
      <c r="K21" s="1"/>
      <c r="L21" s="47"/>
      <c r="M21" s="48"/>
      <c r="N21" s="48"/>
      <c r="O21" s="48"/>
      <c r="P21" s="49"/>
      <c r="Q21" s="39"/>
      <c r="R21" s="39"/>
      <c r="S21" s="39"/>
      <c r="T21" s="39"/>
      <c r="U21" s="39"/>
      <c r="V21" s="39"/>
    </row>
    <row r="22" spans="1:22" ht="18">
      <c r="A22" s="27"/>
      <c r="B22" s="70"/>
      <c r="C22" s="71"/>
      <c r="D22" s="71"/>
      <c r="E22" s="71"/>
      <c r="F22" s="71"/>
      <c r="G22" s="71"/>
      <c r="H22" s="72"/>
      <c r="I22" s="78">
        <v>0</v>
      </c>
      <c r="J22" s="29"/>
      <c r="K22" s="1"/>
      <c r="L22" s="47"/>
      <c r="M22" s="48"/>
      <c r="N22" s="48"/>
      <c r="O22" s="48"/>
      <c r="P22" s="49"/>
      <c r="Q22" s="39"/>
      <c r="R22" s="39"/>
      <c r="S22" s="39"/>
      <c r="T22" s="39"/>
      <c r="U22" s="39"/>
      <c r="V22" s="39"/>
    </row>
    <row r="23" spans="1:22" ht="18">
      <c r="A23" s="27"/>
      <c r="B23" s="70"/>
      <c r="C23" s="71"/>
      <c r="D23" s="71"/>
      <c r="E23" s="71"/>
      <c r="F23" s="71"/>
      <c r="G23" s="71"/>
      <c r="H23" s="72"/>
      <c r="I23" s="78">
        <v>0</v>
      </c>
      <c r="J23" s="29"/>
      <c r="K23" s="1"/>
      <c r="L23" s="47"/>
      <c r="M23" s="48"/>
      <c r="N23" s="48"/>
      <c r="O23" s="48"/>
      <c r="P23" s="49"/>
      <c r="Q23" s="39"/>
      <c r="R23" s="39"/>
      <c r="S23" s="39"/>
      <c r="T23" s="39"/>
      <c r="U23" s="39"/>
      <c r="V23" s="39"/>
    </row>
    <row r="24" spans="1:22" ht="18">
      <c r="A24" s="27"/>
      <c r="B24" s="70"/>
      <c r="C24" s="71"/>
      <c r="D24" s="71"/>
      <c r="E24" s="71"/>
      <c r="F24" s="71"/>
      <c r="G24" s="71"/>
      <c r="H24" s="72"/>
      <c r="I24" s="79">
        <v>0</v>
      </c>
      <c r="J24" s="29"/>
      <c r="K24" s="1"/>
      <c r="L24" s="47"/>
      <c r="M24" s="48"/>
      <c r="N24" s="48"/>
      <c r="O24" s="48"/>
      <c r="P24" s="49"/>
      <c r="Q24" s="39"/>
      <c r="R24" s="39"/>
      <c r="S24" s="39"/>
      <c r="T24" s="39"/>
      <c r="U24" s="39"/>
      <c r="V24" s="39"/>
    </row>
    <row r="25" spans="1:22" s="76" customFormat="1" ht="18.600000000000001" thickBot="1">
      <c r="A25" s="28"/>
      <c r="B25" s="74" t="s">
        <v>5</v>
      </c>
      <c r="C25" s="75"/>
      <c r="D25" s="75"/>
      <c r="E25" s="75"/>
      <c r="F25" s="75"/>
      <c r="G25" s="75"/>
      <c r="H25" s="72"/>
      <c r="I25" s="80">
        <f>SUM(I17:I24)</f>
        <v>4098.18</v>
      </c>
      <c r="J25" s="35"/>
      <c r="K25" s="2"/>
      <c r="L25" s="47"/>
      <c r="M25" s="47"/>
      <c r="N25" s="47"/>
      <c r="O25" s="47"/>
      <c r="P25" s="49"/>
      <c r="Q25" s="49"/>
      <c r="R25" s="49"/>
      <c r="S25" s="49"/>
      <c r="T25" s="49"/>
      <c r="U25" s="49"/>
      <c r="V25" s="49"/>
    </row>
    <row r="26" spans="1:22" ht="18.600000000000001" thickTop="1">
      <c r="A26" s="27"/>
      <c r="B26" s="42"/>
      <c r="C26" s="55"/>
      <c r="D26" s="55"/>
      <c r="E26" s="55"/>
      <c r="F26" s="55"/>
      <c r="G26" s="55"/>
      <c r="H26" s="56"/>
      <c r="I26" s="77"/>
      <c r="J26" s="29"/>
      <c r="K26" s="1"/>
      <c r="L26" s="48"/>
      <c r="M26" s="48"/>
      <c r="N26" s="48"/>
      <c r="O26" s="48"/>
      <c r="P26" s="39"/>
      <c r="Q26" s="39"/>
      <c r="R26" s="39"/>
      <c r="S26" s="39"/>
      <c r="T26" s="39"/>
      <c r="U26" s="39"/>
      <c r="V26" s="39"/>
    </row>
    <row r="27" spans="1:22" ht="18">
      <c r="A27" s="27"/>
      <c r="B27" s="42"/>
      <c r="C27" s="55"/>
      <c r="D27" s="55"/>
      <c r="E27" s="55"/>
      <c r="F27" s="55"/>
      <c r="G27" s="55"/>
      <c r="H27" s="56"/>
      <c r="I27" s="57"/>
      <c r="J27" s="29"/>
      <c r="K27" s="1"/>
      <c r="L27" s="48"/>
      <c r="M27" s="48"/>
      <c r="N27" s="50"/>
      <c r="O27" s="50"/>
      <c r="P27" s="39"/>
      <c r="Q27" s="39"/>
      <c r="R27" s="39"/>
      <c r="S27" s="39"/>
      <c r="T27" s="39"/>
      <c r="U27" s="39"/>
      <c r="V27" s="39"/>
    </row>
    <row r="28" spans="1:22" s="94" customFormat="1" ht="26.4">
      <c r="A28" s="81"/>
      <c r="B28" s="82"/>
      <c r="C28" s="83"/>
      <c r="D28" s="84" t="s">
        <v>6</v>
      </c>
      <c r="E28" s="84"/>
      <c r="F28" s="85">
        <f>I25</f>
        <v>4098.18</v>
      </c>
      <c r="H28" s="86"/>
      <c r="I28" s="87"/>
      <c r="J28" s="88"/>
      <c r="K28" s="89"/>
      <c r="L28" s="90"/>
      <c r="M28" s="113"/>
      <c r="N28" s="92"/>
      <c r="O28" s="92"/>
      <c r="P28" s="93"/>
      <c r="Q28" s="93"/>
      <c r="R28" s="93"/>
      <c r="S28" s="93"/>
      <c r="T28" s="93"/>
      <c r="U28" s="93"/>
      <c r="V28" s="93"/>
    </row>
    <row r="29" spans="1:22" s="94" customFormat="1" ht="18">
      <c r="A29" s="81"/>
      <c r="B29" s="82"/>
      <c r="C29" s="83"/>
      <c r="D29" s="84"/>
      <c r="E29" s="84"/>
      <c r="F29" s="85"/>
      <c r="G29" s="85"/>
      <c r="H29" s="86"/>
      <c r="I29" s="87"/>
      <c r="J29" s="88"/>
      <c r="K29" s="89"/>
      <c r="L29" s="90"/>
      <c r="M29" s="91"/>
      <c r="N29" s="92"/>
      <c r="O29" s="92"/>
      <c r="P29" s="93"/>
      <c r="Q29" s="93"/>
      <c r="R29" s="93"/>
      <c r="S29" s="93"/>
      <c r="T29" s="93"/>
      <c r="U29" s="93"/>
      <c r="V29" s="93"/>
    </row>
    <row r="30" spans="1:22" ht="26.4">
      <c r="A30" s="27"/>
      <c r="B30" s="42"/>
      <c r="C30" s="55"/>
      <c r="D30" s="61" t="s">
        <v>7</v>
      </c>
      <c r="E30" s="61" t="s">
        <v>12</v>
      </c>
      <c r="F30" s="98" t="s">
        <v>9</v>
      </c>
      <c r="G30" s="99" t="s">
        <v>8</v>
      </c>
      <c r="H30" s="56"/>
      <c r="I30" s="57"/>
      <c r="J30" s="29"/>
      <c r="K30" s="1"/>
      <c r="L30" s="48"/>
      <c r="M30" s="52"/>
      <c r="N30" s="53"/>
      <c r="O30" s="53"/>
      <c r="P30" s="39"/>
      <c r="Q30" s="39"/>
      <c r="R30" s="39"/>
      <c r="S30" s="39"/>
      <c r="T30" s="39"/>
      <c r="U30" s="39"/>
      <c r="V30" s="39"/>
    </row>
    <row r="31" spans="1:22" ht="18">
      <c r="A31" s="27"/>
      <c r="B31" s="42"/>
      <c r="C31" s="55"/>
      <c r="D31" s="96">
        <v>2014</v>
      </c>
      <c r="E31" s="96">
        <v>279</v>
      </c>
      <c r="F31" s="97">
        <v>609.01</v>
      </c>
      <c r="G31" s="97">
        <f>I25-F31</f>
        <v>3489.17</v>
      </c>
      <c r="H31" s="56"/>
      <c r="I31" s="58"/>
      <c r="J31" s="29"/>
      <c r="K31" s="1"/>
      <c r="L31" s="111"/>
      <c r="M31" s="51"/>
      <c r="N31" s="50"/>
      <c r="O31" s="50"/>
      <c r="P31" s="39"/>
      <c r="Q31" s="39"/>
      <c r="R31" s="39"/>
      <c r="S31" s="39"/>
      <c r="T31" s="39"/>
      <c r="U31" s="39"/>
      <c r="V31" s="39"/>
    </row>
    <row r="32" spans="1:22" ht="18">
      <c r="A32" s="27"/>
      <c r="B32" s="42"/>
      <c r="C32" s="55"/>
      <c r="D32" s="60">
        <v>2015</v>
      </c>
      <c r="E32" s="60">
        <v>365</v>
      </c>
      <c r="F32" s="97">
        <v>967.19</v>
      </c>
      <c r="G32" s="62">
        <v>2521.98</v>
      </c>
      <c r="H32" s="56"/>
      <c r="I32" s="57"/>
      <c r="J32" s="29"/>
      <c r="K32" s="1"/>
      <c r="L32" s="48"/>
      <c r="M32" s="51"/>
      <c r="N32" s="50"/>
      <c r="O32" s="50"/>
      <c r="P32" s="39"/>
      <c r="Q32" s="39"/>
      <c r="R32" s="39"/>
      <c r="S32" s="39"/>
      <c r="T32" s="39"/>
      <c r="U32" s="39"/>
      <c r="V32" s="39"/>
    </row>
    <row r="33" spans="1:22" ht="18">
      <c r="A33" s="27"/>
      <c r="B33" s="42"/>
      <c r="C33" s="55"/>
      <c r="D33" s="60">
        <v>2016</v>
      </c>
      <c r="E33" s="60">
        <v>366</v>
      </c>
      <c r="F33" s="97">
        <f>I25/5</f>
        <v>819.63600000000008</v>
      </c>
      <c r="G33" s="62">
        <f t="shared" ref="G33:G36" si="0">G32-F33</f>
        <v>1702.3440000000001</v>
      </c>
      <c r="H33" s="56"/>
      <c r="I33" s="57"/>
      <c r="J33" s="29"/>
      <c r="K33" s="1"/>
      <c r="L33" s="54"/>
      <c r="M33" s="51"/>
      <c r="N33" s="50"/>
      <c r="O33" s="50"/>
      <c r="P33" s="39"/>
      <c r="Q33" s="39"/>
      <c r="R33" s="39"/>
      <c r="S33" s="39"/>
      <c r="T33" s="39"/>
      <c r="U33" s="39"/>
      <c r="V33" s="39"/>
    </row>
    <row r="34" spans="1:22" ht="18">
      <c r="A34" s="27"/>
      <c r="B34" s="42"/>
      <c r="C34" s="59"/>
      <c r="D34" s="60">
        <v>2017</v>
      </c>
      <c r="E34" s="60">
        <v>365</v>
      </c>
      <c r="F34" s="97">
        <f>I25/5</f>
        <v>819.63600000000008</v>
      </c>
      <c r="G34" s="62">
        <f t="shared" si="0"/>
        <v>882.70799999999997</v>
      </c>
      <c r="H34" s="56"/>
      <c r="I34" s="57"/>
      <c r="J34" s="29"/>
      <c r="K34" s="1"/>
      <c r="L34" s="48"/>
      <c r="M34" s="51"/>
      <c r="N34" s="50"/>
      <c r="O34" s="50"/>
      <c r="P34" s="39"/>
      <c r="Q34" s="39"/>
      <c r="R34" s="39"/>
      <c r="S34" s="39"/>
      <c r="T34" s="39"/>
      <c r="U34" s="39"/>
      <c r="V34" s="39"/>
    </row>
    <row r="35" spans="1:22" ht="18">
      <c r="A35" s="27"/>
      <c r="B35" s="42"/>
      <c r="C35" s="55"/>
      <c r="D35" s="60">
        <v>2018</v>
      </c>
      <c r="E35" s="60">
        <v>365</v>
      </c>
      <c r="F35" s="97">
        <f>I25/5</f>
        <v>819.63600000000008</v>
      </c>
      <c r="G35" s="62">
        <f t="shared" si="0"/>
        <v>63.071999999999889</v>
      </c>
      <c r="H35" s="56"/>
      <c r="I35" s="57"/>
      <c r="J35" s="29"/>
      <c r="K35" s="1"/>
      <c r="L35" s="48"/>
      <c r="M35" s="51"/>
      <c r="N35" s="50"/>
      <c r="O35" s="50"/>
      <c r="P35" s="39"/>
      <c r="Q35" s="39"/>
      <c r="R35" s="39"/>
      <c r="S35" s="39"/>
      <c r="T35" s="39"/>
      <c r="U35" s="39"/>
      <c r="V35" s="39"/>
    </row>
    <row r="36" spans="1:22" ht="18">
      <c r="A36" s="27"/>
      <c r="B36" s="42"/>
      <c r="C36" s="55"/>
      <c r="D36" s="60">
        <v>2019</v>
      </c>
      <c r="E36" s="61">
        <f>365-E31</f>
        <v>86</v>
      </c>
      <c r="F36" s="103">
        <f>G35</f>
        <v>63.071999999999889</v>
      </c>
      <c r="G36" s="62">
        <f t="shared" si="0"/>
        <v>0</v>
      </c>
      <c r="H36" s="56"/>
      <c r="I36" s="57"/>
      <c r="J36" s="29"/>
      <c r="K36" s="1"/>
      <c r="L36" s="48"/>
      <c r="M36" s="51"/>
      <c r="N36" s="50"/>
      <c r="O36" s="50"/>
      <c r="P36" s="39"/>
      <c r="Q36" s="39"/>
      <c r="R36" s="39"/>
      <c r="S36" s="39"/>
      <c r="T36" s="39"/>
      <c r="U36" s="39"/>
      <c r="V36" s="39"/>
    </row>
    <row r="37" spans="1:22" ht="18">
      <c r="A37" s="27"/>
      <c r="B37" s="105"/>
      <c r="C37" s="106"/>
      <c r="D37" s="107"/>
      <c r="E37" s="112">
        <f>SUM(E31:E36)</f>
        <v>1826</v>
      </c>
      <c r="F37" s="115">
        <f>SUM(F31:F36)</f>
        <v>4098.18</v>
      </c>
      <c r="G37" s="108"/>
      <c r="H37" s="109"/>
      <c r="I37" s="110"/>
      <c r="J37" s="29"/>
      <c r="K37" s="1"/>
      <c r="L37" s="48"/>
      <c r="M37" s="51"/>
      <c r="N37" s="50"/>
      <c r="O37" s="50"/>
      <c r="P37" s="39"/>
      <c r="Q37" s="39"/>
      <c r="R37" s="39"/>
      <c r="S37" s="39"/>
      <c r="T37" s="39"/>
      <c r="U37" s="39"/>
      <c r="V37" s="39"/>
    </row>
    <row r="38" spans="1:22" ht="18">
      <c r="A38" s="27"/>
      <c r="B38" s="105"/>
      <c r="C38" s="106"/>
      <c r="D38" s="107"/>
      <c r="E38" s="107"/>
      <c r="G38" s="108"/>
      <c r="H38" s="109"/>
      <c r="I38" s="110"/>
      <c r="J38" s="29"/>
      <c r="K38" s="1"/>
      <c r="L38" s="48"/>
      <c r="M38" s="51"/>
      <c r="N38" s="50"/>
      <c r="O38" s="50"/>
      <c r="P38" s="39"/>
      <c r="Q38" s="39"/>
      <c r="R38" s="39"/>
      <c r="S38" s="39"/>
      <c r="T38" s="39"/>
      <c r="U38" s="39"/>
      <c r="V38" s="39"/>
    </row>
    <row r="39" spans="1:22" ht="18">
      <c r="A39" s="27"/>
      <c r="B39" s="105"/>
      <c r="C39" s="106"/>
      <c r="D39" s="107"/>
      <c r="E39" s="107"/>
      <c r="F39" s="108"/>
      <c r="G39" s="108"/>
      <c r="H39" s="109"/>
      <c r="I39" s="110"/>
      <c r="J39" s="29"/>
      <c r="K39" s="1"/>
      <c r="L39" s="48"/>
      <c r="M39" s="51"/>
      <c r="N39" s="50"/>
      <c r="O39" s="50"/>
      <c r="P39" s="39"/>
      <c r="Q39" s="39"/>
      <c r="R39" s="39"/>
      <c r="S39" s="39"/>
      <c r="T39" s="39"/>
      <c r="U39" s="39"/>
      <c r="V39" s="39"/>
    </row>
    <row r="40" spans="1:22">
      <c r="A40" s="27"/>
      <c r="B40" s="43"/>
      <c r="C40" s="44"/>
      <c r="D40" s="44"/>
      <c r="E40" s="44"/>
      <c r="F40" s="44"/>
      <c r="G40" s="44"/>
      <c r="H40" s="61"/>
      <c r="I40" s="45"/>
      <c r="J40" s="2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>
      <c r="A41" s="27"/>
      <c r="B41" s="1"/>
      <c r="C41" s="1"/>
      <c r="D41" s="1"/>
      <c r="E41" s="1"/>
      <c r="F41" s="1"/>
      <c r="G41" s="1"/>
      <c r="H41" s="1"/>
      <c r="I41" s="1"/>
      <c r="J41" s="2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thickBot="1">
      <c r="A42" s="40" t="s">
        <v>3</v>
      </c>
      <c r="B42" s="3"/>
      <c r="C42" s="3"/>
      <c r="D42" s="36"/>
      <c r="E42" s="36"/>
      <c r="F42" s="3"/>
      <c r="G42" s="3"/>
      <c r="H42" s="3"/>
      <c r="I42" s="36"/>
      <c r="J42" s="3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1"/>
      <c r="B43" s="1"/>
      <c r="C43" s="1"/>
      <c r="D43" s="37"/>
      <c r="E43" s="10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>
      <c r="D48" s="1"/>
      <c r="E48" s="1"/>
    </row>
    <row r="49" spans="4:5">
      <c r="D49" s="1"/>
      <c r="E49" s="1"/>
    </row>
  </sheetData>
  <mergeCells count="2">
    <mergeCell ref="I4:I5"/>
    <mergeCell ref="B11:H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7409B-B967-47EA-B86B-EA4F79687E5B}">
  <dimension ref="A1:V49"/>
  <sheetViews>
    <sheetView topLeftCell="A13" workbookViewId="0">
      <selection activeCell="L37" sqref="L37"/>
    </sheetView>
  </sheetViews>
  <sheetFormatPr defaultRowHeight="14.4"/>
  <cols>
    <col min="1" max="1" width="3.77734375" customWidth="1"/>
    <col min="2" max="2" width="12.77734375" customWidth="1"/>
    <col min="4" max="4" width="10.77734375" customWidth="1"/>
    <col min="5" max="5" width="15.21875" customWidth="1"/>
    <col min="6" max="7" width="11.21875" customWidth="1"/>
    <col min="8" max="8" width="10.5546875" customWidth="1"/>
    <col min="9" max="9" width="16.44140625" customWidth="1"/>
    <col min="10" max="10" width="3.44140625" customWidth="1"/>
    <col min="11" max="11" width="10.21875" bestFit="1" customWidth="1"/>
    <col min="13" max="13" width="12.6640625" bestFit="1" customWidth="1"/>
  </cols>
  <sheetData>
    <row r="1" spans="1:22" ht="23.4">
      <c r="A1" s="4"/>
      <c r="B1" s="5"/>
      <c r="C1" s="4"/>
      <c r="D1" s="4"/>
      <c r="E1" s="4"/>
      <c r="F1" s="4"/>
      <c r="G1" s="38"/>
      <c r="H1" s="25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6">
      <c r="A2" s="4"/>
      <c r="B2" s="4"/>
      <c r="C2" s="4"/>
      <c r="D2" s="4"/>
      <c r="E2" s="4"/>
      <c r="F2" s="4"/>
      <c r="G2" s="4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6">
      <c r="A3" s="7"/>
      <c r="B3" s="8"/>
      <c r="C3" s="8"/>
      <c r="D3" s="8"/>
      <c r="E3" s="8"/>
      <c r="F3" s="9"/>
      <c r="G3" s="5"/>
      <c r="H3" s="10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399999999999999">
      <c r="A4" s="65" t="s">
        <v>13</v>
      </c>
      <c r="B4" s="66"/>
      <c r="C4" s="66"/>
      <c r="D4" s="66"/>
      <c r="E4" s="66"/>
      <c r="F4" s="63"/>
      <c r="G4" s="5"/>
      <c r="H4" s="15"/>
      <c r="I4" s="134">
        <v>857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6.2" thickBot="1">
      <c r="A5" s="64"/>
      <c r="B5" s="13"/>
      <c r="C5" s="13"/>
      <c r="D5" s="13"/>
      <c r="E5" s="13"/>
      <c r="F5" s="14"/>
      <c r="G5" s="5"/>
      <c r="H5" s="16"/>
      <c r="I5" s="13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6.2" thickTop="1">
      <c r="A6" s="4"/>
      <c r="B6" s="4"/>
      <c r="C6" s="4"/>
      <c r="D6" s="4"/>
      <c r="E6" s="4"/>
      <c r="F6" s="4"/>
      <c r="G6" s="5"/>
      <c r="H6" s="17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>
      <c r="A7" s="10"/>
      <c r="B7" s="8"/>
      <c r="C7" s="8"/>
      <c r="D7" s="8"/>
      <c r="E7" s="8"/>
      <c r="F7" s="9"/>
      <c r="G7" s="5"/>
      <c r="H7" s="19"/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4" thickBot="1">
      <c r="A8" s="12" t="s">
        <v>1</v>
      </c>
      <c r="B8" s="21"/>
      <c r="C8" s="21"/>
      <c r="D8" s="21"/>
      <c r="E8" s="21"/>
      <c r="F8" s="22"/>
      <c r="G8" s="5"/>
      <c r="H8" s="23"/>
      <c r="I8" s="2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thickTop="1" thickBot="1">
      <c r="A9" s="1"/>
      <c r="B9" s="4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33"/>
      <c r="B10" s="32"/>
      <c r="C10" s="32"/>
      <c r="D10" s="32"/>
      <c r="E10" s="32"/>
      <c r="F10" s="31"/>
      <c r="G10" s="31"/>
      <c r="H10" s="26"/>
      <c r="I10" s="32"/>
      <c r="J10" s="3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>
      <c r="A11" s="27"/>
      <c r="B11" s="132" t="s">
        <v>11</v>
      </c>
      <c r="C11" s="133"/>
      <c r="D11" s="133"/>
      <c r="E11" s="133"/>
      <c r="F11" s="133"/>
      <c r="G11" s="133"/>
      <c r="H11" s="133"/>
      <c r="I11" s="46" t="s">
        <v>2</v>
      </c>
      <c r="J11" s="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27"/>
      <c r="B12" s="67"/>
      <c r="C12" s="68"/>
      <c r="D12" s="68"/>
      <c r="E12" s="68"/>
      <c r="F12" s="68"/>
      <c r="G12" s="68"/>
      <c r="H12" s="68"/>
      <c r="I12" s="69"/>
      <c r="J12" s="29"/>
      <c r="K12" s="1"/>
      <c r="L12" s="1"/>
      <c r="M12" s="102">
        <v>43006</v>
      </c>
      <c r="N12" s="1"/>
      <c r="O12" s="1"/>
      <c r="P12" s="1"/>
      <c r="Q12" s="1"/>
      <c r="R12" s="1"/>
      <c r="S12" s="1"/>
      <c r="T12" s="1"/>
      <c r="U12" s="1"/>
      <c r="V12" s="1"/>
    </row>
    <row r="13" spans="1:22" ht="18">
      <c r="A13" s="27"/>
      <c r="B13" s="95" t="s">
        <v>4</v>
      </c>
      <c r="C13" s="71"/>
      <c r="D13" s="71"/>
      <c r="E13" s="71"/>
      <c r="F13" s="71"/>
      <c r="G13" s="71"/>
      <c r="H13" s="72"/>
      <c r="I13" s="73"/>
      <c r="J13" s="29"/>
      <c r="K13" s="1"/>
      <c r="L13" s="47"/>
      <c r="M13" s="102">
        <v>43281</v>
      </c>
      <c r="N13" s="48"/>
      <c r="O13" s="48"/>
      <c r="P13" s="49"/>
      <c r="Q13" s="39"/>
      <c r="R13" s="39"/>
      <c r="S13" s="39"/>
      <c r="T13" s="39"/>
      <c r="U13" s="39"/>
      <c r="V13" s="39"/>
    </row>
    <row r="14" spans="1:22" ht="18">
      <c r="A14" s="27"/>
      <c r="B14" s="70"/>
      <c r="C14" s="71"/>
      <c r="D14" s="71"/>
      <c r="E14" s="71"/>
      <c r="F14" s="71"/>
      <c r="G14" s="71"/>
      <c r="H14" s="72"/>
      <c r="I14" s="78"/>
      <c r="J14" s="29"/>
      <c r="K14" s="1"/>
      <c r="L14" s="47"/>
      <c r="M14" s="60">
        <f>M13-M12</f>
        <v>275</v>
      </c>
      <c r="N14" s="48"/>
      <c r="O14" s="48"/>
      <c r="P14" s="49"/>
      <c r="Q14" s="39"/>
      <c r="R14" s="39"/>
      <c r="S14" s="39"/>
      <c r="T14" s="39"/>
      <c r="U14" s="39"/>
      <c r="V14" s="39"/>
    </row>
    <row r="15" spans="1:22" s="76" customFormat="1" ht="18">
      <c r="A15" s="28"/>
      <c r="B15" s="100" t="s">
        <v>0</v>
      </c>
      <c r="C15" s="101" t="s">
        <v>10</v>
      </c>
      <c r="D15" s="101"/>
      <c r="E15" s="101"/>
      <c r="F15" s="101"/>
      <c r="G15" s="101"/>
      <c r="H15" s="61"/>
      <c r="I15" s="73"/>
      <c r="J15" s="35"/>
      <c r="K15" s="2"/>
      <c r="L15" s="47"/>
      <c r="M15" s="47"/>
      <c r="N15" s="47"/>
      <c r="O15" s="47"/>
      <c r="P15" s="49"/>
      <c r="Q15" s="49"/>
      <c r="R15" s="49"/>
      <c r="S15" s="49"/>
      <c r="T15" s="49"/>
      <c r="U15" s="49"/>
      <c r="V15" s="49"/>
    </row>
    <row r="16" spans="1:22" s="76" customFormat="1" ht="18">
      <c r="A16" s="28"/>
      <c r="B16" s="116" t="s">
        <v>18</v>
      </c>
      <c r="C16" s="117"/>
      <c r="D16" s="117"/>
      <c r="E16" s="117"/>
      <c r="F16" s="117"/>
      <c r="G16" s="117"/>
      <c r="H16" s="112"/>
      <c r="I16" s="73"/>
      <c r="J16" s="35"/>
      <c r="K16" s="2"/>
      <c r="L16" s="47"/>
      <c r="M16" s="47"/>
      <c r="N16" s="47"/>
      <c r="O16" s="47"/>
      <c r="P16" s="49"/>
      <c r="Q16" s="49"/>
      <c r="R16" s="49"/>
      <c r="S16" s="49"/>
      <c r="T16" s="49"/>
      <c r="U16" s="49"/>
      <c r="V16" s="49"/>
    </row>
    <row r="17" spans="1:22" ht="18">
      <c r="A17" s="27"/>
      <c r="B17" s="102">
        <v>43006</v>
      </c>
      <c r="C17" t="s">
        <v>20</v>
      </c>
      <c r="D17" s="71"/>
      <c r="E17" s="71"/>
      <c r="F17" s="71"/>
      <c r="G17" s="71"/>
      <c r="H17" s="72"/>
      <c r="I17" s="78">
        <v>395</v>
      </c>
      <c r="J17" s="29"/>
      <c r="K17" s="41"/>
      <c r="L17" s="47"/>
      <c r="M17" s="48"/>
      <c r="N17" s="48"/>
      <c r="O17" s="48"/>
      <c r="P17" s="49"/>
      <c r="Q17" s="39"/>
      <c r="R17" s="39"/>
      <c r="S17" s="39"/>
      <c r="T17" s="39"/>
      <c r="U17" s="39"/>
      <c r="V17" s="39"/>
    </row>
    <row r="18" spans="1:22" ht="18">
      <c r="A18" s="27"/>
      <c r="B18" s="70"/>
      <c r="D18" s="71"/>
      <c r="E18" s="71"/>
      <c r="F18" s="71"/>
      <c r="G18" s="71"/>
      <c r="H18" s="72"/>
      <c r="I18" s="78">
        <v>0</v>
      </c>
      <c r="J18" s="29"/>
      <c r="K18" s="1"/>
      <c r="L18" s="47"/>
      <c r="M18" s="48"/>
      <c r="N18" s="48"/>
      <c r="O18" s="48"/>
      <c r="P18" s="49"/>
      <c r="Q18" s="39"/>
      <c r="R18" s="39"/>
      <c r="S18" s="39"/>
      <c r="T18" s="39"/>
      <c r="U18" s="39"/>
      <c r="V18" s="39"/>
    </row>
    <row r="19" spans="1:22" ht="18">
      <c r="A19" s="27"/>
      <c r="B19" s="70"/>
      <c r="C19" s="71"/>
      <c r="D19" s="71"/>
      <c r="E19" s="71"/>
      <c r="F19" s="71"/>
      <c r="G19" s="71"/>
      <c r="H19" s="72"/>
      <c r="I19" s="78">
        <v>0</v>
      </c>
      <c r="J19" s="29"/>
      <c r="K19" s="1"/>
      <c r="L19" s="47"/>
      <c r="M19" s="48"/>
      <c r="N19" s="48"/>
      <c r="O19" s="48"/>
      <c r="P19" s="49"/>
      <c r="Q19" s="39"/>
      <c r="R19" s="39"/>
      <c r="S19" s="39"/>
      <c r="T19" s="39"/>
      <c r="U19" s="39"/>
      <c r="V19" s="39"/>
    </row>
    <row r="20" spans="1:22" ht="18">
      <c r="A20" s="27"/>
      <c r="B20" s="70"/>
      <c r="C20" s="71"/>
      <c r="D20" s="71"/>
      <c r="E20" s="71"/>
      <c r="F20" s="71"/>
      <c r="G20" s="71"/>
      <c r="H20" s="72"/>
      <c r="I20" s="78">
        <v>0</v>
      </c>
      <c r="J20" s="29"/>
      <c r="K20" s="1"/>
      <c r="L20" s="47"/>
      <c r="M20" s="48"/>
      <c r="N20" s="48"/>
      <c r="O20" s="48"/>
      <c r="P20" s="49"/>
      <c r="Q20" s="39"/>
      <c r="R20" s="39"/>
      <c r="S20" s="39"/>
      <c r="T20" s="39"/>
      <c r="U20" s="39"/>
      <c r="V20" s="39"/>
    </row>
    <row r="21" spans="1:22" ht="18">
      <c r="A21" s="27"/>
      <c r="B21" s="70"/>
      <c r="C21" s="71"/>
      <c r="D21" s="71"/>
      <c r="E21" s="71"/>
      <c r="F21" s="71"/>
      <c r="G21" s="71"/>
      <c r="H21" s="72"/>
      <c r="I21" s="78">
        <v>0</v>
      </c>
      <c r="J21" s="29"/>
      <c r="K21" s="1"/>
      <c r="L21" s="47"/>
      <c r="M21" s="48"/>
      <c r="N21" s="48"/>
      <c r="O21" s="48"/>
      <c r="P21" s="49"/>
      <c r="Q21" s="39"/>
      <c r="R21" s="39"/>
      <c r="S21" s="39"/>
      <c r="T21" s="39"/>
      <c r="U21" s="39"/>
      <c r="V21" s="39"/>
    </row>
    <row r="22" spans="1:22" ht="18">
      <c r="A22" s="27"/>
      <c r="B22" s="70"/>
      <c r="C22" s="71"/>
      <c r="D22" s="71"/>
      <c r="E22" s="71"/>
      <c r="F22" s="71"/>
      <c r="G22" s="71"/>
      <c r="H22" s="72"/>
      <c r="I22" s="78">
        <v>0</v>
      </c>
      <c r="J22" s="29"/>
      <c r="K22" s="1"/>
      <c r="L22" s="47"/>
      <c r="M22" s="48"/>
      <c r="N22" s="48"/>
      <c r="O22" s="48"/>
      <c r="P22" s="49"/>
      <c r="Q22" s="39"/>
      <c r="R22" s="39"/>
      <c r="S22" s="39"/>
      <c r="T22" s="39"/>
      <c r="U22" s="39"/>
      <c r="V22" s="39"/>
    </row>
    <row r="23" spans="1:22" ht="18">
      <c r="A23" s="27"/>
      <c r="B23" s="70"/>
      <c r="C23" s="71"/>
      <c r="D23" s="71"/>
      <c r="E23" s="71"/>
      <c r="F23" s="71"/>
      <c r="G23" s="71"/>
      <c r="H23" s="72"/>
      <c r="I23" s="78">
        <v>0</v>
      </c>
      <c r="J23" s="29"/>
      <c r="K23" s="1"/>
      <c r="L23" s="47"/>
      <c r="M23" s="48"/>
      <c r="N23" s="48"/>
      <c r="O23" s="48"/>
      <c r="P23" s="49"/>
      <c r="Q23" s="39"/>
      <c r="R23" s="39"/>
      <c r="S23" s="39"/>
      <c r="T23" s="39"/>
      <c r="U23" s="39"/>
      <c r="V23" s="39"/>
    </row>
    <row r="24" spans="1:22" ht="18">
      <c r="A24" s="27"/>
      <c r="B24" s="70"/>
      <c r="C24" s="71"/>
      <c r="D24" s="71"/>
      <c r="E24" s="71"/>
      <c r="F24" s="71"/>
      <c r="G24" s="71"/>
      <c r="H24" s="72"/>
      <c r="I24" s="79">
        <v>0</v>
      </c>
      <c r="J24" s="29"/>
      <c r="K24" s="1"/>
      <c r="L24" s="47"/>
      <c r="M24" s="48"/>
      <c r="N24" s="48"/>
      <c r="O24" s="48"/>
      <c r="P24" s="49"/>
      <c r="Q24" s="39"/>
      <c r="R24" s="39"/>
      <c r="S24" s="39"/>
      <c r="T24" s="39"/>
      <c r="U24" s="39"/>
      <c r="V24" s="39"/>
    </row>
    <row r="25" spans="1:22" s="76" customFormat="1" ht="18.600000000000001" thickBot="1">
      <c r="A25" s="28"/>
      <c r="B25" s="74" t="s">
        <v>5</v>
      </c>
      <c r="C25" s="75"/>
      <c r="D25" s="75"/>
      <c r="E25" s="75"/>
      <c r="F25" s="75"/>
      <c r="G25" s="75"/>
      <c r="H25" s="72"/>
      <c r="I25" s="80">
        <f>SUM(I17:I24)</f>
        <v>395</v>
      </c>
      <c r="J25" s="35"/>
      <c r="K25" s="2"/>
      <c r="L25" s="47"/>
      <c r="M25" s="47"/>
      <c r="N25" s="47"/>
      <c r="O25" s="47"/>
      <c r="P25" s="49"/>
      <c r="Q25" s="49"/>
      <c r="R25" s="49"/>
      <c r="S25" s="49"/>
      <c r="T25" s="49"/>
      <c r="U25" s="49"/>
      <c r="V25" s="49"/>
    </row>
    <row r="26" spans="1:22" ht="18.600000000000001" thickTop="1">
      <c r="A26" s="27"/>
      <c r="B26" s="42"/>
      <c r="C26" s="55"/>
      <c r="D26" s="55"/>
      <c r="E26" s="55"/>
      <c r="F26" s="55"/>
      <c r="G26" s="55"/>
      <c r="H26" s="56"/>
      <c r="I26" s="77"/>
      <c r="J26" s="29"/>
      <c r="K26" s="1"/>
      <c r="L26" s="48"/>
      <c r="M26" s="48"/>
      <c r="N26" s="48"/>
      <c r="O26" s="48"/>
      <c r="P26" s="39"/>
      <c r="Q26" s="39"/>
      <c r="R26" s="39"/>
      <c r="S26" s="39"/>
      <c r="T26" s="39"/>
      <c r="U26" s="39"/>
      <c r="V26" s="39"/>
    </row>
    <row r="27" spans="1:22" ht="18">
      <c r="A27" s="27"/>
      <c r="B27" s="42"/>
      <c r="C27" s="55"/>
      <c r="D27" s="55"/>
      <c r="E27" s="55"/>
      <c r="F27" s="55"/>
      <c r="G27" s="55"/>
      <c r="H27" s="56"/>
      <c r="I27" s="57"/>
      <c r="J27" s="29"/>
      <c r="K27" s="1"/>
      <c r="L27" s="48"/>
      <c r="M27" s="48"/>
      <c r="N27" s="50"/>
      <c r="O27" s="50"/>
      <c r="P27" s="39"/>
      <c r="Q27" s="39"/>
      <c r="R27" s="39"/>
      <c r="S27" s="39"/>
      <c r="T27" s="39"/>
      <c r="U27" s="39"/>
      <c r="V27" s="39"/>
    </row>
    <row r="28" spans="1:22" s="94" customFormat="1" ht="26.4">
      <c r="A28" s="81"/>
      <c r="B28" s="82"/>
      <c r="C28" s="83"/>
      <c r="D28" s="84" t="s">
        <v>6</v>
      </c>
      <c r="E28" s="84"/>
      <c r="F28" s="85">
        <f>I25</f>
        <v>395</v>
      </c>
      <c r="H28" s="86"/>
      <c r="I28" s="87"/>
      <c r="J28" s="88"/>
      <c r="K28" s="89"/>
      <c r="L28" s="90"/>
      <c r="M28" s="113"/>
      <c r="N28" s="92"/>
      <c r="O28" s="92"/>
      <c r="P28" s="93"/>
      <c r="Q28" s="93"/>
      <c r="R28" s="93"/>
      <c r="S28" s="93"/>
      <c r="T28" s="93"/>
      <c r="U28" s="93"/>
      <c r="V28" s="93"/>
    </row>
    <row r="29" spans="1:22" s="94" customFormat="1" ht="18">
      <c r="A29" s="81"/>
      <c r="B29" s="82"/>
      <c r="C29" s="83"/>
      <c r="D29" s="84"/>
      <c r="E29" s="84"/>
      <c r="F29" s="85"/>
      <c r="G29" s="85"/>
      <c r="H29" s="86"/>
      <c r="I29" s="87"/>
      <c r="J29" s="88"/>
      <c r="K29" s="89"/>
      <c r="L29" s="90"/>
      <c r="M29" s="91"/>
      <c r="N29" s="92"/>
      <c r="O29" s="92"/>
      <c r="P29" s="93"/>
      <c r="Q29" s="93"/>
      <c r="R29" s="93"/>
      <c r="S29" s="93"/>
      <c r="T29" s="93"/>
      <c r="U29" s="93"/>
      <c r="V29" s="93"/>
    </row>
    <row r="30" spans="1:22" ht="26.4">
      <c r="A30" s="27"/>
      <c r="B30" s="42"/>
      <c r="C30" s="55"/>
      <c r="D30" s="61" t="s">
        <v>7</v>
      </c>
      <c r="E30" s="61" t="s">
        <v>12</v>
      </c>
      <c r="F30" s="98" t="s">
        <v>9</v>
      </c>
      <c r="G30" s="99" t="s">
        <v>8</v>
      </c>
      <c r="H30" s="56"/>
      <c r="I30" s="57"/>
      <c r="J30" s="29"/>
      <c r="K30" s="1"/>
      <c r="L30" s="48"/>
      <c r="M30" s="52"/>
      <c r="N30" s="53"/>
      <c r="O30" s="53"/>
      <c r="P30" s="39"/>
      <c r="Q30" s="39"/>
      <c r="R30" s="39"/>
      <c r="S30" s="39"/>
      <c r="T30" s="39"/>
      <c r="U30" s="39"/>
      <c r="V30" s="39"/>
    </row>
    <row r="31" spans="1:22" ht="18">
      <c r="A31" s="27"/>
      <c r="B31" s="42"/>
      <c r="C31" s="55"/>
      <c r="D31" s="60">
        <v>2018</v>
      </c>
      <c r="E31" s="96">
        <v>276</v>
      </c>
      <c r="F31" s="97">
        <f>(I17/5)*E31/365</f>
        <v>59.736986301369861</v>
      </c>
      <c r="G31" s="97">
        <f>I25-F31</f>
        <v>335.26301369863012</v>
      </c>
      <c r="H31" s="56"/>
      <c r="I31" s="58"/>
      <c r="J31" s="29"/>
      <c r="K31" s="1"/>
      <c r="L31" s="111"/>
      <c r="M31" s="51"/>
      <c r="N31" s="50"/>
      <c r="O31" s="50"/>
      <c r="P31" s="39"/>
      <c r="Q31" s="39"/>
      <c r="R31" s="39"/>
      <c r="S31" s="39"/>
      <c r="T31" s="39"/>
      <c r="U31" s="39"/>
      <c r="V31" s="39"/>
    </row>
    <row r="32" spans="1:22" ht="18">
      <c r="A32" s="27"/>
      <c r="B32" s="42"/>
      <c r="C32" s="55"/>
      <c r="D32" s="60">
        <v>2019</v>
      </c>
      <c r="E32" s="60">
        <v>365</v>
      </c>
      <c r="F32" s="122">
        <v>335.26</v>
      </c>
      <c r="G32" s="123">
        <f>G31-F32</f>
        <v>3.0136986301272373E-3</v>
      </c>
      <c r="H32" s="125" t="s">
        <v>22</v>
      </c>
      <c r="I32" s="127"/>
      <c r="J32" s="128"/>
      <c r="K32" s="1"/>
      <c r="L32" s="48"/>
      <c r="M32" s="51"/>
      <c r="N32" s="50"/>
      <c r="O32" s="50"/>
      <c r="P32" s="39"/>
      <c r="Q32" s="39"/>
      <c r="R32" s="39"/>
      <c r="S32" s="39"/>
      <c r="T32" s="39"/>
      <c r="U32" s="39"/>
      <c r="V32" s="39"/>
    </row>
    <row r="33" spans="1:22" ht="18">
      <c r="A33" s="27"/>
      <c r="B33" s="42"/>
      <c r="C33" s="55"/>
      <c r="D33" s="118">
        <v>2020</v>
      </c>
      <c r="E33" s="60">
        <v>365</v>
      </c>
      <c r="F33" s="97">
        <v>0</v>
      </c>
      <c r="G33" s="62">
        <f t="shared" ref="G33:G35" si="0">G32-F33</f>
        <v>3.0136986301272373E-3</v>
      </c>
      <c r="H33" s="56"/>
      <c r="I33" s="57"/>
      <c r="J33" s="29"/>
      <c r="K33" s="1"/>
      <c r="L33" s="54"/>
      <c r="M33" s="51"/>
      <c r="N33" s="50"/>
      <c r="O33" s="50"/>
      <c r="P33" s="39"/>
      <c r="Q33" s="39"/>
      <c r="R33" s="39"/>
      <c r="S33" s="39"/>
      <c r="T33" s="39"/>
      <c r="U33" s="39"/>
      <c r="V33" s="39"/>
    </row>
    <row r="34" spans="1:22" ht="18">
      <c r="A34" s="27"/>
      <c r="B34" s="42"/>
      <c r="C34" s="59"/>
      <c r="D34" s="118">
        <v>2021</v>
      </c>
      <c r="E34" s="60">
        <v>366</v>
      </c>
      <c r="F34" s="97">
        <v>0</v>
      </c>
      <c r="G34" s="62">
        <f t="shared" si="0"/>
        <v>3.0136986301272373E-3</v>
      </c>
      <c r="H34" s="56"/>
      <c r="I34" s="57"/>
      <c r="J34" s="29"/>
      <c r="K34" s="1"/>
      <c r="L34" s="48"/>
      <c r="M34" s="51"/>
      <c r="N34" s="50"/>
      <c r="O34" s="50"/>
      <c r="P34" s="39"/>
      <c r="Q34" s="39"/>
      <c r="R34" s="39"/>
      <c r="S34" s="39"/>
      <c r="T34" s="39"/>
      <c r="U34" s="39"/>
      <c r="V34" s="39"/>
    </row>
    <row r="35" spans="1:22" ht="18">
      <c r="A35" s="27"/>
      <c r="B35" s="42"/>
      <c r="C35" s="55"/>
      <c r="D35" s="118">
        <v>2022</v>
      </c>
      <c r="E35" s="60">
        <v>365</v>
      </c>
      <c r="F35" s="97">
        <v>0</v>
      </c>
      <c r="G35" s="62">
        <f t="shared" si="0"/>
        <v>3.0136986301272373E-3</v>
      </c>
      <c r="H35" s="56"/>
      <c r="I35" s="57"/>
      <c r="J35" s="29"/>
      <c r="K35" s="1"/>
      <c r="L35" s="48"/>
      <c r="M35" s="51"/>
      <c r="N35" s="50"/>
      <c r="O35" s="50"/>
      <c r="P35" s="39"/>
      <c r="Q35" s="39"/>
      <c r="R35" s="39"/>
      <c r="S35" s="39"/>
      <c r="T35" s="39"/>
      <c r="U35" s="39"/>
      <c r="V35" s="39"/>
    </row>
    <row r="36" spans="1:22" ht="18">
      <c r="A36" s="27"/>
      <c r="B36" s="42"/>
      <c r="C36" s="55"/>
      <c r="D36" s="118">
        <v>2023</v>
      </c>
      <c r="E36" s="61">
        <f>365-E31</f>
        <v>89</v>
      </c>
      <c r="F36" s="103">
        <v>0</v>
      </c>
      <c r="G36" s="62">
        <f t="shared" ref="G36" si="1">G35-F36</f>
        <v>3.0136986301272373E-3</v>
      </c>
      <c r="H36" s="56"/>
      <c r="I36" s="57"/>
      <c r="J36" s="29"/>
      <c r="K36" s="1"/>
      <c r="L36" s="48"/>
      <c r="M36" s="51"/>
      <c r="N36" s="50"/>
      <c r="O36" s="50"/>
      <c r="P36" s="39"/>
      <c r="Q36" s="39"/>
      <c r="R36" s="39"/>
      <c r="S36" s="39"/>
      <c r="T36" s="39"/>
      <c r="U36" s="39"/>
      <c r="V36" s="39"/>
    </row>
    <row r="37" spans="1:22" ht="18">
      <c r="A37" s="27"/>
      <c r="B37" s="105"/>
      <c r="C37" s="106"/>
      <c r="D37" s="107"/>
      <c r="E37" s="112">
        <f>SUM(E31:E36)</f>
        <v>1826</v>
      </c>
      <c r="F37" s="115">
        <f>SUM(F31:F36)</f>
        <v>394.99698630136987</v>
      </c>
      <c r="G37" s="108"/>
      <c r="H37" s="109"/>
      <c r="I37" s="110"/>
      <c r="J37" s="29"/>
      <c r="K37" s="1"/>
      <c r="L37" s="48"/>
      <c r="M37" s="51"/>
      <c r="N37" s="50"/>
      <c r="O37" s="50"/>
      <c r="P37" s="39"/>
      <c r="Q37" s="39"/>
      <c r="R37" s="39"/>
      <c r="S37" s="39"/>
      <c r="T37" s="39"/>
      <c r="U37" s="39"/>
      <c r="V37" s="39"/>
    </row>
    <row r="38" spans="1:22" ht="18">
      <c r="A38" s="27"/>
      <c r="B38" s="105"/>
      <c r="C38" s="106"/>
      <c r="D38" s="107"/>
      <c r="E38" s="107"/>
      <c r="G38" s="108"/>
      <c r="H38" s="109"/>
      <c r="I38" s="110"/>
      <c r="J38" s="29"/>
      <c r="K38" s="1"/>
      <c r="L38" s="48"/>
      <c r="M38" s="51"/>
      <c r="N38" s="50"/>
      <c r="O38" s="50"/>
      <c r="P38" s="39"/>
      <c r="Q38" s="39"/>
      <c r="R38" s="39"/>
      <c r="S38" s="39"/>
      <c r="T38" s="39"/>
      <c r="U38" s="39"/>
      <c r="V38" s="39"/>
    </row>
    <row r="39" spans="1:22" ht="18">
      <c r="A39" s="27"/>
      <c r="B39" s="105"/>
      <c r="C39" s="106"/>
      <c r="D39" s="107"/>
      <c r="E39" s="107"/>
      <c r="F39" s="108"/>
      <c r="G39" s="108"/>
      <c r="H39" s="109"/>
      <c r="I39" s="110"/>
      <c r="J39" s="29"/>
      <c r="K39" s="1"/>
      <c r="L39" s="48"/>
      <c r="M39" s="51"/>
      <c r="N39" s="50"/>
      <c r="O39" s="50"/>
      <c r="P39" s="39"/>
      <c r="Q39" s="39"/>
      <c r="R39" s="39"/>
      <c r="S39" s="39"/>
      <c r="T39" s="39"/>
      <c r="U39" s="39"/>
      <c r="V39" s="39"/>
    </row>
    <row r="40" spans="1:22">
      <c r="A40" s="27"/>
      <c r="B40" s="43"/>
      <c r="C40" s="44"/>
      <c r="D40" s="44"/>
      <c r="E40" s="44"/>
      <c r="F40" s="44"/>
      <c r="G40" s="44"/>
      <c r="H40" s="61"/>
      <c r="I40" s="45"/>
      <c r="J40" s="2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>
      <c r="A41" s="27"/>
      <c r="B41" s="1"/>
      <c r="C41" s="1"/>
      <c r="D41" s="1"/>
      <c r="E41" s="1"/>
      <c r="F41" s="1"/>
      <c r="G41" s="1"/>
      <c r="H41" s="1"/>
      <c r="I41" s="1"/>
      <c r="J41" s="2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thickBot="1">
      <c r="A42" s="40" t="s">
        <v>3</v>
      </c>
      <c r="B42" s="3"/>
      <c r="C42" s="3"/>
      <c r="D42" s="36"/>
      <c r="E42" s="36"/>
      <c r="F42" s="3"/>
      <c r="G42" s="3"/>
      <c r="H42" s="3"/>
      <c r="I42" s="36"/>
      <c r="J42" s="3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1"/>
      <c r="B43" s="1"/>
      <c r="C43" s="1"/>
      <c r="D43" s="37"/>
      <c r="E43" s="10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>
      <c r="D48" s="1"/>
      <c r="E48" s="1"/>
    </row>
    <row r="49" spans="4:5">
      <c r="D49" s="1"/>
      <c r="E49" s="1"/>
    </row>
  </sheetData>
  <mergeCells count="2">
    <mergeCell ref="I4:I5"/>
    <mergeCell ref="B11:H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9"/>
  <sheetViews>
    <sheetView topLeftCell="A22" workbookViewId="0">
      <selection activeCell="K28" sqref="K28"/>
    </sheetView>
  </sheetViews>
  <sheetFormatPr defaultRowHeight="14.4"/>
  <cols>
    <col min="1" max="1" width="3.77734375" customWidth="1"/>
    <col min="2" max="2" width="12.77734375" customWidth="1"/>
    <col min="4" max="4" width="10.77734375" customWidth="1"/>
    <col min="5" max="5" width="15.21875" customWidth="1"/>
    <col min="6" max="7" width="11.21875" customWidth="1"/>
    <col min="8" max="8" width="10.5546875" customWidth="1"/>
    <col min="9" max="9" width="16.44140625" customWidth="1"/>
    <col min="10" max="10" width="3.44140625" customWidth="1"/>
    <col min="11" max="11" width="10.21875" bestFit="1" customWidth="1"/>
    <col min="13" max="13" width="12.6640625" bestFit="1" customWidth="1"/>
  </cols>
  <sheetData>
    <row r="1" spans="1:22" ht="23.4">
      <c r="A1" s="4"/>
      <c r="B1" s="5"/>
      <c r="C1" s="4"/>
      <c r="D1" s="4"/>
      <c r="E1" s="4"/>
      <c r="F1" s="4"/>
      <c r="G1" s="38"/>
      <c r="H1" s="25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6">
      <c r="A2" s="4"/>
      <c r="B2" s="4"/>
      <c r="C2" s="4"/>
      <c r="D2" s="4"/>
      <c r="E2" s="4"/>
      <c r="F2" s="4"/>
      <c r="G2" s="4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6">
      <c r="A3" s="7"/>
      <c r="B3" s="8"/>
      <c r="C3" s="8"/>
      <c r="D3" s="8"/>
      <c r="E3" s="8"/>
      <c r="F3" s="9"/>
      <c r="G3" s="5"/>
      <c r="H3" s="10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399999999999999">
      <c r="A4" s="65" t="s">
        <v>13</v>
      </c>
      <c r="B4" s="66"/>
      <c r="C4" s="66"/>
      <c r="D4" s="66"/>
      <c r="E4" s="66"/>
      <c r="F4" s="63"/>
      <c r="G4" s="5"/>
      <c r="H4" s="15"/>
      <c r="I4" s="134">
        <v>857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6.2" thickBot="1">
      <c r="A5" s="64"/>
      <c r="B5" s="13"/>
      <c r="C5" s="13"/>
      <c r="D5" s="13"/>
      <c r="E5" s="13"/>
      <c r="F5" s="14"/>
      <c r="G5" s="5"/>
      <c r="H5" s="16"/>
      <c r="I5" s="13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6.2" thickTop="1">
      <c r="A6" s="4"/>
      <c r="B6" s="4"/>
      <c r="C6" s="4"/>
      <c r="D6" s="4"/>
      <c r="E6" s="4"/>
      <c r="F6" s="4"/>
      <c r="G6" s="5"/>
      <c r="H6" s="17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>
      <c r="A7" s="10"/>
      <c r="B7" s="8"/>
      <c r="C7" s="8"/>
      <c r="D7" s="8"/>
      <c r="E7" s="8"/>
      <c r="F7" s="9"/>
      <c r="G7" s="5"/>
      <c r="H7" s="19"/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4" thickBot="1">
      <c r="A8" s="12" t="s">
        <v>1</v>
      </c>
      <c r="B8" s="21"/>
      <c r="C8" s="21"/>
      <c r="D8" s="21"/>
      <c r="E8" s="21"/>
      <c r="F8" s="22"/>
      <c r="G8" s="5"/>
      <c r="H8" s="23"/>
      <c r="I8" s="2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thickTop="1" thickBot="1">
      <c r="A9" s="1"/>
      <c r="B9" s="4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33"/>
      <c r="B10" s="32"/>
      <c r="C10" s="32"/>
      <c r="D10" s="32"/>
      <c r="E10" s="32"/>
      <c r="F10" s="31"/>
      <c r="G10" s="31"/>
      <c r="H10" s="26"/>
      <c r="I10" s="32"/>
      <c r="J10" s="3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>
      <c r="A11" s="27"/>
      <c r="B11" s="132" t="s">
        <v>11</v>
      </c>
      <c r="C11" s="133"/>
      <c r="D11" s="133"/>
      <c r="E11" s="133"/>
      <c r="F11" s="133"/>
      <c r="G11" s="133"/>
      <c r="H11" s="133"/>
      <c r="I11" s="46" t="s">
        <v>2</v>
      </c>
      <c r="J11" s="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27"/>
      <c r="B12" s="67"/>
      <c r="C12" s="68"/>
      <c r="D12" s="68"/>
      <c r="E12" s="68"/>
      <c r="F12" s="68"/>
      <c r="G12" s="68"/>
      <c r="H12" s="68"/>
      <c r="I12" s="69"/>
      <c r="J12" s="29"/>
      <c r="K12" s="1"/>
      <c r="L12" s="1"/>
      <c r="M12" s="41">
        <v>42641</v>
      </c>
      <c r="N12" s="1"/>
      <c r="O12" s="1"/>
      <c r="P12" s="1"/>
      <c r="Q12" s="1"/>
      <c r="R12" s="1"/>
      <c r="S12" s="1"/>
      <c r="T12" s="1"/>
      <c r="U12" s="1"/>
      <c r="V12" s="1"/>
    </row>
    <row r="13" spans="1:22" ht="18">
      <c r="A13" s="27"/>
      <c r="B13" s="95" t="s">
        <v>4</v>
      </c>
      <c r="C13" s="71"/>
      <c r="D13" s="71"/>
      <c r="E13" s="71"/>
      <c r="F13" s="71"/>
      <c r="G13" s="71"/>
      <c r="H13" s="72"/>
      <c r="I13" s="73"/>
      <c r="J13" s="29"/>
      <c r="K13" s="1"/>
      <c r="L13" s="47"/>
      <c r="M13" s="120">
        <v>42916</v>
      </c>
      <c r="N13" s="48"/>
      <c r="O13" s="48"/>
      <c r="P13" s="49"/>
      <c r="Q13" s="39"/>
      <c r="R13" s="39"/>
      <c r="S13" s="39"/>
      <c r="T13" s="39"/>
      <c r="U13" s="39"/>
      <c r="V13" s="39"/>
    </row>
    <row r="14" spans="1:22" ht="18">
      <c r="A14" s="27"/>
      <c r="B14" s="70"/>
      <c r="C14" s="71"/>
      <c r="D14" s="71"/>
      <c r="E14" s="71"/>
      <c r="F14" s="71"/>
      <c r="G14" s="71"/>
      <c r="H14" s="72"/>
      <c r="I14" s="78"/>
      <c r="J14" s="29"/>
      <c r="K14" s="1"/>
      <c r="L14" s="47"/>
      <c r="M14" s="48">
        <f>M13-M12</f>
        <v>275</v>
      </c>
      <c r="N14" s="48"/>
      <c r="O14" s="48"/>
      <c r="P14" s="49"/>
      <c r="Q14" s="39"/>
      <c r="R14" s="39"/>
      <c r="S14" s="39"/>
      <c r="T14" s="39"/>
      <c r="U14" s="39"/>
      <c r="V14" s="39"/>
    </row>
    <row r="15" spans="1:22" s="76" customFormat="1" ht="18">
      <c r="A15" s="28"/>
      <c r="B15" s="100" t="s">
        <v>0</v>
      </c>
      <c r="C15" s="101" t="s">
        <v>10</v>
      </c>
      <c r="D15" s="101"/>
      <c r="E15" s="101"/>
      <c r="F15" s="101"/>
      <c r="G15" s="101"/>
      <c r="H15" s="61"/>
      <c r="I15" s="73"/>
      <c r="J15" s="35"/>
      <c r="K15" s="2"/>
      <c r="L15" s="47"/>
      <c r="M15" s="47"/>
      <c r="N15" s="47"/>
      <c r="O15" s="47"/>
      <c r="P15" s="49"/>
      <c r="Q15" s="49"/>
      <c r="R15" s="49"/>
      <c r="S15" s="49"/>
      <c r="T15" s="49"/>
      <c r="U15" s="49"/>
      <c r="V15" s="49"/>
    </row>
    <row r="16" spans="1:22" s="76" customFormat="1" ht="18">
      <c r="A16" s="28"/>
      <c r="B16" s="116" t="s">
        <v>18</v>
      </c>
      <c r="C16" s="117"/>
      <c r="D16" s="117"/>
      <c r="E16" s="117"/>
      <c r="F16" s="117"/>
      <c r="G16" s="117"/>
      <c r="H16" s="112"/>
      <c r="I16" s="73"/>
      <c r="J16" s="35"/>
      <c r="K16" s="2"/>
      <c r="L16" s="47"/>
      <c r="M16" s="47"/>
      <c r="N16" s="47"/>
      <c r="O16" s="47"/>
      <c r="P16" s="49"/>
      <c r="Q16" s="49"/>
      <c r="R16" s="49"/>
      <c r="S16" s="49"/>
      <c r="T16" s="49"/>
      <c r="U16" s="49"/>
      <c r="V16" s="49"/>
    </row>
    <row r="17" spans="1:22" ht="18">
      <c r="A17" s="27"/>
      <c r="B17" s="102">
        <v>42641</v>
      </c>
      <c r="C17" t="s">
        <v>20</v>
      </c>
      <c r="D17" s="71"/>
      <c r="E17" s="71"/>
      <c r="F17" s="71"/>
      <c r="G17" s="71"/>
      <c r="H17" s="72"/>
      <c r="I17" s="78">
        <v>395</v>
      </c>
      <c r="J17" s="29"/>
      <c r="K17" s="41"/>
      <c r="L17" s="47"/>
      <c r="M17" s="48"/>
      <c r="N17" s="48"/>
      <c r="O17" s="48"/>
      <c r="P17" s="49"/>
      <c r="Q17" s="39"/>
      <c r="R17" s="39"/>
      <c r="S17" s="39"/>
      <c r="T17" s="39"/>
      <c r="U17" s="39"/>
      <c r="V17" s="39"/>
    </row>
    <row r="18" spans="1:22" ht="18">
      <c r="A18" s="27"/>
      <c r="D18" s="71"/>
      <c r="E18" s="71"/>
      <c r="F18" s="71"/>
      <c r="G18" s="71"/>
      <c r="H18" s="72"/>
      <c r="I18" s="78">
        <v>0</v>
      </c>
      <c r="J18" s="29"/>
      <c r="K18" s="1"/>
      <c r="L18" s="47"/>
      <c r="M18" s="48"/>
      <c r="N18" s="48"/>
      <c r="O18" s="48"/>
      <c r="P18" s="49"/>
      <c r="Q18" s="39"/>
      <c r="R18" s="39"/>
      <c r="S18" s="39"/>
      <c r="T18" s="39"/>
      <c r="U18" s="39"/>
      <c r="V18" s="39"/>
    </row>
    <row r="19" spans="1:22" ht="18">
      <c r="A19" s="27"/>
      <c r="B19" s="70"/>
      <c r="C19" s="71"/>
      <c r="D19" s="71"/>
      <c r="E19" s="71"/>
      <c r="F19" s="71"/>
      <c r="G19" s="71"/>
      <c r="H19" s="72"/>
      <c r="I19" s="78">
        <v>0</v>
      </c>
      <c r="J19" s="29"/>
      <c r="K19" s="1"/>
      <c r="L19" s="47"/>
      <c r="M19" s="48"/>
      <c r="N19" s="48"/>
      <c r="O19" s="48"/>
      <c r="P19" s="49"/>
      <c r="Q19" s="39"/>
      <c r="R19" s="39"/>
      <c r="S19" s="39"/>
      <c r="T19" s="39"/>
      <c r="U19" s="39"/>
      <c r="V19" s="39"/>
    </row>
    <row r="20" spans="1:22" ht="18">
      <c r="A20" s="27"/>
      <c r="B20" s="70"/>
      <c r="C20" s="71"/>
      <c r="D20" s="71"/>
      <c r="E20" s="71"/>
      <c r="F20" s="71"/>
      <c r="G20" s="71"/>
      <c r="H20" s="72"/>
      <c r="I20" s="78">
        <v>0</v>
      </c>
      <c r="J20" s="29"/>
      <c r="K20" s="1"/>
      <c r="L20" s="47"/>
      <c r="M20" s="48"/>
      <c r="N20" s="48"/>
      <c r="O20" s="48"/>
      <c r="P20" s="49"/>
      <c r="Q20" s="39"/>
      <c r="R20" s="39"/>
      <c r="S20" s="39"/>
      <c r="T20" s="39"/>
      <c r="U20" s="39"/>
      <c r="V20" s="39"/>
    </row>
    <row r="21" spans="1:22" ht="18">
      <c r="A21" s="27"/>
      <c r="B21" s="70"/>
      <c r="C21" s="71"/>
      <c r="D21" s="71"/>
      <c r="E21" s="71"/>
      <c r="F21" s="71"/>
      <c r="G21" s="71"/>
      <c r="H21" s="72"/>
      <c r="I21" s="78">
        <v>0</v>
      </c>
      <c r="J21" s="29"/>
      <c r="K21" s="1"/>
      <c r="L21" s="47"/>
      <c r="M21" s="48"/>
      <c r="N21" s="48"/>
      <c r="O21" s="48"/>
      <c r="P21" s="49"/>
      <c r="Q21" s="39"/>
      <c r="R21" s="39"/>
      <c r="S21" s="39"/>
      <c r="T21" s="39"/>
      <c r="U21" s="39"/>
      <c r="V21" s="39"/>
    </row>
    <row r="22" spans="1:22" ht="18">
      <c r="A22" s="27"/>
      <c r="B22" s="70"/>
      <c r="C22" s="71"/>
      <c r="D22" s="71"/>
      <c r="E22" s="71"/>
      <c r="F22" s="71"/>
      <c r="G22" s="71"/>
      <c r="H22" s="72"/>
      <c r="I22" s="78">
        <v>0</v>
      </c>
      <c r="J22" s="29"/>
      <c r="K22" s="1"/>
      <c r="L22" s="47"/>
      <c r="M22" s="48"/>
      <c r="N22" s="48"/>
      <c r="O22" s="48"/>
      <c r="P22" s="49"/>
      <c r="Q22" s="39"/>
      <c r="R22" s="39"/>
      <c r="S22" s="39"/>
      <c r="T22" s="39"/>
      <c r="U22" s="39"/>
      <c r="V22" s="39"/>
    </row>
    <row r="23" spans="1:22" ht="18">
      <c r="A23" s="27"/>
      <c r="B23" s="70"/>
      <c r="C23" s="71"/>
      <c r="D23" s="71"/>
      <c r="E23" s="71"/>
      <c r="F23" s="71"/>
      <c r="G23" s="71"/>
      <c r="H23" s="72"/>
      <c r="I23" s="78">
        <v>0</v>
      </c>
      <c r="J23" s="29"/>
      <c r="K23" s="1"/>
      <c r="L23" s="47"/>
      <c r="M23" s="48"/>
      <c r="N23" s="48"/>
      <c r="O23" s="48"/>
      <c r="P23" s="49"/>
      <c r="Q23" s="39"/>
      <c r="R23" s="39"/>
      <c r="S23" s="39"/>
      <c r="T23" s="39"/>
      <c r="U23" s="39"/>
      <c r="V23" s="39"/>
    </row>
    <row r="24" spans="1:22" ht="18">
      <c r="A24" s="27"/>
      <c r="B24" s="70"/>
      <c r="C24" s="71"/>
      <c r="D24" s="71"/>
      <c r="E24" s="71"/>
      <c r="F24" s="71"/>
      <c r="G24" s="71"/>
      <c r="H24" s="72"/>
      <c r="I24" s="79">
        <v>0</v>
      </c>
      <c r="J24" s="29"/>
      <c r="K24" s="1"/>
      <c r="L24" s="47"/>
      <c r="M24" s="48"/>
      <c r="N24" s="48"/>
      <c r="O24" s="48"/>
      <c r="P24" s="49"/>
      <c r="Q24" s="39"/>
      <c r="R24" s="39"/>
      <c r="S24" s="39"/>
      <c r="T24" s="39"/>
      <c r="U24" s="39"/>
      <c r="V24" s="39"/>
    </row>
    <row r="25" spans="1:22" s="76" customFormat="1" ht="18.600000000000001" thickBot="1">
      <c r="A25" s="28"/>
      <c r="B25" s="74" t="s">
        <v>5</v>
      </c>
      <c r="C25" s="75"/>
      <c r="D25" s="75"/>
      <c r="E25" s="75"/>
      <c r="F25" s="75"/>
      <c r="G25" s="75"/>
      <c r="H25" s="72"/>
      <c r="I25" s="80">
        <f>SUM(I17:I24)</f>
        <v>395</v>
      </c>
      <c r="J25" s="35"/>
      <c r="K25" s="2"/>
      <c r="L25" s="47"/>
      <c r="M25" s="47"/>
      <c r="N25" s="47"/>
      <c r="O25" s="47"/>
      <c r="P25" s="49"/>
      <c r="Q25" s="49"/>
      <c r="R25" s="49"/>
      <c r="S25" s="49"/>
      <c r="T25" s="49"/>
      <c r="U25" s="49"/>
      <c r="V25" s="49"/>
    </row>
    <row r="26" spans="1:22" ht="18.600000000000001" thickTop="1">
      <c r="A26" s="27"/>
      <c r="B26" s="42"/>
      <c r="C26" s="55"/>
      <c r="D26" s="55"/>
      <c r="E26" s="55"/>
      <c r="F26" s="55"/>
      <c r="G26" s="55"/>
      <c r="H26" s="56"/>
      <c r="I26" s="77"/>
      <c r="J26" s="29"/>
      <c r="K26" s="1"/>
      <c r="L26" s="48"/>
      <c r="M26" s="48"/>
      <c r="N26" s="48"/>
      <c r="O26" s="48"/>
      <c r="P26" s="39"/>
      <c r="Q26" s="39"/>
      <c r="R26" s="39"/>
      <c r="S26" s="39"/>
      <c r="T26" s="39"/>
      <c r="U26" s="39"/>
      <c r="V26" s="39"/>
    </row>
    <row r="27" spans="1:22" ht="18">
      <c r="A27" s="27"/>
      <c r="B27" s="42"/>
      <c r="C27" s="55"/>
      <c r="D27" s="55"/>
      <c r="E27" s="55"/>
      <c r="F27" s="55"/>
      <c r="G27" s="55"/>
      <c r="H27" s="56"/>
      <c r="I27" s="57"/>
      <c r="J27" s="29"/>
      <c r="K27" s="1"/>
      <c r="L27" s="48"/>
      <c r="M27" s="48"/>
      <c r="N27" s="50"/>
      <c r="O27" s="50"/>
      <c r="P27" s="39"/>
      <c r="Q27" s="39"/>
      <c r="R27" s="39"/>
      <c r="S27" s="39"/>
      <c r="T27" s="39"/>
      <c r="U27" s="39"/>
      <c r="V27" s="39"/>
    </row>
    <row r="28" spans="1:22" s="94" customFormat="1" ht="26.4">
      <c r="A28" s="81"/>
      <c r="B28" s="82"/>
      <c r="C28" s="83"/>
      <c r="D28" s="84" t="s">
        <v>6</v>
      </c>
      <c r="E28" s="84"/>
      <c r="F28" s="85">
        <f>I25</f>
        <v>395</v>
      </c>
      <c r="H28" s="86"/>
      <c r="I28" s="87"/>
      <c r="J28" s="88"/>
      <c r="K28" s="89"/>
      <c r="L28" s="90"/>
      <c r="M28" s="113"/>
      <c r="N28" s="92"/>
      <c r="O28" s="92"/>
      <c r="P28" s="93"/>
      <c r="Q28" s="93"/>
      <c r="R28" s="93"/>
      <c r="S28" s="93"/>
      <c r="T28" s="93"/>
      <c r="U28" s="93"/>
      <c r="V28" s="93"/>
    </row>
    <row r="29" spans="1:22" s="94" customFormat="1" ht="18">
      <c r="A29" s="81"/>
      <c r="B29" s="82"/>
      <c r="C29" s="83"/>
      <c r="D29" s="84"/>
      <c r="E29" s="84"/>
      <c r="F29" s="85"/>
      <c r="G29" s="85"/>
      <c r="H29" s="86"/>
      <c r="I29" s="87"/>
      <c r="J29" s="88"/>
      <c r="K29" s="89"/>
      <c r="L29" s="90"/>
      <c r="M29" s="91"/>
      <c r="N29" s="92"/>
      <c r="O29" s="92"/>
      <c r="P29" s="93"/>
      <c r="Q29" s="93"/>
      <c r="R29" s="93"/>
      <c r="S29" s="93"/>
      <c r="T29" s="93"/>
      <c r="U29" s="93"/>
      <c r="V29" s="93"/>
    </row>
    <row r="30" spans="1:22" ht="26.4">
      <c r="A30" s="27"/>
      <c r="B30" s="42"/>
      <c r="C30" s="55"/>
      <c r="D30" s="61" t="s">
        <v>7</v>
      </c>
      <c r="E30" s="61" t="s">
        <v>12</v>
      </c>
      <c r="F30" s="98" t="s">
        <v>9</v>
      </c>
      <c r="G30" s="99" t="s">
        <v>8</v>
      </c>
      <c r="H30" s="56"/>
      <c r="I30" s="57"/>
      <c r="J30" s="29"/>
      <c r="K30" s="1"/>
      <c r="L30" s="48"/>
      <c r="M30" s="52"/>
      <c r="N30" s="53"/>
      <c r="O30" s="53"/>
      <c r="P30" s="39"/>
      <c r="Q30" s="39"/>
      <c r="R30" s="39"/>
      <c r="S30" s="39"/>
      <c r="T30" s="39"/>
      <c r="U30" s="39"/>
      <c r="V30" s="39"/>
    </row>
    <row r="31" spans="1:22" ht="18">
      <c r="A31" s="27"/>
      <c r="B31" s="42"/>
      <c r="C31" s="55"/>
      <c r="D31" s="60">
        <v>2017</v>
      </c>
      <c r="E31" s="96">
        <v>276</v>
      </c>
      <c r="F31" s="97">
        <f>(I17/5)*E31/365</f>
        <v>59.736986301369861</v>
      </c>
      <c r="G31" s="97">
        <f>I25-F31</f>
        <v>335.26301369863012</v>
      </c>
      <c r="H31" s="56"/>
      <c r="I31" s="58"/>
      <c r="J31" s="29"/>
      <c r="K31" s="1"/>
      <c r="L31" s="111"/>
      <c r="M31" s="51"/>
      <c r="N31" s="50"/>
      <c r="O31" s="50"/>
      <c r="P31" s="39"/>
      <c r="Q31" s="39"/>
      <c r="R31" s="39"/>
      <c r="S31" s="39"/>
      <c r="T31" s="39"/>
      <c r="U31" s="39"/>
      <c r="V31" s="39"/>
    </row>
    <row r="32" spans="1:22" ht="18">
      <c r="A32" s="27"/>
      <c r="B32" s="42"/>
      <c r="C32" s="55"/>
      <c r="D32" s="60">
        <v>2018</v>
      </c>
      <c r="E32" s="60">
        <v>365</v>
      </c>
      <c r="F32" s="122">
        <f>G31</f>
        <v>335.26301369863012</v>
      </c>
      <c r="G32" s="125" t="s">
        <v>21</v>
      </c>
      <c r="H32" s="126"/>
      <c r="I32" s="127"/>
      <c r="J32" s="29"/>
      <c r="K32" s="1"/>
      <c r="L32" s="48"/>
      <c r="M32" s="51"/>
      <c r="N32" s="50"/>
      <c r="O32" s="50"/>
      <c r="P32" s="39"/>
      <c r="Q32" s="39"/>
      <c r="R32" s="39"/>
      <c r="S32" s="39"/>
      <c r="T32" s="39"/>
      <c r="U32" s="39"/>
      <c r="V32" s="39"/>
    </row>
    <row r="33" spans="1:22" ht="18">
      <c r="A33" s="27"/>
      <c r="B33" s="42"/>
      <c r="C33" s="55"/>
      <c r="D33" s="60">
        <v>2019</v>
      </c>
      <c r="E33" s="60">
        <v>365</v>
      </c>
      <c r="F33" s="97">
        <v>0</v>
      </c>
      <c r="G33" s="62">
        <v>0</v>
      </c>
      <c r="H33" s="56"/>
      <c r="I33" s="57"/>
      <c r="J33" s="29"/>
      <c r="K33" s="1"/>
      <c r="L33" s="54"/>
      <c r="M33" s="51"/>
      <c r="N33" s="50"/>
      <c r="O33" s="50"/>
      <c r="P33" s="39"/>
      <c r="Q33" s="39"/>
      <c r="R33" s="39"/>
      <c r="S33" s="39"/>
      <c r="T33" s="39"/>
      <c r="U33" s="39"/>
      <c r="V33" s="39"/>
    </row>
    <row r="34" spans="1:22" ht="18">
      <c r="A34" s="27"/>
      <c r="B34" s="42"/>
      <c r="C34" s="59"/>
      <c r="D34" s="118">
        <v>2020</v>
      </c>
      <c r="E34" s="60">
        <v>366</v>
      </c>
      <c r="F34" s="97">
        <v>0</v>
      </c>
      <c r="G34" s="62">
        <v>0</v>
      </c>
      <c r="H34" s="56"/>
      <c r="I34" s="57"/>
      <c r="J34" s="29"/>
      <c r="K34" s="1"/>
      <c r="L34" s="48"/>
      <c r="M34" s="51"/>
      <c r="N34" s="50"/>
      <c r="O34" s="50"/>
      <c r="P34" s="39"/>
      <c r="Q34" s="39"/>
      <c r="R34" s="39"/>
      <c r="S34" s="39"/>
      <c r="T34" s="39"/>
      <c r="U34" s="39"/>
      <c r="V34" s="39"/>
    </row>
    <row r="35" spans="1:22" ht="18">
      <c r="A35" s="27"/>
      <c r="B35" s="42"/>
      <c r="C35" s="55"/>
      <c r="D35" s="118">
        <v>2021</v>
      </c>
      <c r="E35" s="60">
        <v>365</v>
      </c>
      <c r="F35" s="97">
        <v>0</v>
      </c>
      <c r="G35" s="62">
        <v>0</v>
      </c>
      <c r="H35" s="56"/>
      <c r="I35" s="57"/>
      <c r="J35" s="29"/>
      <c r="K35" s="1"/>
      <c r="L35" s="48"/>
      <c r="M35" s="51"/>
      <c r="N35" s="50"/>
      <c r="O35" s="50"/>
      <c r="P35" s="39"/>
      <c r="Q35" s="39"/>
      <c r="R35" s="39"/>
      <c r="S35" s="39"/>
      <c r="T35" s="39"/>
      <c r="U35" s="39"/>
      <c r="V35" s="39"/>
    </row>
    <row r="36" spans="1:22" ht="18">
      <c r="A36" s="27"/>
      <c r="B36" s="42"/>
      <c r="C36" s="55"/>
      <c r="D36" s="118">
        <v>2022</v>
      </c>
      <c r="E36" s="61">
        <f>365-E31</f>
        <v>89</v>
      </c>
      <c r="F36" s="103">
        <v>0</v>
      </c>
      <c r="G36" s="62">
        <f t="shared" ref="G36" si="0">G35-F36</f>
        <v>0</v>
      </c>
      <c r="H36" s="56"/>
      <c r="I36" s="57"/>
      <c r="J36" s="29"/>
      <c r="K36" s="1"/>
      <c r="L36" s="48"/>
      <c r="M36" s="51"/>
      <c r="N36" s="50"/>
      <c r="O36" s="50"/>
      <c r="P36" s="39"/>
      <c r="Q36" s="39"/>
      <c r="R36" s="39"/>
      <c r="S36" s="39"/>
      <c r="T36" s="39"/>
      <c r="U36" s="39"/>
      <c r="V36" s="39"/>
    </row>
    <row r="37" spans="1:22" ht="18">
      <c r="A37" s="27"/>
      <c r="B37" s="105"/>
      <c r="C37" s="106"/>
      <c r="D37" s="107"/>
      <c r="E37" s="112">
        <f>SUM(E31:E36)</f>
        <v>1826</v>
      </c>
      <c r="F37" s="115">
        <f>SUM(F31:F36)</f>
        <v>395</v>
      </c>
      <c r="G37" s="108"/>
      <c r="H37" s="109"/>
      <c r="I37" s="110"/>
      <c r="J37" s="29"/>
      <c r="K37" s="1"/>
      <c r="L37" s="48"/>
      <c r="M37" s="51"/>
      <c r="N37" s="50"/>
      <c r="O37" s="50"/>
      <c r="P37" s="39"/>
      <c r="Q37" s="39"/>
      <c r="R37" s="39"/>
      <c r="S37" s="39"/>
      <c r="T37" s="39"/>
      <c r="U37" s="39"/>
      <c r="V37" s="39"/>
    </row>
    <row r="38" spans="1:22" ht="18">
      <c r="A38" s="27"/>
      <c r="B38" s="105"/>
      <c r="C38" s="106"/>
      <c r="D38" s="107"/>
      <c r="E38" s="107"/>
      <c r="G38" s="108"/>
      <c r="H38" s="109"/>
      <c r="I38" s="110"/>
      <c r="J38" s="29"/>
      <c r="K38" s="1"/>
      <c r="L38" s="48"/>
      <c r="M38" s="51"/>
      <c r="N38" s="50"/>
      <c r="O38" s="50"/>
      <c r="P38" s="39"/>
      <c r="Q38" s="39"/>
      <c r="R38" s="39"/>
      <c r="S38" s="39"/>
      <c r="T38" s="39"/>
      <c r="U38" s="39"/>
      <c r="V38" s="39"/>
    </row>
    <row r="39" spans="1:22" ht="18">
      <c r="A39" s="27"/>
      <c r="B39" s="105"/>
      <c r="C39" s="106"/>
      <c r="D39" s="107"/>
      <c r="E39" s="107"/>
      <c r="F39" s="108"/>
      <c r="G39" s="108"/>
      <c r="H39" s="109"/>
      <c r="I39" s="110"/>
      <c r="J39" s="29"/>
      <c r="K39" s="1"/>
      <c r="L39" s="48"/>
      <c r="M39" s="51"/>
      <c r="N39" s="50"/>
      <c r="O39" s="50"/>
      <c r="P39" s="39"/>
      <c r="Q39" s="39"/>
      <c r="R39" s="39"/>
      <c r="S39" s="39"/>
      <c r="T39" s="39"/>
      <c r="U39" s="39"/>
      <c r="V39" s="39"/>
    </row>
    <row r="40" spans="1:22">
      <c r="A40" s="27"/>
      <c r="B40" s="43"/>
      <c r="C40" s="44"/>
      <c r="D40" s="44"/>
      <c r="E40" s="44"/>
      <c r="F40" s="44"/>
      <c r="G40" s="44"/>
      <c r="H40" s="61"/>
      <c r="I40" s="45"/>
      <c r="J40" s="2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>
      <c r="A41" s="27"/>
      <c r="B41" s="1"/>
      <c r="C41" s="1"/>
      <c r="D41" s="1"/>
      <c r="E41" s="1"/>
      <c r="F41" s="1"/>
      <c r="G41" s="1"/>
      <c r="H41" s="1"/>
      <c r="I41" s="1"/>
      <c r="J41" s="2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thickBot="1">
      <c r="A42" s="40" t="s">
        <v>3</v>
      </c>
      <c r="B42" s="3"/>
      <c r="C42" s="3"/>
      <c r="D42" s="36"/>
      <c r="E42" s="36"/>
      <c r="F42" s="3"/>
      <c r="G42" s="3"/>
      <c r="H42" s="3"/>
      <c r="I42" s="36"/>
      <c r="J42" s="3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1"/>
      <c r="B43" s="1"/>
      <c r="C43" s="1"/>
      <c r="D43" s="37"/>
      <c r="E43" s="10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>
      <c r="D48" s="1"/>
      <c r="E48" s="1"/>
    </row>
    <row r="49" spans="4:5">
      <c r="D49" s="1"/>
      <c r="E49" s="1"/>
    </row>
  </sheetData>
  <mergeCells count="2">
    <mergeCell ref="I4:I5"/>
    <mergeCell ref="B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Unit 1 Documentation Fee</vt:lpstr>
      <vt:lpstr>Unit 3 Loan Establishment Fees</vt:lpstr>
      <vt:lpstr>BOQ Refinance Unit 1 (2019)</vt:lpstr>
      <vt:lpstr>BOQ Unit 2</vt:lpstr>
      <vt:lpstr>BOQ Unit 1</vt:lpstr>
      <vt:lpstr>BOQ Refiance Unit 1 (2018)</vt:lpstr>
      <vt:lpstr>BOQ Unit 1 (Refinace)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Avakimova</dc:creator>
  <cp:lastModifiedBy>Simon Langston</cp:lastModifiedBy>
  <cp:lastPrinted>2013-11-13T03:59:15Z</cp:lastPrinted>
  <dcterms:created xsi:type="dcterms:W3CDTF">2009-12-14T04:18:18Z</dcterms:created>
  <dcterms:modified xsi:type="dcterms:W3CDTF">2021-08-30T01:55:57Z</dcterms:modified>
</cp:coreProperties>
</file>