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lient Folders\A - G\Click Trust\2022\Click Superannuation Fund\"/>
    </mc:Choice>
  </mc:AlternateContent>
  <xr:revisionPtr revIDLastSave="0" documentId="13_ncr:1_{4685BF48-381A-489C-A629-CFA165DAFE4E}" xr6:coauthVersionLast="46" xr6:coauthVersionMax="46" xr10:uidLastSave="{00000000-0000-0000-0000-000000000000}"/>
  <bookViews>
    <workbookView xWindow="28680" yWindow="-120" windowWidth="29040" windowHeight="15840" xr2:uid="{CAE311C6-83A4-4E6C-9300-7D953A9524B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M4" i="1" s="1"/>
  <c r="M10" i="1" s="1"/>
  <c r="C25" i="1"/>
  <c r="G4" i="1" s="1"/>
  <c r="L10" i="1"/>
  <c r="N10" i="1"/>
  <c r="O10" i="1"/>
  <c r="K6" i="1"/>
  <c r="P6" i="1" s="1"/>
  <c r="Q6" i="1" s="1"/>
  <c r="F4" i="1"/>
  <c r="F10" i="1" s="1"/>
  <c r="E4" i="1"/>
  <c r="D4" i="1"/>
  <c r="D10" i="1" s="1"/>
  <c r="E18" i="1" l="1"/>
  <c r="K4" i="1"/>
  <c r="P4" i="1" s="1"/>
  <c r="J10" i="1"/>
  <c r="P10" i="1" l="1"/>
  <c r="Q4" i="1"/>
  <c r="Q10" i="1" s="1"/>
  <c r="G18" i="1"/>
  <c r="E20" i="1"/>
  <c r="E21" i="1" s="1"/>
  <c r="E22" i="1" s="1"/>
  <c r="E23" i="1" s="1"/>
  <c r="E25" i="1" s="1"/>
  <c r="H4" i="1" s="1"/>
  <c r="H10" i="1" s="1"/>
  <c r="K10" i="1"/>
</calcChain>
</file>

<file path=xl/sharedStrings.xml><?xml version="1.0" encoding="utf-8"?>
<sst xmlns="http://schemas.openxmlformats.org/spreadsheetml/2006/main" count="85" uniqueCount="51">
  <si>
    <t>Company</t>
  </si>
  <si>
    <t>ASX Code</t>
  </si>
  <si>
    <t>Shares @ 30/6/21</t>
  </si>
  <si>
    <t>Price @ 30/6/21</t>
  </si>
  <si>
    <t>Share values @ 30/6/21</t>
  </si>
  <si>
    <r>
      <rPr>
        <b/>
        <sz val="11"/>
        <color rgb="FFFF0000"/>
        <rFont val="Calibri"/>
        <family val="2"/>
        <scheme val="minor"/>
      </rPr>
      <t>Purchase</t>
    </r>
    <r>
      <rPr>
        <b/>
        <sz val="11"/>
        <color theme="1"/>
        <rFont val="Calibri"/>
        <family val="2"/>
        <scheme val="minor"/>
      </rPr>
      <t>/Sales</t>
    </r>
  </si>
  <si>
    <t>Shares @ 30/6/22</t>
  </si>
  <si>
    <t>Price @ 30/6/22</t>
  </si>
  <si>
    <t>Share values @ 30/6/22</t>
  </si>
  <si>
    <t>Movement</t>
  </si>
  <si>
    <t xml:space="preserve"> (+) Sold</t>
  </si>
  <si>
    <t>(-) Buy</t>
  </si>
  <si>
    <t>(-) CG</t>
  </si>
  <si>
    <t>(+) CL</t>
  </si>
  <si>
    <t>(+) / (-) Other</t>
  </si>
  <si>
    <t>Total Market Movement</t>
  </si>
  <si>
    <t>Notes</t>
  </si>
  <si>
    <t>VAS</t>
  </si>
  <si>
    <t>Vanguard Australian Shares Index</t>
  </si>
  <si>
    <t>Betashares Global Sustainability Leaders ETF</t>
  </si>
  <si>
    <t>ETHI</t>
  </si>
  <si>
    <t>Purchased 23742 shares on 29 March 2022 for $279,988.41</t>
  </si>
  <si>
    <t>Vanguard annual tax statement</t>
  </si>
  <si>
    <t>Share of net income from trusts</t>
  </si>
  <si>
    <t>13U</t>
  </si>
  <si>
    <t>In SF TR</t>
  </si>
  <si>
    <t>Franked distributions from trusts</t>
  </si>
  <si>
    <t>13C</t>
  </si>
  <si>
    <t>Franking credits</t>
  </si>
  <si>
    <t>13Q</t>
  </si>
  <si>
    <t>Allocate to #0567</t>
  </si>
  <si>
    <t>Net capital gain</t>
  </si>
  <si>
    <t>18A</t>
  </si>
  <si>
    <t>Total current year capital gains</t>
  </si>
  <si>
    <t>18H</t>
  </si>
  <si>
    <t>Assessable foreign income</t>
  </si>
  <si>
    <t>20E</t>
  </si>
  <si>
    <t>Foreign income tax offset</t>
  </si>
  <si>
    <t>20O</t>
  </si>
  <si>
    <t>Chess statement movement - Vanguard (VAS)</t>
  </si>
  <si>
    <t>Purchased</t>
  </si>
  <si>
    <t>Sold</t>
  </si>
  <si>
    <t>Balance (Units)</t>
  </si>
  <si>
    <t>Amount paid for reinvestment</t>
  </si>
  <si>
    <t>Opening balance</t>
  </si>
  <si>
    <t>Closing balance</t>
  </si>
  <si>
    <t>Distribution reinvested</t>
  </si>
  <si>
    <t>Betashares Global Sustainability Leaders ETF annual tax statement</t>
  </si>
  <si>
    <t>Allocate to D1</t>
  </si>
  <si>
    <t>Allocate to 11A</t>
  </si>
  <si>
    <t>Allocate to 11M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</si>
</sst>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44" fontId="3" fillId="3" borderId="3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44" fontId="0" fillId="0" borderId="0" xfId="1" applyFont="1"/>
    <xf numFmtId="44" fontId="0" fillId="0" borderId="4" xfId="1" applyFont="1" applyBorder="1"/>
    <xf numFmtId="44" fontId="0" fillId="0" borderId="0" xfId="1" applyFont="1" applyBorder="1"/>
    <xf numFmtId="44" fontId="0" fillId="0" borderId="4" xfId="1" applyFont="1" applyFill="1" applyBorder="1"/>
    <xf numFmtId="44" fontId="0" fillId="0" borderId="0" xfId="1" applyFont="1" applyFill="1" applyBorder="1"/>
    <xf numFmtId="0" fontId="0" fillId="0" borderId="6" xfId="0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7" xfId="1" applyFont="1" applyBorder="1" applyAlignment="1">
      <alignment horizontal="center"/>
    </xf>
    <xf numFmtId="44" fontId="0" fillId="2" borderId="0" xfId="0" applyNumberFormat="1" applyFill="1" applyAlignment="1">
      <alignment horizontal="center"/>
    </xf>
    <xf numFmtId="44" fontId="0" fillId="2" borderId="0" xfId="1" applyFont="1" applyFill="1" applyAlignment="1">
      <alignment horizontal="center"/>
    </xf>
    <xf numFmtId="44" fontId="0" fillId="3" borderId="0" xfId="1" applyFont="1" applyFill="1" applyAlignment="1">
      <alignment horizontal="center"/>
    </xf>
    <xf numFmtId="44" fontId="0" fillId="5" borderId="0" xfId="1" applyFont="1" applyFill="1" applyAlignment="1">
      <alignment horizontal="center"/>
    </xf>
    <xf numFmtId="0" fontId="0" fillId="0" borderId="4" xfId="0" applyBorder="1" applyAlignment="1">
      <alignment horizontal="left"/>
    </xf>
    <xf numFmtId="44" fontId="0" fillId="0" borderId="0" xfId="0" applyNumberFormat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0" xfId="1" applyFont="1" applyFill="1"/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4" fontId="0" fillId="0" borderId="6" xfId="1" applyFont="1" applyBorder="1"/>
    <xf numFmtId="44" fontId="0" fillId="0" borderId="6" xfId="1" applyFont="1" applyFill="1" applyBorder="1"/>
    <xf numFmtId="44" fontId="0" fillId="0" borderId="10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6" borderId="0" xfId="1" applyFont="1" applyFill="1"/>
    <xf numFmtId="0" fontId="0" fillId="6" borderId="0" xfId="0" applyFill="1"/>
    <xf numFmtId="0" fontId="3" fillId="7" borderId="1" xfId="0" applyFont="1" applyFill="1" applyBorder="1" applyAlignment="1">
      <alignment horizontal="center"/>
    </xf>
    <xf numFmtId="44" fontId="3" fillId="7" borderId="1" xfId="1" applyFont="1" applyFill="1" applyBorder="1" applyAlignment="1">
      <alignment horizontal="center"/>
    </xf>
    <xf numFmtId="44" fontId="0" fillId="6" borderId="0" xfId="1" applyFont="1" applyFill="1" applyBorder="1"/>
    <xf numFmtId="0" fontId="0" fillId="0" borderId="12" xfId="0" applyBorder="1"/>
    <xf numFmtId="44" fontId="0" fillId="0" borderId="5" xfId="1" applyFont="1" applyBorder="1"/>
    <xf numFmtId="14" fontId="0" fillId="0" borderId="4" xfId="0" applyNumberFormat="1" applyBorder="1" applyAlignment="1">
      <alignment horizontal="left"/>
    </xf>
    <xf numFmtId="0" fontId="0" fillId="0" borderId="8" xfId="0" applyBorder="1"/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44" fontId="0" fillId="0" borderId="9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Share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>
            <v>4767</v>
          </cell>
          <cell r="C16">
            <v>94.039999999999992</v>
          </cell>
          <cell r="F16">
            <v>448288.67999999993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499A-9711-454F-B773-C4A5D259C764}">
  <dimension ref="A1:R50"/>
  <sheetViews>
    <sheetView tabSelected="1" topLeftCell="A10" workbookViewId="0">
      <selection activeCell="D33" sqref="D33"/>
    </sheetView>
  </sheetViews>
  <sheetFormatPr defaultColWidth="15.140625" defaultRowHeight="15" x14ac:dyDescent="0.25"/>
  <cols>
    <col min="1" max="1" width="15.140625" style="1"/>
    <col min="2" max="2" width="42.42578125" style="1" bestFit="1" customWidth="1"/>
    <col min="4" max="4" width="16.42578125" bestFit="1" customWidth="1"/>
    <col min="5" max="5" width="16.140625" bestFit="1" customWidth="1"/>
    <col min="6" max="6" width="22" bestFit="1" customWidth="1"/>
    <col min="7" max="7" width="30" bestFit="1" customWidth="1"/>
    <col min="8" max="8" width="16.42578125" bestFit="1" customWidth="1"/>
    <col min="10" max="10" width="23.42578125" bestFit="1" customWidth="1"/>
    <col min="17" max="17" width="23" bestFit="1" customWidth="1"/>
  </cols>
  <sheetData>
    <row r="1" spans="1:18" x14ac:dyDescent="0.25">
      <c r="C1" s="1"/>
      <c r="D1" s="1"/>
      <c r="E1" s="1"/>
      <c r="F1" s="1"/>
      <c r="R1" s="2"/>
    </row>
    <row r="2" spans="1:18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  <c r="I2" s="5" t="s">
        <v>7</v>
      </c>
      <c r="J2" s="5" t="s">
        <v>8</v>
      </c>
      <c r="K2" s="6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35" t="s">
        <v>14</v>
      </c>
      <c r="Q2" s="36" t="s">
        <v>15</v>
      </c>
      <c r="R2" s="8" t="s">
        <v>16</v>
      </c>
    </row>
    <row r="3" spans="1:18" x14ac:dyDescent="0.25">
      <c r="B3" s="40"/>
      <c r="C3" s="1"/>
      <c r="D3" s="1"/>
      <c r="E3" s="1"/>
      <c r="F3" s="10"/>
      <c r="G3" s="11"/>
      <c r="I3" s="12"/>
      <c r="J3" s="12"/>
      <c r="K3" s="12"/>
      <c r="L3" s="13"/>
      <c r="M3" s="14"/>
      <c r="N3" s="14"/>
      <c r="O3" s="14"/>
      <c r="P3" s="14"/>
      <c r="Q3" s="37"/>
      <c r="R3" s="2"/>
    </row>
    <row r="4" spans="1:18" x14ac:dyDescent="0.25">
      <c r="A4" s="1">
        <v>2641</v>
      </c>
      <c r="B4" s="29" t="s">
        <v>18</v>
      </c>
      <c r="C4" s="1" t="s">
        <v>17</v>
      </c>
      <c r="D4" s="1">
        <f>[1]Sheet1!$B$16</f>
        <v>4767</v>
      </c>
      <c r="E4" s="30">
        <f>[1]Sheet1!$C$16</f>
        <v>94.039999999999992</v>
      </c>
      <c r="F4" s="31">
        <f>[1]Sheet1!$F$16</f>
        <v>448288.67999999993</v>
      </c>
      <c r="G4" s="34">
        <f>C25</f>
        <v>238</v>
      </c>
      <c r="H4" s="1">
        <f>E25</f>
        <v>5005</v>
      </c>
      <c r="I4" s="19">
        <v>73.197000000000003</v>
      </c>
      <c r="J4" s="19">
        <v>419168.75</v>
      </c>
      <c r="K4" s="32">
        <f>J4-F4</f>
        <v>-29119.929999999935</v>
      </c>
      <c r="L4" s="15"/>
      <c r="M4" s="46">
        <f>-G25</f>
        <v>-22574.579999999998</v>
      </c>
      <c r="N4" s="16"/>
      <c r="O4" s="16"/>
      <c r="P4" s="16">
        <f>SUM(K4:O4)</f>
        <v>-51694.509999999937</v>
      </c>
      <c r="Q4" s="38">
        <f>P4</f>
        <v>-51694.509999999937</v>
      </c>
      <c r="R4" s="2"/>
    </row>
    <row r="5" spans="1:18" x14ac:dyDescent="0.25">
      <c r="B5" s="29"/>
      <c r="C5" s="1"/>
      <c r="D5" s="1"/>
      <c r="E5" s="30"/>
      <c r="F5" s="31"/>
      <c r="G5" s="17"/>
      <c r="H5" s="1"/>
      <c r="I5" s="19"/>
      <c r="J5" s="19"/>
      <c r="K5" s="32"/>
      <c r="L5" s="15"/>
      <c r="M5" s="16"/>
      <c r="N5" s="16"/>
      <c r="O5" s="16"/>
      <c r="P5" s="16"/>
      <c r="Q5" s="38"/>
      <c r="R5" s="33"/>
    </row>
    <row r="6" spans="1:18" x14ac:dyDescent="0.25">
      <c r="A6" s="1">
        <v>2520.0100000000002</v>
      </c>
      <c r="B6" s="29" t="s">
        <v>19</v>
      </c>
      <c r="C6" s="1" t="s">
        <v>20</v>
      </c>
      <c r="D6" s="1">
        <v>0</v>
      </c>
      <c r="E6" s="30">
        <v>0</v>
      </c>
      <c r="F6" s="31">
        <v>0</v>
      </c>
      <c r="G6" s="34">
        <v>23742</v>
      </c>
      <c r="H6" s="1">
        <v>23742</v>
      </c>
      <c r="I6" s="19">
        <v>11.792</v>
      </c>
      <c r="J6" s="19">
        <v>250952.94</v>
      </c>
      <c r="K6" s="32">
        <f t="shared" ref="K6" si="0">J6-F6</f>
        <v>250952.94</v>
      </c>
      <c r="L6" s="15"/>
      <c r="M6" s="16">
        <v>-279988.40999999997</v>
      </c>
      <c r="N6" s="16"/>
      <c r="O6" s="16"/>
      <c r="P6" s="16">
        <f t="shared" ref="P6" si="1">SUM(K6:O6)</f>
        <v>-29035.469999999972</v>
      </c>
      <c r="Q6" s="38">
        <f t="shared" ref="Q6" si="2">P6</f>
        <v>-29035.469999999972</v>
      </c>
      <c r="R6" s="2" t="s">
        <v>21</v>
      </c>
    </row>
    <row r="7" spans="1:18" x14ac:dyDescent="0.25">
      <c r="B7" s="29"/>
      <c r="C7" s="1"/>
      <c r="D7" s="1"/>
      <c r="E7" s="30"/>
      <c r="F7" s="31"/>
      <c r="G7" s="17"/>
      <c r="H7" s="1"/>
      <c r="I7" s="19"/>
      <c r="J7" s="19"/>
      <c r="K7" s="32"/>
      <c r="L7" s="15"/>
      <c r="M7" s="16"/>
      <c r="N7" s="16"/>
      <c r="O7" s="16"/>
      <c r="P7" s="16"/>
      <c r="Q7" s="38"/>
      <c r="R7" s="2"/>
    </row>
    <row r="8" spans="1:18" x14ac:dyDescent="0.25">
      <c r="B8" s="29"/>
      <c r="C8" s="1"/>
      <c r="D8" s="1"/>
      <c r="E8" s="30"/>
      <c r="F8" s="31"/>
      <c r="G8" s="17"/>
      <c r="H8" s="1"/>
      <c r="I8" s="19"/>
      <c r="J8" s="19"/>
      <c r="K8" s="32"/>
      <c r="L8" s="15"/>
      <c r="M8" s="16"/>
      <c r="N8" s="16"/>
      <c r="O8" s="16"/>
      <c r="P8" s="16"/>
      <c r="Q8" s="38"/>
      <c r="R8" s="2"/>
    </row>
    <row r="9" spans="1:18" x14ac:dyDescent="0.25">
      <c r="B9" s="41"/>
      <c r="C9" s="20"/>
      <c r="D9" s="20"/>
      <c r="E9" s="20"/>
      <c r="F9" s="21"/>
      <c r="G9" s="22"/>
      <c r="H9" s="20"/>
      <c r="I9" s="23"/>
      <c r="J9" s="23"/>
      <c r="K9" s="23"/>
      <c r="L9" s="24"/>
      <c r="M9" s="23"/>
      <c r="N9" s="23"/>
      <c r="O9" s="23"/>
      <c r="P9" s="23"/>
      <c r="Q9" s="39"/>
      <c r="R9" s="2"/>
    </row>
    <row r="10" spans="1:18" x14ac:dyDescent="0.25">
      <c r="C10" s="1"/>
      <c r="D10" s="1">
        <f>SUM(D4:D9)</f>
        <v>4767</v>
      </c>
      <c r="E10" s="1"/>
      <c r="F10" s="25">
        <f>SUM(F4:F9)</f>
        <v>448288.67999999993</v>
      </c>
      <c r="G10" s="1"/>
      <c r="H10" s="1">
        <f>SUM(H4:H9)</f>
        <v>28747</v>
      </c>
      <c r="I10" s="18"/>
      <c r="J10" s="26">
        <f t="shared" ref="J10:Q10" si="3">SUM(J4:J9)</f>
        <v>670121.68999999994</v>
      </c>
      <c r="K10" s="27">
        <f t="shared" si="3"/>
        <v>221833.01000000007</v>
      </c>
      <c r="L10" s="28">
        <f t="shared" si="3"/>
        <v>0</v>
      </c>
      <c r="M10" s="28">
        <f t="shared" si="3"/>
        <v>-302562.99</v>
      </c>
      <c r="N10" s="28">
        <f t="shared" si="3"/>
        <v>0</v>
      </c>
      <c r="O10" s="28">
        <f t="shared" si="3"/>
        <v>0</v>
      </c>
      <c r="P10" s="28">
        <f t="shared" si="3"/>
        <v>-80729.979999999909</v>
      </c>
      <c r="Q10" s="27">
        <f t="shared" si="3"/>
        <v>-80729.979999999909</v>
      </c>
      <c r="R10" s="2"/>
    </row>
    <row r="16" spans="1:18" x14ac:dyDescent="0.25">
      <c r="B16" s="44" t="s">
        <v>39</v>
      </c>
      <c r="C16" s="44" t="s">
        <v>40</v>
      </c>
      <c r="D16" s="44" t="s">
        <v>41</v>
      </c>
      <c r="E16" s="44" t="s">
        <v>42</v>
      </c>
      <c r="F16" s="44" t="s">
        <v>16</v>
      </c>
      <c r="G16" s="45" t="s">
        <v>43</v>
      </c>
    </row>
    <row r="17" spans="2:8" x14ac:dyDescent="0.25">
      <c r="B17" s="55"/>
      <c r="C17" s="47"/>
      <c r="D17" s="47"/>
      <c r="E17" s="47"/>
      <c r="F17" s="47"/>
      <c r="G17" s="56"/>
    </row>
    <row r="18" spans="2:8" x14ac:dyDescent="0.25">
      <c r="B18" s="9" t="s">
        <v>44</v>
      </c>
      <c r="C18" s="54"/>
      <c r="D18" s="53"/>
      <c r="E18" s="54">
        <f>D4</f>
        <v>4767</v>
      </c>
      <c r="F18" s="53"/>
      <c r="G18" s="48">
        <f>94.06*E18</f>
        <v>448384.02</v>
      </c>
    </row>
    <row r="19" spans="2:8" x14ac:dyDescent="0.25">
      <c r="B19" s="9"/>
      <c r="C19" s="54"/>
      <c r="D19" s="53"/>
      <c r="E19" s="54"/>
      <c r="F19" s="53"/>
      <c r="G19" s="48"/>
    </row>
    <row r="20" spans="2:8" x14ac:dyDescent="0.25">
      <c r="B20" s="49">
        <v>44393</v>
      </c>
      <c r="C20" s="54">
        <v>28</v>
      </c>
      <c r="D20" s="53"/>
      <c r="E20" s="54">
        <f>E18+C20</f>
        <v>4795</v>
      </c>
      <c r="F20" s="54" t="s">
        <v>46</v>
      </c>
      <c r="G20" s="48">
        <v>2652.51</v>
      </c>
    </row>
    <row r="21" spans="2:8" x14ac:dyDescent="0.25">
      <c r="B21" s="49">
        <v>44487</v>
      </c>
      <c r="C21" s="54">
        <v>72</v>
      </c>
      <c r="D21" s="53"/>
      <c r="E21" s="54">
        <f>E20+C21</f>
        <v>4867</v>
      </c>
      <c r="F21" s="54" t="s">
        <v>46</v>
      </c>
      <c r="G21" s="48">
        <v>6748.2</v>
      </c>
    </row>
    <row r="22" spans="2:8" x14ac:dyDescent="0.25">
      <c r="B22" s="49">
        <v>44580</v>
      </c>
      <c r="C22" s="54">
        <v>35</v>
      </c>
      <c r="D22" s="53"/>
      <c r="E22" s="54">
        <f>E21+C22</f>
        <v>4902</v>
      </c>
      <c r="F22" s="54" t="s">
        <v>46</v>
      </c>
      <c r="G22" s="48">
        <v>3390.07</v>
      </c>
    </row>
    <row r="23" spans="2:8" x14ac:dyDescent="0.25">
      <c r="B23" s="49">
        <v>44671</v>
      </c>
      <c r="C23" s="54">
        <v>103</v>
      </c>
      <c r="D23" s="53"/>
      <c r="E23" s="54">
        <f>E22+C23</f>
        <v>5005</v>
      </c>
      <c r="F23" s="54" t="s">
        <v>46</v>
      </c>
      <c r="G23" s="48">
        <v>9783.7999999999993</v>
      </c>
    </row>
    <row r="24" spans="2:8" x14ac:dyDescent="0.25">
      <c r="B24" s="41"/>
      <c r="C24" s="20"/>
      <c r="D24" s="50"/>
      <c r="E24" s="20"/>
      <c r="F24" s="50"/>
      <c r="G24" s="57"/>
    </row>
    <row r="25" spans="2:8" x14ac:dyDescent="0.25">
      <c r="B25" s="53" t="s">
        <v>45</v>
      </c>
      <c r="C25" s="54">
        <f>SUM(C20:C24)</f>
        <v>238</v>
      </c>
      <c r="D25" s="53"/>
      <c r="E25" s="54">
        <f>E23</f>
        <v>5005</v>
      </c>
      <c r="F25" s="53"/>
      <c r="G25" s="46">
        <f>SUM(G20:G24)</f>
        <v>22574.579999999998</v>
      </c>
      <c r="H25" s="43" t="s">
        <v>30</v>
      </c>
    </row>
    <row r="26" spans="2:8" x14ac:dyDescent="0.25">
      <c r="C26" s="1"/>
      <c r="E26" s="1"/>
      <c r="G26" s="12"/>
    </row>
    <row r="29" spans="2:8" x14ac:dyDescent="0.25">
      <c r="B29" s="51" t="s">
        <v>22</v>
      </c>
      <c r="D29" s="12"/>
    </row>
    <row r="30" spans="2:8" x14ac:dyDescent="0.25">
      <c r="B30"/>
      <c r="D30" s="12"/>
    </row>
    <row r="31" spans="2:8" x14ac:dyDescent="0.25">
      <c r="B31" t="s">
        <v>23</v>
      </c>
      <c r="C31" t="s">
        <v>24</v>
      </c>
      <c r="D31" s="12">
        <v>2405.33</v>
      </c>
      <c r="E31" t="s">
        <v>25</v>
      </c>
      <c r="F31" t="s">
        <v>50</v>
      </c>
    </row>
    <row r="32" spans="2:8" x14ac:dyDescent="0.25">
      <c r="B32" t="s">
        <v>26</v>
      </c>
      <c r="C32" t="s">
        <v>27</v>
      </c>
      <c r="D32" s="12">
        <v>27814.080000000002</v>
      </c>
      <c r="E32" t="s">
        <v>25</v>
      </c>
      <c r="F32" t="s">
        <v>50</v>
      </c>
    </row>
    <row r="33" spans="2:6" x14ac:dyDescent="0.25">
      <c r="B33" t="s">
        <v>28</v>
      </c>
      <c r="C33" t="s">
        <v>29</v>
      </c>
      <c r="D33" s="42">
        <v>8531.33</v>
      </c>
      <c r="E33" s="43" t="s">
        <v>30</v>
      </c>
    </row>
    <row r="34" spans="2:6" x14ac:dyDescent="0.25">
      <c r="B34" t="s">
        <v>31</v>
      </c>
      <c r="C34" t="s">
        <v>32</v>
      </c>
      <c r="D34" s="12">
        <v>4910.18</v>
      </c>
      <c r="E34" t="s">
        <v>25</v>
      </c>
      <c r="F34" t="s">
        <v>49</v>
      </c>
    </row>
    <row r="35" spans="2:6" x14ac:dyDescent="0.25">
      <c r="B35" t="s">
        <v>33</v>
      </c>
      <c r="C35" t="s">
        <v>34</v>
      </c>
      <c r="D35" s="12">
        <v>9820.36</v>
      </c>
      <c r="E35" t="s">
        <v>25</v>
      </c>
    </row>
    <row r="36" spans="2:6" x14ac:dyDescent="0.25">
      <c r="B36" t="s">
        <v>35</v>
      </c>
      <c r="C36" t="s">
        <v>36</v>
      </c>
      <c r="D36" s="12">
        <v>414.88</v>
      </c>
      <c r="E36" t="s">
        <v>25</v>
      </c>
      <c r="F36" t="s">
        <v>48</v>
      </c>
    </row>
    <row r="37" spans="2:6" x14ac:dyDescent="0.25">
      <c r="B37" t="s">
        <v>37</v>
      </c>
      <c r="C37" t="s">
        <v>38</v>
      </c>
      <c r="D37" s="42">
        <v>25.89</v>
      </c>
      <c r="E37" s="43" t="s">
        <v>30</v>
      </c>
    </row>
    <row r="42" spans="2:6" x14ac:dyDescent="0.25">
      <c r="B42" s="52" t="s">
        <v>47</v>
      </c>
    </row>
    <row r="44" spans="2:6" x14ac:dyDescent="0.25">
      <c r="B44" t="s">
        <v>23</v>
      </c>
      <c r="C44" t="s">
        <v>24</v>
      </c>
      <c r="D44" s="12">
        <v>0</v>
      </c>
      <c r="E44" t="s">
        <v>25</v>
      </c>
    </row>
    <row r="45" spans="2:6" x14ac:dyDescent="0.25">
      <c r="B45" t="s">
        <v>26</v>
      </c>
      <c r="C45" t="s">
        <v>27</v>
      </c>
      <c r="D45" s="12">
        <v>0</v>
      </c>
      <c r="E45" t="s">
        <v>25</v>
      </c>
    </row>
    <row r="46" spans="2:6" x14ac:dyDescent="0.25">
      <c r="B46" t="s">
        <v>28</v>
      </c>
      <c r="C46" t="s">
        <v>29</v>
      </c>
      <c r="D46" s="12">
        <v>0</v>
      </c>
      <c r="E46" s="43" t="s">
        <v>30</v>
      </c>
    </row>
    <row r="47" spans="2:6" x14ac:dyDescent="0.25">
      <c r="B47" t="s">
        <v>31</v>
      </c>
      <c r="C47" t="s">
        <v>32</v>
      </c>
      <c r="D47" s="12">
        <v>2268.08</v>
      </c>
      <c r="E47" t="s">
        <v>25</v>
      </c>
      <c r="F47" t="s">
        <v>49</v>
      </c>
    </row>
    <row r="48" spans="2:6" x14ac:dyDescent="0.25">
      <c r="B48" t="s">
        <v>33</v>
      </c>
      <c r="C48" t="s">
        <v>34</v>
      </c>
      <c r="D48" s="12">
        <v>4536.16</v>
      </c>
      <c r="E48" t="s">
        <v>25</v>
      </c>
    </row>
    <row r="49" spans="2:6" x14ac:dyDescent="0.25">
      <c r="B49" t="s">
        <v>35</v>
      </c>
      <c r="C49" t="s">
        <v>36</v>
      </c>
      <c r="D49" s="12">
        <v>2191.58</v>
      </c>
      <c r="E49" t="s">
        <v>25</v>
      </c>
      <c r="F49" t="s">
        <v>48</v>
      </c>
    </row>
    <row r="50" spans="2:6" x14ac:dyDescent="0.25">
      <c r="B50" t="s">
        <v>37</v>
      </c>
      <c r="C50" t="s">
        <v>38</v>
      </c>
      <c r="D50" s="42">
        <v>474.55</v>
      </c>
      <c r="E50" s="43" t="s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Truc Luong</dc:creator>
  <cp:lastModifiedBy>Truc Luong</cp:lastModifiedBy>
  <dcterms:created xsi:type="dcterms:W3CDTF">2023-01-06T01:04:07Z</dcterms:created>
  <dcterms:modified xsi:type="dcterms:W3CDTF">2023-05-15T04:46:45Z</dcterms:modified>
</cp:coreProperties>
</file>