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H/HARDL/2023/Workpapers/9. Expenses/General/"/>
    </mc:Choice>
  </mc:AlternateContent>
  <xr:revisionPtr revIDLastSave="44" documentId="13_ncr:1_{ACC8632E-AA51-4737-BAAC-9D4DA9CC7163}" xr6:coauthVersionLast="47" xr6:coauthVersionMax="47" xr10:uidLastSave="{CC5284A8-4D76-48CA-B0EC-35B4ACFBBEB1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7" i="1" l="1"/>
  <c r="N17" i="1"/>
  <c r="N16" i="1"/>
  <c r="G13" i="1"/>
  <c r="G14" i="1"/>
  <c r="G11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<sst xmlns="http://schemas.openxmlformats.org/spreadsheetml/2006/main" count="36" uniqueCount="31">
  <si>
    <t>Client:</t>
  </si>
  <si>
    <t>The Harrison Superannuation Fund</t>
  </si>
  <si>
    <t>W/P:</t>
  </si>
  <si>
    <t>Initials</t>
  </si>
  <si>
    <t>Date</t>
  </si>
  <si>
    <t>ACCOUNTING FEES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</si>
  <si>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</si>
  <si>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</si>
  <si>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</si>
  <si>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</si>
  <si>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</si>
  <si>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</si>
  <si>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</si>
  <si>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</si>
  <si>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</si>
  <si>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</si>
  <si>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</si>
  <si>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</si>
  <si>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</si>
  <si>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</si>
  <si>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Amounts reported in accounts</t>
  </si>
  <si>
    <t>Acc - no GST</t>
  </si>
  <si>
    <t>Acc - GST</t>
  </si>
  <si>
    <t>GST claimed</t>
  </si>
  <si>
    <t>Adjustment entry:</t>
  </si>
  <si>
    <t>Audit</t>
  </si>
  <si>
    <t>Admin</t>
  </si>
  <si>
    <t>2022FY FINAL FEE BREAKDOWN</t>
  </si>
  <si>
    <t>cm</t>
  </si>
  <si>
    <t>DB</t>
  </si>
  <si>
    <t>2023 quaterly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</si>
</sst>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0" borderId="0" xfId="1" applyFont="1" applyFill="1" applyBorder="1"/>
    <xf numFmtId="44" fontId="0" fillId="0" borderId="6" xfId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O33"/>
  <sheetViews>
    <sheetView tabSelected="1" workbookViewId="0">
      <selection activeCell="O18" sqref="O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33" t="s">
        <v>0</v>
      </c>
      <c r="B1" s="1"/>
      <c r="C1" s="2" t="s">
        <v>1</v>
      </c>
      <c r="F1" s="3"/>
      <c r="H1" s="4" t="s">
        <v>2</v>
      </c>
      <c r="I1" s="4"/>
    </row>
    <row r="2" spans="1:14" ht="18" x14ac:dyDescent="0.25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14" ht="18" x14ac:dyDescent="0.25">
      <c r="A3" s="1" t="s">
        <v>5</v>
      </c>
      <c r="C3" s="8"/>
      <c r="G3" s="10" t="s">
        <v>6</v>
      </c>
      <c r="H3" s="11" t="s">
        <v>28</v>
      </c>
      <c r="I3" s="12">
        <v>44939</v>
      </c>
    </row>
    <row r="4" spans="1:14" ht="18" x14ac:dyDescent="0.25">
      <c r="A4" s="13" t="s">
        <v>7</v>
      </c>
      <c r="C4" s="14">
        <v>44742</v>
      </c>
      <c r="D4" s="1"/>
      <c r="E4" s="1"/>
      <c r="F4" s="15"/>
      <c r="G4" s="10" t="s">
        <v>8</v>
      </c>
      <c r="H4" s="11" t="s">
        <v>29</v>
      </c>
      <c r="I4" s="12">
        <v>44949</v>
      </c>
    </row>
    <row r="5" spans="1:14" ht="18" x14ac:dyDescent="0.25">
      <c r="D5" s="1"/>
      <c r="E5" s="1"/>
      <c r="F5" s="15"/>
      <c r="G5" s="16"/>
      <c r="I5" s="17"/>
    </row>
    <row r="7" spans="1:14" s="20" customFormat="1" ht="25.5" x14ac:dyDescent="0.25">
      <c r="A7" s="18" t="s">
        <v>9</v>
      </c>
      <c r="B7" s="36" t="s">
        <v>10</v>
      </c>
      <c r="C7" s="37"/>
      <c r="D7" s="37"/>
      <c r="E7" s="38"/>
      <c r="F7" s="19" t="s">
        <v>11</v>
      </c>
      <c r="G7" s="36" t="s">
        <v>12</v>
      </c>
      <c r="H7" s="39"/>
      <c r="I7" s="40"/>
    </row>
    <row r="9" spans="1:14" x14ac:dyDescent="0.25">
      <c r="F9" s="21"/>
    </row>
    <row r="10" spans="1:14" x14ac:dyDescent="0.25">
      <c r="A10" s="16"/>
      <c r="B10" s="16"/>
      <c r="C10" s="16" t="s">
        <v>27</v>
      </c>
      <c r="G10" s="30" t="s">
        <v>13</v>
      </c>
      <c r="I10" s="31" t="s">
        <v>14</v>
      </c>
    </row>
    <row r="11" spans="1:14" x14ac:dyDescent="0.25">
      <c r="A11" s="16"/>
      <c r="B11" s="16"/>
      <c r="C11" t="s">
        <v>15</v>
      </c>
      <c r="G11" s="34">
        <f>1250*1.1</f>
        <v>1375</v>
      </c>
      <c r="I11" s="9">
        <v>0</v>
      </c>
    </row>
    <row r="12" spans="1:14" x14ac:dyDescent="0.25">
      <c r="A12" s="16"/>
      <c r="B12" s="16"/>
      <c r="C12" t="s">
        <v>16</v>
      </c>
      <c r="G12" s="34"/>
      <c r="I12" s="9">
        <f>+G12/11*0.75</f>
        <v>0</v>
      </c>
    </row>
    <row r="13" spans="1:14" x14ac:dyDescent="0.25">
      <c r="C13" t="s">
        <v>17</v>
      </c>
      <c r="G13" s="34">
        <f>(1000+400)*1.1</f>
        <v>1540.0000000000002</v>
      </c>
      <c r="I13" s="9">
        <v>0</v>
      </c>
    </row>
    <row r="14" spans="1:14" x14ac:dyDescent="0.25">
      <c r="C14" t="s">
        <v>18</v>
      </c>
      <c r="G14" s="35">
        <f>2170*1.1</f>
        <v>2387</v>
      </c>
      <c r="I14" s="26">
        <f>+G14/11*0.75</f>
        <v>162.75</v>
      </c>
      <c r="K14" t="s">
        <v>19</v>
      </c>
      <c r="N14" s="32">
        <f>+G14/G15</f>
        <v>0.45020746887966806</v>
      </c>
    </row>
    <row r="15" spans="1:14" x14ac:dyDescent="0.25">
      <c r="G15" s="21">
        <f>SUM(G11:G14)</f>
        <v>5302</v>
      </c>
      <c r="I15" s="21">
        <f>SUM(I11:I14)</f>
        <v>162.75</v>
      </c>
      <c r="K15" t="s">
        <v>30</v>
      </c>
      <c r="N15">
        <v>1364</v>
      </c>
    </row>
    <row r="16" spans="1:14" x14ac:dyDescent="0.25">
      <c r="A16" s="16"/>
      <c r="B16" s="16"/>
      <c r="C16" s="16"/>
      <c r="F16" s="21"/>
      <c r="L16" t="s">
        <v>21</v>
      </c>
      <c r="N16">
        <f>+N15-N17</f>
        <v>749.91701244813271</v>
      </c>
    </row>
    <row r="17" spans="1:15" x14ac:dyDescent="0.25">
      <c r="A17" s="25"/>
      <c r="B17" s="25"/>
      <c r="C17" s="16"/>
      <c r="F17" s="21"/>
      <c r="L17" t="s">
        <v>22</v>
      </c>
      <c r="N17">
        <f>+N15*N14</f>
        <v>614.08298755186729</v>
      </c>
      <c r="O17">
        <f>+N17*75%/11</f>
        <v>41.869294605809131</v>
      </c>
    </row>
    <row r="18" spans="1:15" x14ac:dyDescent="0.25">
      <c r="C18" s="25" t="s">
        <v>20</v>
      </c>
      <c r="E18" s="31" t="s">
        <v>21</v>
      </c>
      <c r="F18" s="30" t="s">
        <v>22</v>
      </c>
      <c r="G18" s="31" t="s">
        <v>13</v>
      </c>
      <c r="I18" s="31" t="s">
        <v>23</v>
      </c>
    </row>
    <row r="19" spans="1:15" x14ac:dyDescent="0.25">
      <c r="C19" s="27">
        <v>44440</v>
      </c>
      <c r="E19" s="21">
        <v>715.5</v>
      </c>
      <c r="F19" s="21">
        <v>610</v>
      </c>
      <c r="G19" s="28">
        <f>SUM(E19:F19)</f>
        <v>1325.5</v>
      </c>
      <c r="I19" s="9">
        <f>+F19/11*0.75</f>
        <v>41.590909090909093</v>
      </c>
    </row>
    <row r="20" spans="1:15" x14ac:dyDescent="0.25">
      <c r="C20" s="27">
        <v>44531</v>
      </c>
      <c r="E20" s="21">
        <v>715.5</v>
      </c>
      <c r="F20" s="21">
        <v>610</v>
      </c>
      <c r="G20" s="28">
        <f>SUM(E20:F20)</f>
        <v>1325.5</v>
      </c>
      <c r="I20" s="9">
        <f>+F20/11*0.75</f>
        <v>41.590909090909093</v>
      </c>
    </row>
    <row r="21" spans="1:15" x14ac:dyDescent="0.25">
      <c r="C21" s="27">
        <v>44621</v>
      </c>
      <c r="E21" s="21">
        <v>715.5</v>
      </c>
      <c r="F21" s="21">
        <v>610</v>
      </c>
      <c r="G21" s="28">
        <f>SUM(E21:F21)</f>
        <v>1325.5</v>
      </c>
      <c r="I21" s="21">
        <f>+F21/11*0.75</f>
        <v>41.590909090909093</v>
      </c>
    </row>
    <row r="22" spans="1:15" x14ac:dyDescent="0.25">
      <c r="C22" s="27">
        <v>44743</v>
      </c>
      <c r="E22" s="26">
        <v>715.5</v>
      </c>
      <c r="F22" s="26">
        <v>610</v>
      </c>
      <c r="G22" s="29">
        <f>SUM(E22:F22)</f>
        <v>1325.5</v>
      </c>
      <c r="I22" s="26">
        <f>+F22/11*0.75</f>
        <v>41.590909090909093</v>
      </c>
    </row>
    <row r="23" spans="1:15" x14ac:dyDescent="0.25">
      <c r="E23" s="28">
        <f t="shared" ref="E23:G23" si="0">SUM(E19:E22)</f>
        <v>2862</v>
      </c>
      <c r="F23" s="28">
        <f t="shared" si="0"/>
        <v>2440</v>
      </c>
      <c r="G23" s="28">
        <f t="shared" si="0"/>
        <v>5302</v>
      </c>
      <c r="I23" s="28">
        <f>SUM(I19:I22)</f>
        <v>166.36363636363637</v>
      </c>
    </row>
    <row r="24" spans="1:15" x14ac:dyDescent="0.25">
      <c r="F24" s="21"/>
    </row>
    <row r="25" spans="1:15" x14ac:dyDescent="0.25">
      <c r="C25" t="s">
        <v>24</v>
      </c>
      <c r="F25" s="23"/>
    </row>
    <row r="26" spans="1:15" x14ac:dyDescent="0.25">
      <c r="C26" t="s">
        <v>25</v>
      </c>
      <c r="G26" s="28">
        <f>+G11</f>
        <v>1375</v>
      </c>
    </row>
    <row r="27" spans="1:15" x14ac:dyDescent="0.25">
      <c r="C27" t="s">
        <v>26</v>
      </c>
      <c r="F27" s="23"/>
      <c r="G27" s="28">
        <f>+G12</f>
        <v>0</v>
      </c>
      <c r="I27" s="9">
        <f>+G27/11*0.75</f>
        <v>0</v>
      </c>
    </row>
    <row r="28" spans="1:15" x14ac:dyDescent="0.25">
      <c r="C28" t="s">
        <v>21</v>
      </c>
      <c r="F28" s="24"/>
      <c r="G28" s="28">
        <f>+G13-E23</f>
        <v>-1321.9999999999998</v>
      </c>
    </row>
    <row r="29" spans="1:15" x14ac:dyDescent="0.25">
      <c r="C29" t="s">
        <v>22</v>
      </c>
      <c r="F29" s="21"/>
      <c r="G29" s="29">
        <f>+G14-F23</f>
        <v>-53</v>
      </c>
      <c r="I29" s="26">
        <f>+G29/11*0.75</f>
        <v>-3.6136363636363638</v>
      </c>
    </row>
    <row r="30" spans="1:15" x14ac:dyDescent="0.25">
      <c r="E30" s="28"/>
      <c r="G30" s="28">
        <f>SUM(G26:G29)</f>
        <v>2.2737367544323206E-13</v>
      </c>
      <c r="I30" s="9">
        <f>SUM(I26:I29)</f>
        <v>-3.6136363636363638</v>
      </c>
    </row>
    <row r="33" spans="3:3" x14ac:dyDescent="0.25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0" ma:contentTypeDescription="Create a new document." ma:contentTypeScope="" ma:versionID="12929db94163bf999121e41cf09ee686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a60b980ba016d58cb124f5338f69a79f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2516E1-9A42-45A2-A345-9CDE47E3CF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3cfaf5-15c2-4e95-ab2a-6b5b51b7940e"/>
    <ds:schemaRef ds:uri="077343a5-f496-4cd1-834d-0cf298977a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20E21F-349A-4FFF-A2AE-9BDEB6CA3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90132A-1B3D-49A3-8CCE-541B1CAABCD6}">
  <ds:schemaRefs>
    <ds:schemaRef ds:uri="http://www.w3.org/XML/1998/namespace"/>
    <ds:schemaRef ds:uri="http://purl.org/dc/dcmitype/"/>
    <ds:schemaRef ds:uri="http://purl.org/dc/elements/1.1/"/>
    <ds:schemaRef ds:uri="0c3cfaf5-15c2-4e95-ab2a-6b5b51b7940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77343a5-f496-4cd1-834d-0cf298977a1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Maddison Martin</cp:lastModifiedBy>
  <cp:revision/>
  <dcterms:created xsi:type="dcterms:W3CDTF">2018-08-27T06:41:25Z</dcterms:created>
  <dcterms:modified xsi:type="dcterms:W3CDTF">2023-08-21T22:51:58Z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41338800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