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aniya\Dropbox (BlueSky Accounting)\GENERAL\Client List A-Z\T\Tomas\6. Tomas Superannuation Fund\2019\Workpapers\"/>
    </mc:Choice>
  </mc:AlternateContent>
  <bookViews>
    <workbookView xWindow="-28920" yWindow="-120" windowWidth="29040" windowHeight="15840"/>
  </bookViews>
  <sheets>
    <sheet name="2019 qtrly" sheetId="2" r:id="rId1"/>
    <sheet name="2019 monthly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2" i="2" l="1"/>
  <c r="O41" i="2"/>
  <c r="O40" i="2"/>
  <c r="O34" i="2"/>
  <c r="O26" i="2"/>
  <c r="O29" i="2" s="1"/>
  <c r="O25" i="2"/>
  <c r="E29" i="2"/>
  <c r="T11" i="2"/>
  <c r="L29" i="2"/>
  <c r="M29" i="2"/>
  <c r="N29" i="2"/>
  <c r="N25" i="2"/>
  <c r="K29" i="2"/>
  <c r="F29" i="2"/>
  <c r="G29" i="2"/>
  <c r="H29" i="2"/>
  <c r="I29" i="2"/>
  <c r="J29" i="2"/>
  <c r="H26" i="2"/>
  <c r="K25" i="2"/>
  <c r="H25" i="2"/>
  <c r="S16" i="2"/>
  <c r="S15" i="2"/>
  <c r="S14" i="2"/>
  <c r="S13" i="2"/>
  <c r="S11" i="2"/>
  <c r="S10" i="2"/>
  <c r="S9" i="2"/>
  <c r="O43" i="2" l="1"/>
  <c r="O35" i="2" l="1"/>
  <c r="O33" i="2"/>
  <c r="O28" i="2" l="1"/>
  <c r="O27" i="2"/>
  <c r="N28" i="2" l="1"/>
  <c r="C8" i="2" l="1"/>
  <c r="D8" i="2"/>
  <c r="M8" i="2"/>
  <c r="L8" i="2"/>
  <c r="L18" i="2" s="1"/>
  <c r="K18" i="2"/>
  <c r="K22" i="2" s="1"/>
  <c r="J8" i="2"/>
  <c r="I8" i="2"/>
  <c r="G8" i="2"/>
  <c r="G18" i="2" s="1"/>
  <c r="F8" i="2"/>
  <c r="O7" i="2"/>
  <c r="J27" i="1"/>
  <c r="J33" i="1" s="1"/>
  <c r="O15" i="1"/>
  <c r="O14" i="1"/>
  <c r="D8" i="1"/>
  <c r="D27" i="1" s="1"/>
  <c r="D33" i="1" s="1"/>
  <c r="E8" i="1"/>
  <c r="E18" i="1" s="1"/>
  <c r="E20" i="1" s="1"/>
  <c r="E23" i="1" s="1"/>
  <c r="F8" i="1"/>
  <c r="F27" i="1" s="1"/>
  <c r="F33" i="1" s="1"/>
  <c r="G8" i="1"/>
  <c r="G27" i="1" s="1"/>
  <c r="G33" i="1" s="1"/>
  <c r="H8" i="1"/>
  <c r="H18" i="1" s="1"/>
  <c r="H20" i="1" s="1"/>
  <c r="H23" i="1" s="1"/>
  <c r="I8" i="1"/>
  <c r="I18" i="1" s="1"/>
  <c r="I20" i="1" s="1"/>
  <c r="I23" i="1" s="1"/>
  <c r="J8" i="1"/>
  <c r="J18" i="1" s="1"/>
  <c r="J20" i="1" s="1"/>
  <c r="J23" i="1" s="1"/>
  <c r="K8" i="1"/>
  <c r="K27" i="1" s="1"/>
  <c r="K33" i="1" s="1"/>
  <c r="L8" i="1"/>
  <c r="L27" i="1" s="1"/>
  <c r="L33" i="1" s="1"/>
  <c r="M8" i="1"/>
  <c r="M18" i="1" s="1"/>
  <c r="M20" i="1" s="1"/>
  <c r="M23" i="1" s="1"/>
  <c r="N8" i="1"/>
  <c r="N27" i="1" s="1"/>
  <c r="N33" i="1" s="1"/>
  <c r="G18" i="1"/>
  <c r="G20" i="1" s="1"/>
  <c r="G23" i="1" s="1"/>
  <c r="O7" i="1"/>
  <c r="C8" i="1"/>
  <c r="C18" i="1" s="1"/>
  <c r="C20" i="1" s="1"/>
  <c r="F18" i="1" l="1"/>
  <c r="F20" i="1" s="1"/>
  <c r="N18" i="1"/>
  <c r="N20" i="1" s="1"/>
  <c r="F22" i="2"/>
  <c r="F18" i="2"/>
  <c r="I22" i="2"/>
  <c r="I18" i="2"/>
  <c r="M22" i="2"/>
  <c r="M18" i="2"/>
  <c r="J22" i="2"/>
  <c r="J18" i="2"/>
  <c r="N18" i="2"/>
  <c r="N22" i="2" s="1"/>
  <c r="H18" i="2"/>
  <c r="E18" i="2"/>
  <c r="E22" i="2" s="1"/>
  <c r="M27" i="1"/>
  <c r="M33" i="1" s="1"/>
  <c r="I27" i="1"/>
  <c r="I33" i="1" s="1"/>
  <c r="E27" i="1"/>
  <c r="E33" i="1" s="1"/>
  <c r="O8" i="1"/>
  <c r="O9" i="1" s="1"/>
  <c r="H27" i="1"/>
  <c r="H33" i="1" s="1"/>
  <c r="N23" i="1"/>
  <c r="F23" i="1"/>
  <c r="C27" i="1"/>
  <c r="C33" i="1" s="1"/>
  <c r="O8" i="2"/>
  <c r="C22" i="2"/>
  <c r="C29" i="2" s="1"/>
  <c r="D22" i="2"/>
  <c r="D29" i="2" s="1"/>
  <c r="L22" i="2"/>
  <c r="D18" i="2"/>
  <c r="G22" i="2"/>
  <c r="D23" i="1"/>
  <c r="K23" i="1"/>
  <c r="L18" i="1"/>
  <c r="L20" i="1" s="1"/>
  <c r="L23" i="1" s="1"/>
  <c r="D18" i="1"/>
  <c r="D20" i="1" s="1"/>
  <c r="K18" i="1"/>
  <c r="K20" i="1" s="1"/>
  <c r="C23" i="1"/>
  <c r="O9" i="2" l="1"/>
  <c r="O36" i="2"/>
  <c r="H22" i="2"/>
  <c r="O18" i="2"/>
  <c r="O20" i="1"/>
  <c r="C18" i="2"/>
</calcChain>
</file>

<file path=xl/sharedStrings.xml><?xml version="1.0" encoding="utf-8"?>
<sst xmlns="http://schemas.openxmlformats.org/spreadsheetml/2006/main" count="81" uniqueCount="54">
  <si>
    <t>Total Sales</t>
  </si>
  <si>
    <t>G1</t>
  </si>
  <si>
    <t>Capital Purchases</t>
  </si>
  <si>
    <t>G10</t>
  </si>
  <si>
    <t>Non Capital Purchases</t>
  </si>
  <si>
    <t>G11</t>
  </si>
  <si>
    <t>Gross Wages</t>
  </si>
  <si>
    <t>W1</t>
  </si>
  <si>
    <t>W2</t>
  </si>
  <si>
    <t>GST on sales</t>
  </si>
  <si>
    <t>1A</t>
  </si>
  <si>
    <t>PAYGW</t>
  </si>
  <si>
    <t>GST on purchases</t>
  </si>
  <si>
    <t>CLIENT</t>
  </si>
  <si>
    <t>TOTAL</t>
  </si>
  <si>
    <t>1B</t>
  </si>
  <si>
    <t>PAYG Income</t>
  </si>
  <si>
    <t>T1</t>
  </si>
  <si>
    <t>ATO Rate</t>
  </si>
  <si>
    <t>PAYG I</t>
  </si>
  <si>
    <t>T2</t>
  </si>
  <si>
    <t>5A</t>
  </si>
  <si>
    <t>TOTAL PAYABLE / (REFUNDABLE)</t>
  </si>
  <si>
    <t>Net Sales</t>
  </si>
  <si>
    <t>BAS SUMMARY</t>
  </si>
  <si>
    <t>GST RECONCILIATION</t>
  </si>
  <si>
    <t>Total per BAS</t>
  </si>
  <si>
    <t>Adjustments</t>
  </si>
  <si>
    <t xml:space="preserve"> - </t>
  </si>
  <si>
    <t>Total per GL</t>
  </si>
  <si>
    <t>LESS: Payments Made During the Year</t>
  </si>
  <si>
    <t>TOMAS SUPERANNUATION FUND</t>
  </si>
  <si>
    <t>4.01 Sep 18 Activity Statement Preparation.pdf</t>
  </si>
  <si>
    <t>4.02 Dec 18 Activity Statement Preparation.pdf</t>
  </si>
  <si>
    <t>4.03 Mar 19 Activity Statement Preparation.pdf</t>
  </si>
  <si>
    <t>4.04 Jun 19 Activity Statement Preparation.pdf</t>
  </si>
  <si>
    <t>4.05 2019 BASs Lodged.pdf</t>
  </si>
  <si>
    <t>AI03.01 Integrated Client Account.pdf</t>
  </si>
  <si>
    <t>LESS: BAS(s) Lodged for the Year</t>
  </si>
  <si>
    <t>Variance</t>
  </si>
  <si>
    <t>Details of Variance</t>
  </si>
  <si>
    <t>Actual GST on Rent</t>
  </si>
  <si>
    <t>Annual GST reported on Rent</t>
  </si>
  <si>
    <t>Fund reported based on 12 months rent of $759/mth</t>
  </si>
  <si>
    <t>GST on Property Settlement Costs</t>
  </si>
  <si>
    <t>Fund actually received 9 months rent of $800/mth</t>
  </si>
  <si>
    <t>2019 BAS Adjustment - June 2020 Revised</t>
  </si>
  <si>
    <t>Total Rent Received</t>
  </si>
  <si>
    <t>GST on Rent</t>
  </si>
  <si>
    <t>GST on expenses</t>
  </si>
  <si>
    <t>GST on Sales - Cash</t>
  </si>
  <si>
    <t>GST on Purchases - Cash</t>
  </si>
  <si>
    <t>BAS Reconciliation - Cash</t>
  </si>
  <si>
    <t>9.00 Rental GL.pdf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</si>
</sst>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\-&quot;$&quot;#,##0.00"/>
    <numFmt numFmtId="165" formatCode="_-* #,##0.00_-;\-* #,##0.00_-;_-* &quot;-&quot;??_-;_-@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19"/>
      <name val="Arial Narrow"/>
      <family val="2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/>
    <xf numFmtId="17" fontId="2" fillId="0" borderId="0" xfId="0" applyNumberFormat="1" applyFont="1"/>
    <xf numFmtId="0" fontId="2" fillId="0" borderId="0" xfId="0" applyFont="1"/>
    <xf numFmtId="166" fontId="0" fillId="0" borderId="0" xfId="1" applyNumberFormat="1" applyFont="1"/>
    <xf numFmtId="17" fontId="2" fillId="0" borderId="0" xfId="0" applyNumberFormat="1" applyFont="1" applyAlignment="1">
      <alignment horizontal="right"/>
    </xf>
    <xf numFmtId="166" fontId="0" fillId="0" borderId="0" xfId="0" applyNumberFormat="1"/>
    <xf numFmtId="9" fontId="0" fillId="0" borderId="0" xfId="2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6" fontId="0" fillId="0" borderId="1" xfId="0" applyNumberFormat="1" applyBorder="1"/>
    <xf numFmtId="0" fontId="4" fillId="0" borderId="0" xfId="0" applyFont="1"/>
    <xf numFmtId="166" fontId="0" fillId="0" borderId="2" xfId="0" applyNumberFormat="1" applyBorder="1"/>
    <xf numFmtId="166" fontId="0" fillId="2" borderId="0" xfId="0" applyNumberFormat="1" applyFill="1"/>
    <xf numFmtId="164" fontId="5" fillId="0" borderId="0" xfId="0" applyNumberFormat="1" applyFont="1" applyAlignment="1">
      <alignment horizontal="center"/>
    </xf>
    <xf numFmtId="0" fontId="5" fillId="0" borderId="0" xfId="0" applyFont="1"/>
    <xf numFmtId="164" fontId="8" fillId="0" borderId="0" xfId="3" applyNumberFormat="1" applyAlignment="1">
      <alignment horizontal="center"/>
    </xf>
    <xf numFmtId="0" fontId="8" fillId="0" borderId="0" xfId="3"/>
    <xf numFmtId="43" fontId="9" fillId="0" borderId="0" xfId="0" applyNumberFormat="1" applyFont="1"/>
    <xf numFmtId="0" fontId="0" fillId="0" borderId="0" xfId="0" applyFill="1" applyBorder="1"/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166" fontId="0" fillId="0" borderId="0" xfId="0" applyNumberFormat="1" applyFill="1" applyBorder="1"/>
    <xf numFmtId="166" fontId="6" fillId="0" borderId="0" xfId="0" applyNumberFormat="1" applyFont="1" applyFill="1" applyBorder="1"/>
    <xf numFmtId="0" fontId="8" fillId="0" borderId="0" xfId="3" applyFill="1" applyBorder="1" applyAlignment="1"/>
    <xf numFmtId="0" fontId="5" fillId="0" borderId="0" xfId="0" applyFont="1" applyFill="1" applyBorder="1" applyAlignment="1">
      <alignment wrapText="1"/>
    </xf>
    <xf numFmtId="0" fontId="0" fillId="2" borderId="0" xfId="0" applyFill="1"/>
    <xf numFmtId="166" fontId="2" fillId="0" borderId="0" xfId="1" applyNumberFormat="1" applyFont="1"/>
    <xf numFmtId="166" fontId="7" fillId="0" borderId="2" xfId="0" applyNumberFormat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6" fontId="0" fillId="0" borderId="3" xfId="0" applyNumberFormat="1" applyBorder="1"/>
    <xf numFmtId="44" fontId="0" fillId="0" borderId="0" xfId="4" applyFont="1"/>
    <xf numFmtId="166" fontId="0" fillId="0" borderId="2" xfId="1" applyNumberFormat="1" applyFont="1" applyBorder="1"/>
    <xf numFmtId="166" fontId="0" fillId="3" borderId="0" xfId="0" applyNumberFormat="1" applyFill="1"/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4.03%20Mar%2019%20Activity%20Statement%20Preparation.pdf" TargetMode="External"/><Relationship Id="rId7" Type="http://schemas.openxmlformats.org/officeDocument/2006/relationships/hyperlink" Target="9.00%20Rental%20GL.pdf" TargetMode="External"/><Relationship Id="rId2" Type="http://schemas.openxmlformats.org/officeDocument/2006/relationships/hyperlink" Target="4.02%20Dec%2018%20Activity%20Statement%20Preparation.pdf" TargetMode="External"/><Relationship Id="rId1" Type="http://schemas.openxmlformats.org/officeDocument/2006/relationships/hyperlink" Target="4.01%20Sep%2018%20Activity%20Statement%20Preparation.pdf" TargetMode="External"/><Relationship Id="rId6" Type="http://schemas.openxmlformats.org/officeDocument/2006/relationships/hyperlink" Target="AI03.01%20Integrated%20Client%20Account.pdf" TargetMode="External"/><Relationship Id="rId5" Type="http://schemas.openxmlformats.org/officeDocument/2006/relationships/hyperlink" Target="4.05%202019%20BASs%20Lodged.pdf" TargetMode="External"/><Relationship Id="rId4" Type="http://schemas.openxmlformats.org/officeDocument/2006/relationships/hyperlink" Target="4.04%20Jun%2019%20Activity%20Statement%20Preparation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Normal="100" workbookViewId="0">
      <selection activeCell="T29" sqref="T29"/>
    </sheetView>
  </sheetViews>
  <sheetFormatPr defaultRowHeight="15" x14ac:dyDescent="0.25"/>
  <cols>
    <col min="1" max="1" width="29.28515625" customWidth="1"/>
    <col min="2" max="2" width="6" style="11" customWidth="1"/>
    <col min="3" max="4" width="15.140625" hidden="1" customWidth="1"/>
    <col min="5" max="5" width="15.140625" customWidth="1"/>
    <col min="6" max="7" width="15.140625" hidden="1" customWidth="1"/>
    <col min="8" max="8" width="15.140625" customWidth="1"/>
    <col min="9" max="10" width="15.140625" hidden="1" customWidth="1"/>
    <col min="11" max="11" width="15.140625" customWidth="1"/>
    <col min="12" max="13" width="15.140625" hidden="1" customWidth="1"/>
    <col min="14" max="15" width="15.140625" customWidth="1"/>
    <col min="16" max="16" width="13.7109375" customWidth="1"/>
    <col min="17" max="17" width="26.28515625" customWidth="1"/>
    <col min="18" max="18" width="18.85546875" bestFit="1" customWidth="1"/>
    <col min="19" max="19" width="9.5703125" bestFit="1" customWidth="1"/>
  </cols>
  <sheetData>
    <row r="1" spans="1:20" ht="25.5" x14ac:dyDescent="0.35">
      <c r="A1" s="3" t="s">
        <v>31</v>
      </c>
      <c r="B1" s="10"/>
      <c r="C1" s="3"/>
      <c r="D1" s="3"/>
      <c r="E1" s="3"/>
      <c r="F1" s="3"/>
      <c r="G1" s="3"/>
      <c r="H1" s="3"/>
      <c r="I1" s="3"/>
    </row>
    <row r="2" spans="1:20" ht="20.25" customHeight="1" x14ac:dyDescent="0.35">
      <c r="A2" s="1"/>
      <c r="B2" s="10"/>
      <c r="C2" s="2"/>
      <c r="D2" s="2"/>
      <c r="E2" s="2"/>
      <c r="F2" s="2"/>
      <c r="G2" s="2"/>
      <c r="H2" s="2"/>
      <c r="I2" s="2"/>
    </row>
    <row r="3" spans="1:20" ht="25.5" x14ac:dyDescent="0.35">
      <c r="A3" s="3" t="s">
        <v>24</v>
      </c>
      <c r="B3" s="10"/>
      <c r="C3" s="3"/>
      <c r="D3" s="3"/>
      <c r="E3" s="3"/>
      <c r="F3" s="3"/>
      <c r="G3" s="3"/>
      <c r="H3" s="3"/>
      <c r="I3" s="3"/>
    </row>
    <row r="4" spans="1:20" x14ac:dyDescent="0.25">
      <c r="E4" s="20" t="s">
        <v>32</v>
      </c>
      <c r="H4" s="20" t="s">
        <v>33</v>
      </c>
      <c r="K4" s="20" t="s">
        <v>34</v>
      </c>
      <c r="N4" s="20" t="s">
        <v>35</v>
      </c>
    </row>
    <row r="5" spans="1:20" x14ac:dyDescent="0.25">
      <c r="C5" s="4">
        <v>43282</v>
      </c>
      <c r="D5" s="4">
        <v>43313</v>
      </c>
      <c r="E5" s="4">
        <v>43344</v>
      </c>
      <c r="F5" s="4">
        <v>43374</v>
      </c>
      <c r="G5" s="4">
        <v>43405</v>
      </c>
      <c r="H5" s="4">
        <v>43435</v>
      </c>
      <c r="I5" s="4">
        <v>43466</v>
      </c>
      <c r="J5" s="4">
        <v>43497</v>
      </c>
      <c r="K5" s="4">
        <v>43525</v>
      </c>
      <c r="L5" s="4">
        <v>43556</v>
      </c>
      <c r="M5" s="4">
        <v>43586</v>
      </c>
      <c r="N5" s="4">
        <v>43617</v>
      </c>
      <c r="O5" s="7" t="s">
        <v>14</v>
      </c>
    </row>
    <row r="7" spans="1:20" x14ac:dyDescent="0.25">
      <c r="A7" s="5" t="s">
        <v>0</v>
      </c>
      <c r="B7" s="12" t="s">
        <v>1</v>
      </c>
      <c r="C7" s="6">
        <v>0</v>
      </c>
      <c r="D7" s="6">
        <v>0</v>
      </c>
      <c r="E7" s="6">
        <v>123.83</v>
      </c>
      <c r="F7" s="6">
        <v>0</v>
      </c>
      <c r="G7" s="6">
        <v>0</v>
      </c>
      <c r="H7" s="6">
        <v>1618.83</v>
      </c>
      <c r="I7" s="6">
        <v>0</v>
      </c>
      <c r="J7" s="6">
        <v>0</v>
      </c>
      <c r="K7" s="6">
        <v>2418.29</v>
      </c>
      <c r="L7" s="6">
        <v>0</v>
      </c>
      <c r="M7" s="6">
        <v>0</v>
      </c>
      <c r="N7" s="6">
        <v>3225.21</v>
      </c>
      <c r="O7" s="8">
        <f>SUM(C7:N7)</f>
        <v>7386.16</v>
      </c>
    </row>
    <row r="8" spans="1:20" ht="15.75" thickBot="1" x14ac:dyDescent="0.3">
      <c r="A8" s="5" t="s">
        <v>9</v>
      </c>
      <c r="B8" s="12" t="s">
        <v>10</v>
      </c>
      <c r="C8" s="6">
        <f>C7/11</f>
        <v>0</v>
      </c>
      <c r="D8" s="6">
        <f t="shared" ref="D8:M8" si="0">D7/11</f>
        <v>0</v>
      </c>
      <c r="E8" s="6">
        <v>0</v>
      </c>
      <c r="F8" s="6">
        <f t="shared" si="0"/>
        <v>0</v>
      </c>
      <c r="G8" s="6">
        <f t="shared" si="0"/>
        <v>0</v>
      </c>
      <c r="H8" s="6">
        <v>145.46</v>
      </c>
      <c r="I8" s="6">
        <f t="shared" si="0"/>
        <v>0</v>
      </c>
      <c r="J8" s="6">
        <f t="shared" si="0"/>
        <v>0</v>
      </c>
      <c r="K8" s="6">
        <v>218.19</v>
      </c>
      <c r="L8" s="6">
        <f t="shared" si="0"/>
        <v>0</v>
      </c>
      <c r="M8" s="6">
        <f t="shared" si="0"/>
        <v>0</v>
      </c>
      <c r="N8" s="6">
        <v>290.92</v>
      </c>
      <c r="O8" s="8">
        <f>SUM(C8:N8)</f>
        <v>654.56999999999994</v>
      </c>
      <c r="R8" t="s">
        <v>47</v>
      </c>
      <c r="S8">
        <v>12000</v>
      </c>
    </row>
    <row r="9" spans="1:20" ht="15.75" thickBot="1" x14ac:dyDescent="0.3">
      <c r="A9" s="5"/>
      <c r="B9" s="1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3">
        <f>O7-O8</f>
        <v>6731.59</v>
      </c>
      <c r="P9" t="s">
        <v>23</v>
      </c>
      <c r="R9" t="s">
        <v>48</v>
      </c>
      <c r="S9">
        <f>S8/11</f>
        <v>1090.909090909091</v>
      </c>
    </row>
    <row r="10" spans="1:20" x14ac:dyDescent="0.25">
      <c r="A10" s="5" t="s">
        <v>2</v>
      </c>
      <c r="B10" s="12" t="s">
        <v>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R10" t="s">
        <v>49</v>
      </c>
      <c r="S10" s="8">
        <f>-H12</f>
        <v>-208.76</v>
      </c>
    </row>
    <row r="11" spans="1:20" x14ac:dyDescent="0.25">
      <c r="A11" s="5" t="s">
        <v>4</v>
      </c>
      <c r="B11" s="12" t="s">
        <v>5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P11" s="22"/>
      <c r="Q11" s="22"/>
      <c r="R11" s="22"/>
      <c r="S11">
        <f>SUM(S9:S10)</f>
        <v>882.149090909091</v>
      </c>
      <c r="T11" s="8">
        <f>S11-O27</f>
        <v>54.149090909091001</v>
      </c>
    </row>
    <row r="12" spans="1:20" x14ac:dyDescent="0.25">
      <c r="A12" s="5" t="s">
        <v>12</v>
      </c>
      <c r="B12" s="12" t="s">
        <v>15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208.76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P12" s="27"/>
      <c r="Q12" s="27"/>
      <c r="R12" s="22"/>
    </row>
    <row r="13" spans="1:20" x14ac:dyDescent="0.25">
      <c r="A13" s="5"/>
      <c r="B13" s="1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P13" s="23"/>
      <c r="Q13" s="24"/>
      <c r="R13" s="28" t="s">
        <v>1</v>
      </c>
      <c r="S13" s="6">
        <f>(800*15)-(759*12)</f>
        <v>2892</v>
      </c>
    </row>
    <row r="14" spans="1:20" x14ac:dyDescent="0.25">
      <c r="A14" s="5" t="s">
        <v>6</v>
      </c>
      <c r="B14" s="12" t="s">
        <v>7</v>
      </c>
      <c r="C14" s="6">
        <v>0</v>
      </c>
      <c r="D14" s="6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8"/>
      <c r="P14" s="25"/>
      <c r="Q14" s="26"/>
      <c r="R14" s="28" t="s">
        <v>10</v>
      </c>
      <c r="S14" s="6">
        <f>S13/11</f>
        <v>262.90909090909093</v>
      </c>
    </row>
    <row r="15" spans="1:20" x14ac:dyDescent="0.25">
      <c r="A15" s="5" t="s">
        <v>11</v>
      </c>
      <c r="B15" s="12" t="s">
        <v>8</v>
      </c>
      <c r="C15" s="6">
        <v>0</v>
      </c>
      <c r="D15" s="6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8"/>
      <c r="P15" s="25"/>
      <c r="Q15" s="26"/>
      <c r="R15" s="28" t="s">
        <v>15</v>
      </c>
      <c r="S15" s="6">
        <f>H12</f>
        <v>208.76</v>
      </c>
    </row>
    <row r="16" spans="1:20" x14ac:dyDescent="0.25">
      <c r="A16" s="5"/>
      <c r="B16" s="1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S16" s="36">
        <f>S14-S15</f>
        <v>54.149090909090944</v>
      </c>
    </row>
    <row r="17" spans="1:19" x14ac:dyDescent="0.25">
      <c r="A17" s="5"/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9" x14ac:dyDescent="0.25">
      <c r="A18" s="5" t="s">
        <v>22</v>
      </c>
      <c r="B18" s="12">
        <v>9</v>
      </c>
      <c r="C18" s="6" t="e">
        <f>C8-C12+C15+#REF!</f>
        <v>#REF!</v>
      </c>
      <c r="D18" s="6" t="e">
        <f>D8-D12+D15+#REF!</f>
        <v>#REF!</v>
      </c>
      <c r="E18" s="6">
        <f>E8-E12+E15</f>
        <v>0</v>
      </c>
      <c r="F18" s="6">
        <f t="shared" ref="F18:N18" si="1">F8-F12+F15</f>
        <v>0</v>
      </c>
      <c r="G18" s="6">
        <f t="shared" si="1"/>
        <v>0</v>
      </c>
      <c r="H18" s="6">
        <f t="shared" si="1"/>
        <v>-63.299999999999983</v>
      </c>
      <c r="I18" s="6">
        <f t="shared" si="1"/>
        <v>0</v>
      </c>
      <c r="J18" s="6">
        <f t="shared" si="1"/>
        <v>0</v>
      </c>
      <c r="K18" s="6">
        <f t="shared" si="1"/>
        <v>218.19</v>
      </c>
      <c r="L18" s="6">
        <f t="shared" si="1"/>
        <v>0</v>
      </c>
      <c r="M18" s="6">
        <f t="shared" si="1"/>
        <v>0</v>
      </c>
      <c r="N18" s="6">
        <f t="shared" si="1"/>
        <v>290.92</v>
      </c>
      <c r="O18" s="37">
        <f>SUM(E18:N18)</f>
        <v>445.81000000000006</v>
      </c>
    </row>
    <row r="19" spans="1:19" x14ac:dyDescent="0.25">
      <c r="A19" s="5"/>
      <c r="B19" s="12"/>
      <c r="C19" s="6"/>
      <c r="D19" s="6"/>
      <c r="E19" s="6"/>
      <c r="F19" s="6"/>
      <c r="G19" s="6"/>
      <c r="H19" s="6"/>
      <c r="I19" s="6"/>
      <c r="J19" s="6"/>
      <c r="K19" s="6"/>
      <c r="L19" s="6"/>
      <c r="P19" s="8"/>
      <c r="R19" s="8"/>
      <c r="S19" s="8"/>
    </row>
    <row r="20" spans="1:19" x14ac:dyDescent="0.25">
      <c r="A20" s="5"/>
      <c r="B20" s="12"/>
      <c r="C20" s="6"/>
      <c r="D20" s="6"/>
      <c r="E20" s="6"/>
      <c r="F20" s="6"/>
      <c r="G20" s="6"/>
      <c r="H20" s="6"/>
      <c r="I20" s="6"/>
      <c r="J20" s="6"/>
      <c r="K20" s="6"/>
      <c r="L20" s="6"/>
      <c r="P20" s="8"/>
      <c r="R20" s="8"/>
    </row>
    <row r="21" spans="1:19" ht="25.5" x14ac:dyDescent="0.35">
      <c r="A21" s="3" t="s">
        <v>52</v>
      </c>
      <c r="B21" s="12"/>
      <c r="C21" s="6"/>
      <c r="D21" s="6"/>
      <c r="E21" s="4"/>
      <c r="F21" s="4"/>
      <c r="G21" s="4"/>
      <c r="H21" s="4"/>
      <c r="I21" s="4"/>
      <c r="J21" s="4"/>
      <c r="K21" s="4"/>
      <c r="L21" s="4"/>
      <c r="M21" s="4"/>
      <c r="N21" s="4"/>
      <c r="O21" s="7"/>
    </row>
    <row r="22" spans="1:19" x14ac:dyDescent="0.25">
      <c r="A22" s="5" t="s">
        <v>26</v>
      </c>
      <c r="B22" s="12"/>
      <c r="C22" s="6">
        <f t="shared" ref="C22:M22" si="2">C8-C12</f>
        <v>0</v>
      </c>
      <c r="D22" s="6">
        <f t="shared" si="2"/>
        <v>0</v>
      </c>
      <c r="E22" s="6">
        <f>E18</f>
        <v>0</v>
      </c>
      <c r="F22" s="6">
        <f t="shared" si="2"/>
        <v>0</v>
      </c>
      <c r="G22" s="6">
        <f t="shared" si="2"/>
        <v>0</v>
      </c>
      <c r="H22" s="6">
        <f>H18</f>
        <v>-63.299999999999983</v>
      </c>
      <c r="I22" s="6">
        <f t="shared" si="2"/>
        <v>0</v>
      </c>
      <c r="J22" s="6">
        <f t="shared" si="2"/>
        <v>0</v>
      </c>
      <c r="K22" s="6">
        <f>K18</f>
        <v>218.19</v>
      </c>
      <c r="L22" s="6">
        <f t="shared" si="2"/>
        <v>0</v>
      </c>
      <c r="M22" s="6">
        <f t="shared" si="2"/>
        <v>0</v>
      </c>
      <c r="N22" s="6">
        <f>N18</f>
        <v>290.92</v>
      </c>
      <c r="O22" s="30"/>
    </row>
    <row r="23" spans="1:19" ht="15" customHeight="1" x14ac:dyDescent="0.25">
      <c r="A23" s="5"/>
      <c r="B23" s="1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0"/>
    </row>
    <row r="24" spans="1:19" ht="15" customHeight="1" x14ac:dyDescent="0.25">
      <c r="A24" s="14" t="s">
        <v>27</v>
      </c>
      <c r="B24" s="12"/>
      <c r="O24" s="30"/>
    </row>
    <row r="25" spans="1:19" ht="15" customHeight="1" x14ac:dyDescent="0.25">
      <c r="A25" s="5" t="s">
        <v>50</v>
      </c>
      <c r="B25" s="12"/>
      <c r="E25">
        <v>0</v>
      </c>
      <c r="H25" s="6">
        <f>1600/11</f>
        <v>145.45454545454547</v>
      </c>
      <c r="I25" s="6"/>
      <c r="J25" s="6"/>
      <c r="K25" s="6">
        <f>(800*3)/11</f>
        <v>218.18181818181819</v>
      </c>
      <c r="L25" s="6"/>
      <c r="M25" s="6"/>
      <c r="N25" s="6">
        <f>(800*10)/11</f>
        <v>727.27272727272725</v>
      </c>
      <c r="O25" s="6">
        <f>SUM(E25:N25)</f>
        <v>1090.909090909091</v>
      </c>
      <c r="P25" s="20" t="s">
        <v>53</v>
      </c>
    </row>
    <row r="26" spans="1:19" ht="15" customHeight="1" x14ac:dyDescent="0.25">
      <c r="A26" s="5" t="s">
        <v>51</v>
      </c>
      <c r="B26" s="12"/>
      <c r="E26">
        <v>0</v>
      </c>
      <c r="H26" s="8">
        <f>H12</f>
        <v>208.76</v>
      </c>
      <c r="O26" s="6">
        <f>SUM(E26:N26)</f>
        <v>208.76</v>
      </c>
    </row>
    <row r="27" spans="1:19" x14ac:dyDescent="0.25">
      <c r="A27" s="5" t="s">
        <v>38</v>
      </c>
      <c r="E27">
        <v>207</v>
      </c>
      <c r="H27">
        <v>207</v>
      </c>
      <c r="K27">
        <v>207</v>
      </c>
      <c r="N27" s="8">
        <v>207</v>
      </c>
      <c r="O27" s="30">
        <f>SUM(E27:N27)</f>
        <v>828</v>
      </c>
      <c r="P27" s="20" t="s">
        <v>36</v>
      </c>
    </row>
    <row r="28" spans="1:19" hidden="1" x14ac:dyDescent="0.25">
      <c r="A28" s="5" t="s">
        <v>30</v>
      </c>
      <c r="E28" s="29"/>
      <c r="F28" s="29"/>
      <c r="G28" s="29"/>
      <c r="H28" s="29"/>
      <c r="I28" s="29"/>
      <c r="J28" s="29"/>
      <c r="K28" s="29"/>
      <c r="L28" s="29"/>
      <c r="M28" s="29"/>
      <c r="N28" s="16">
        <f>R27*-1</f>
        <v>0</v>
      </c>
      <c r="O28" s="30">
        <f>SUM(E28:N28)</f>
        <v>0</v>
      </c>
      <c r="P28" s="20" t="s">
        <v>37</v>
      </c>
      <c r="Q28" s="19"/>
      <c r="R28" s="17"/>
    </row>
    <row r="29" spans="1:19" x14ac:dyDescent="0.25">
      <c r="A29" s="5" t="s">
        <v>39</v>
      </c>
      <c r="C29" s="15">
        <f t="shared" ref="C29:D29" si="3">SUM(C22:C28)</f>
        <v>0</v>
      </c>
      <c r="D29" s="15">
        <f t="shared" si="3"/>
        <v>0</v>
      </c>
      <c r="E29" s="15">
        <f>(E25-E26-E27)</f>
        <v>-207</v>
      </c>
      <c r="F29" s="15">
        <f>(I25-F26-F27)</f>
        <v>0</v>
      </c>
      <c r="G29" s="15">
        <f>(J25-G26-G27)</f>
        <v>0</v>
      </c>
      <c r="H29" s="15">
        <f>(K25-H26-H27)</f>
        <v>-197.5781818181818</v>
      </c>
      <c r="I29" s="15" t="e">
        <f>(#REF!-I26-I27)</f>
        <v>#REF!</v>
      </c>
      <c r="J29" s="15" t="e">
        <f>(#REF!-J26-J27)</f>
        <v>#REF!</v>
      </c>
      <c r="K29" s="15">
        <f>(K25-K26-K27)</f>
        <v>11.181818181818187</v>
      </c>
      <c r="L29" s="15">
        <f t="shared" ref="L29:N29" si="4">(L25-L26-L27)</f>
        <v>0</v>
      </c>
      <c r="M29" s="15">
        <f t="shared" si="4"/>
        <v>0</v>
      </c>
      <c r="N29" s="15">
        <f t="shared" si="4"/>
        <v>520.27272727272725</v>
      </c>
      <c r="O29" s="31">
        <f>O25-O26-O27</f>
        <v>54.149090909091001</v>
      </c>
    </row>
    <row r="30" spans="1:19" x14ac:dyDescent="0.25">
      <c r="N30" s="21"/>
    </row>
    <row r="32" spans="1:19" x14ac:dyDescent="0.25">
      <c r="N32" s="32" t="s">
        <v>40</v>
      </c>
    </row>
    <row r="33" spans="11:18" x14ac:dyDescent="0.25">
      <c r="N33" s="33" t="s">
        <v>42</v>
      </c>
      <c r="O33" s="8">
        <f>(-759/11)*12</f>
        <v>-828</v>
      </c>
      <c r="P33" s="18" t="s">
        <v>43</v>
      </c>
    </row>
    <row r="34" spans="11:18" x14ac:dyDescent="0.25">
      <c r="N34" s="33" t="s">
        <v>41</v>
      </c>
      <c r="O34" s="8">
        <f>S9</f>
        <v>1090.909090909091</v>
      </c>
      <c r="P34" s="18" t="s">
        <v>45</v>
      </c>
    </row>
    <row r="35" spans="11:18" x14ac:dyDescent="0.25">
      <c r="N35" s="33" t="s">
        <v>44</v>
      </c>
      <c r="O35" s="8">
        <f>-H12</f>
        <v>-208.76</v>
      </c>
    </row>
    <row r="36" spans="11:18" ht="15.75" thickBot="1" x14ac:dyDescent="0.3">
      <c r="O36" s="34">
        <f>SUM(O33:O35)</f>
        <v>54.149090909091001</v>
      </c>
    </row>
    <row r="39" spans="11:18" x14ac:dyDescent="0.25">
      <c r="K39" s="5" t="s">
        <v>46</v>
      </c>
      <c r="R39" s="35"/>
    </row>
    <row r="40" spans="11:18" x14ac:dyDescent="0.25">
      <c r="N40" t="s">
        <v>1</v>
      </c>
      <c r="O40" s="6">
        <f>(800*15)-(759*12)</f>
        <v>2892</v>
      </c>
      <c r="R40" s="35"/>
    </row>
    <row r="41" spans="11:18" x14ac:dyDescent="0.25">
      <c r="N41" t="s">
        <v>10</v>
      </c>
      <c r="O41" s="6">
        <f>O40/11</f>
        <v>262.90909090909093</v>
      </c>
      <c r="R41" s="35"/>
    </row>
    <row r="42" spans="11:18" x14ac:dyDescent="0.25">
      <c r="N42" t="s">
        <v>15</v>
      </c>
      <c r="O42" s="6">
        <f>H12</f>
        <v>208.76</v>
      </c>
      <c r="R42" s="35"/>
    </row>
    <row r="43" spans="11:18" x14ac:dyDescent="0.25">
      <c r="O43" s="36">
        <f>O41-O42</f>
        <v>54.149090909090944</v>
      </c>
    </row>
  </sheetData>
  <hyperlinks>
    <hyperlink ref="E4" r:id="rId1"/>
    <hyperlink ref="H4" r:id="rId2"/>
    <hyperlink ref="K4" r:id="rId3"/>
    <hyperlink ref="N4" r:id="rId4"/>
    <hyperlink ref="P27" r:id="rId5"/>
    <hyperlink ref="P28" r:id="rId6"/>
    <hyperlink ref="P25" r:id="rId7"/>
  </hyperlinks>
  <pageMargins left="0.7" right="0.7" top="0.75" bottom="0.75" header="0.3" footer="0.3"/>
  <pageSetup paperSize="9" scale="93" fitToHeight="0" orientation="landscape" horizontalDpi="360" verticalDpi="360" r:id="rId8"/>
  <ignoredErrors>
    <ignoredError sqref="C18:D18" evalError="1"/>
    <ignoredError sqref="E22 H22 K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A2" workbookViewId="0">
      <selection activeCell="C24" sqref="C24"/>
    </sheetView>
  </sheetViews>
  <sheetFormatPr defaultRowHeight="15" x14ac:dyDescent="0.25"/>
  <cols>
    <col min="1" max="1" width="29.28515625" customWidth="1"/>
    <col min="2" max="2" width="6" style="11" customWidth="1"/>
    <col min="3" max="15" width="15.140625" customWidth="1"/>
  </cols>
  <sheetData>
    <row r="1" spans="1:16" ht="25.5" x14ac:dyDescent="0.35">
      <c r="A1" s="3" t="s">
        <v>13</v>
      </c>
      <c r="B1" s="10"/>
      <c r="C1" s="3"/>
      <c r="D1" s="3"/>
      <c r="E1" s="3"/>
      <c r="F1" s="3"/>
      <c r="G1" s="3"/>
      <c r="H1" s="3"/>
      <c r="I1" s="3"/>
    </row>
    <row r="2" spans="1:16" ht="25.5" x14ac:dyDescent="0.35">
      <c r="A2" s="1"/>
      <c r="B2" s="10"/>
      <c r="C2" s="2"/>
      <c r="D2" s="2"/>
      <c r="E2" s="2"/>
      <c r="F2" s="2"/>
      <c r="G2" s="2"/>
      <c r="H2" s="2"/>
      <c r="I2" s="2"/>
    </row>
    <row r="3" spans="1:16" ht="25.5" x14ac:dyDescent="0.35">
      <c r="A3" s="3" t="s">
        <v>24</v>
      </c>
      <c r="B3" s="10"/>
      <c r="C3" s="3"/>
      <c r="D3" s="3"/>
      <c r="E3" s="3"/>
      <c r="F3" s="3"/>
      <c r="G3" s="3"/>
      <c r="H3" s="3"/>
      <c r="I3" s="3"/>
    </row>
    <row r="5" spans="1:16" x14ac:dyDescent="0.25">
      <c r="C5" s="4">
        <v>43282</v>
      </c>
      <c r="D5" s="4">
        <v>43313</v>
      </c>
      <c r="E5" s="4">
        <v>43344</v>
      </c>
      <c r="F5" s="4">
        <v>43374</v>
      </c>
      <c r="G5" s="4">
        <v>43405</v>
      </c>
      <c r="H5" s="4">
        <v>43435</v>
      </c>
      <c r="I5" s="4">
        <v>43466</v>
      </c>
      <c r="J5" s="4">
        <v>43497</v>
      </c>
      <c r="K5" s="4">
        <v>43525</v>
      </c>
      <c r="L5" s="4">
        <v>43556</v>
      </c>
      <c r="M5" s="4">
        <v>43586</v>
      </c>
      <c r="N5" s="4">
        <v>43617</v>
      </c>
      <c r="O5" s="7" t="s">
        <v>14</v>
      </c>
    </row>
    <row r="7" spans="1:16" x14ac:dyDescent="0.25">
      <c r="A7" s="5" t="s">
        <v>0</v>
      </c>
      <c r="B7" s="12" t="s">
        <v>1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8">
        <f>SUM(C7:N7)</f>
        <v>0</v>
      </c>
    </row>
    <row r="8" spans="1:16" ht="15.75" thickBot="1" x14ac:dyDescent="0.3">
      <c r="A8" s="5" t="s">
        <v>9</v>
      </c>
      <c r="B8" s="12" t="s">
        <v>10</v>
      </c>
      <c r="C8" s="6">
        <f>C7/11</f>
        <v>0</v>
      </c>
      <c r="D8" s="6">
        <f t="shared" ref="D8:N8" si="0">D7/11</f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8">
        <f>SUM(C8:N8)</f>
        <v>0</v>
      </c>
    </row>
    <row r="9" spans="1:16" ht="15.75" thickBot="1" x14ac:dyDescent="0.3">
      <c r="A9" s="5"/>
      <c r="B9" s="1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3">
        <f>O7-O8</f>
        <v>0</v>
      </c>
      <c r="P9" t="s">
        <v>23</v>
      </c>
    </row>
    <row r="10" spans="1:16" x14ac:dyDescent="0.25">
      <c r="A10" s="5" t="s">
        <v>2</v>
      </c>
      <c r="B10" s="12" t="s">
        <v>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1:16" x14ac:dyDescent="0.25">
      <c r="A11" s="5" t="s">
        <v>4</v>
      </c>
      <c r="B11" s="12" t="s">
        <v>5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1:16" x14ac:dyDescent="0.25">
      <c r="A12" s="5" t="s">
        <v>12</v>
      </c>
      <c r="B12" s="12" t="s">
        <v>15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6" x14ac:dyDescent="0.25">
      <c r="A13" s="5"/>
      <c r="B13" s="1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6" x14ac:dyDescent="0.25">
      <c r="A14" s="5" t="s">
        <v>6</v>
      </c>
      <c r="B14" s="12" t="s">
        <v>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8">
        <f>SUM(C14:N14)</f>
        <v>0</v>
      </c>
    </row>
    <row r="15" spans="1:16" x14ac:dyDescent="0.25">
      <c r="A15" s="5" t="s">
        <v>11</v>
      </c>
      <c r="B15" s="12" t="s">
        <v>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8">
        <f>SUM(C15:N15)</f>
        <v>0</v>
      </c>
    </row>
    <row r="16" spans="1:16" x14ac:dyDescent="0.25">
      <c r="A16" s="5"/>
      <c r="B16" s="1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5" x14ac:dyDescent="0.25">
      <c r="A17" s="5"/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5" x14ac:dyDescent="0.25">
      <c r="A18" s="5" t="s">
        <v>16</v>
      </c>
      <c r="B18" s="12" t="s">
        <v>17</v>
      </c>
      <c r="C18" s="6">
        <f>C7-C8</f>
        <v>0</v>
      </c>
      <c r="D18" s="6">
        <f t="shared" ref="D18:N18" si="1">D7-D8</f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</row>
    <row r="19" spans="1:15" x14ac:dyDescent="0.25">
      <c r="A19" s="5" t="s">
        <v>18</v>
      </c>
      <c r="B19" s="12" t="s">
        <v>20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15" x14ac:dyDescent="0.25">
      <c r="A20" s="5" t="s">
        <v>19</v>
      </c>
      <c r="B20" s="12" t="s">
        <v>21</v>
      </c>
      <c r="C20" s="6">
        <f>C18*C19</f>
        <v>0</v>
      </c>
      <c r="D20" s="6">
        <f t="shared" ref="D20:N20" si="2">D18*D19</f>
        <v>0</v>
      </c>
      <c r="E20" s="6">
        <f t="shared" si="2"/>
        <v>0</v>
      </c>
      <c r="F20" s="6">
        <f t="shared" si="2"/>
        <v>0</v>
      </c>
      <c r="G20" s="6">
        <f t="shared" si="2"/>
        <v>0</v>
      </c>
      <c r="H20" s="6">
        <f t="shared" si="2"/>
        <v>0</v>
      </c>
      <c r="I20" s="6">
        <f t="shared" si="2"/>
        <v>0</v>
      </c>
      <c r="J20" s="6">
        <f t="shared" si="2"/>
        <v>0</v>
      </c>
      <c r="K20" s="6">
        <f t="shared" si="2"/>
        <v>0</v>
      </c>
      <c r="L20" s="6">
        <f t="shared" si="2"/>
        <v>0</v>
      </c>
      <c r="M20" s="6">
        <f t="shared" si="2"/>
        <v>0</v>
      </c>
      <c r="N20" s="6">
        <f t="shared" si="2"/>
        <v>0</v>
      </c>
      <c r="O20" s="8">
        <f>SUM(C20:N20)</f>
        <v>0</v>
      </c>
    </row>
    <row r="21" spans="1:15" x14ac:dyDescent="0.25">
      <c r="A21" s="5"/>
      <c r="B21" s="1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5" x14ac:dyDescent="0.25">
      <c r="A22" s="5"/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5" x14ac:dyDescent="0.25">
      <c r="A23" s="5" t="s">
        <v>22</v>
      </c>
      <c r="B23" s="12">
        <v>9</v>
      </c>
      <c r="C23" s="6">
        <f>C8-C12+C15+C20</f>
        <v>0</v>
      </c>
      <c r="D23" s="6">
        <f t="shared" ref="D23:N23" si="3">D8-D12+D15+D20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</row>
    <row r="24" spans="1:15" x14ac:dyDescent="0.25">
      <c r="A24" s="5"/>
      <c r="B24" s="12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5" x14ac:dyDescent="0.25">
      <c r="A25" s="5"/>
      <c r="B25" s="12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5" ht="25.5" x14ac:dyDescent="0.35">
      <c r="A26" s="3" t="s">
        <v>25</v>
      </c>
      <c r="B26" s="12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5" x14ac:dyDescent="0.25">
      <c r="A27" s="5" t="s">
        <v>26</v>
      </c>
      <c r="B27" s="12"/>
      <c r="C27" s="6">
        <f>C8-C12</f>
        <v>0</v>
      </c>
      <c r="D27" s="6">
        <f t="shared" ref="D27:N27" si="4">D8-D12</f>
        <v>0</v>
      </c>
      <c r="E27" s="6">
        <f t="shared" si="4"/>
        <v>0</v>
      </c>
      <c r="F27" s="6">
        <f t="shared" si="4"/>
        <v>0</v>
      </c>
      <c r="G27" s="6">
        <f t="shared" si="4"/>
        <v>0</v>
      </c>
      <c r="H27" s="6">
        <f t="shared" si="4"/>
        <v>0</v>
      </c>
      <c r="I27" s="6">
        <f t="shared" si="4"/>
        <v>0</v>
      </c>
      <c r="J27" s="6">
        <f t="shared" si="4"/>
        <v>0</v>
      </c>
      <c r="K27" s="6">
        <f t="shared" si="4"/>
        <v>0</v>
      </c>
      <c r="L27" s="6">
        <f t="shared" si="4"/>
        <v>0</v>
      </c>
      <c r="M27" s="6">
        <f t="shared" si="4"/>
        <v>0</v>
      </c>
      <c r="N27" s="6">
        <f t="shared" si="4"/>
        <v>0</v>
      </c>
    </row>
    <row r="28" spans="1:15" x14ac:dyDescent="0.25">
      <c r="A28" s="5"/>
      <c r="B28" s="12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5" x14ac:dyDescent="0.25">
      <c r="A29" s="14" t="s">
        <v>27</v>
      </c>
      <c r="B29" s="12"/>
    </row>
    <row r="30" spans="1:15" x14ac:dyDescent="0.25">
      <c r="A30" s="5" t="s">
        <v>28</v>
      </c>
    </row>
    <row r="31" spans="1:15" x14ac:dyDescent="0.25">
      <c r="A31" s="5" t="s">
        <v>28</v>
      </c>
    </row>
    <row r="33" spans="1:14" x14ac:dyDescent="0.25">
      <c r="A33" s="5" t="s">
        <v>29</v>
      </c>
      <c r="C33" s="15">
        <f>SUM(C27:C32)</f>
        <v>0</v>
      </c>
      <c r="D33" s="15">
        <f t="shared" ref="D33:N33" si="5">SUM(D27:D32)</f>
        <v>0</v>
      </c>
      <c r="E33" s="15">
        <f t="shared" si="5"/>
        <v>0</v>
      </c>
      <c r="F33" s="15">
        <f t="shared" si="5"/>
        <v>0</v>
      </c>
      <c r="G33" s="15">
        <f t="shared" si="5"/>
        <v>0</v>
      </c>
      <c r="H33" s="15">
        <f t="shared" si="5"/>
        <v>0</v>
      </c>
      <c r="I33" s="15">
        <f t="shared" si="5"/>
        <v>0</v>
      </c>
      <c r="J33" s="15">
        <f t="shared" si="5"/>
        <v>0</v>
      </c>
      <c r="K33" s="15">
        <f t="shared" si="5"/>
        <v>0</v>
      </c>
      <c r="L33" s="15">
        <f t="shared" si="5"/>
        <v>0</v>
      </c>
      <c r="M33" s="15">
        <f t="shared" si="5"/>
        <v>0</v>
      </c>
      <c r="N33" s="15">
        <f t="shared" si="5"/>
        <v>0</v>
      </c>
    </row>
  </sheetData>
  <pageMargins left="0.7" right="0.7" top="0.75" bottom="0.75" header="0.3" footer="0.3"/>
  <pageSetup paperSize="9" scale="93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qtrly</vt:lpstr>
      <vt:lpstr>2019 monthly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Wijeyesinghe</dc:creator>
  <cp:lastModifiedBy>Saraniya</cp:lastModifiedBy>
  <cp:lastPrinted>2017-02-26T23:11:32Z</cp:lastPrinted>
  <dcterms:created xsi:type="dcterms:W3CDTF">2017-02-26T23:04:18Z</dcterms:created>
  <dcterms:modified xsi:type="dcterms:W3CDTF">2020-09-23T06:56:08Z</dcterms:modified>
</cp:coreProperties>
</file>