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12" windowWidth="11340" windowHeight="6540"/>
  </bookViews>
  <sheets>
    <sheet name="Shares CGT Calculator" sheetId="1" r:id="rId1"/>
    <sheet name="Cost base calculation sheet" sheetId="2" r:id="rId2"/>
  </sheets>
  <definedNames>
    <definedName name="_xlnm.Print_Area" localSheetId="0">'Shares CGT Calculator'!$A$1:$I$31</definedName>
  </definedNames>
  <calcPr calcId="125725"/>
</workbook>
</file>

<file path=xl/calcChain.xml><?xml version="1.0" encoding="utf-8"?>
<calcChain xmlns="http://schemas.openxmlformats.org/spreadsheetml/2006/main">
  <c r="G14" i="1"/>
  <c r="F10"/>
  <c r="G11"/>
  <c r="H11"/>
  <c r="O11" s="1"/>
  <c r="G12"/>
  <c r="H12" s="1"/>
  <c r="G13"/>
  <c r="H13"/>
  <c r="H14"/>
  <c r="H16"/>
  <c r="O16" s="1"/>
  <c r="G15"/>
  <c r="H15"/>
  <c r="O15" s="1"/>
  <c r="G16"/>
  <c r="G17"/>
  <c r="H17"/>
  <c r="O17" s="1"/>
  <c r="G18"/>
  <c r="H18" s="1"/>
  <c r="G19"/>
  <c r="H19"/>
  <c r="N19" s="1"/>
  <c r="G20"/>
  <c r="H20" s="1"/>
  <c r="G21"/>
  <c r="H21" s="1"/>
  <c r="F11"/>
  <c r="F12"/>
  <c r="F13"/>
  <c r="F14"/>
  <c r="F15"/>
  <c r="F16"/>
  <c r="F17"/>
  <c r="F18"/>
  <c r="F19"/>
  <c r="F20"/>
  <c r="O13"/>
  <c r="O14"/>
  <c r="G10"/>
  <c r="H10" s="1"/>
  <c r="N13"/>
  <c r="N14"/>
  <c r="M30"/>
  <c r="F21"/>
  <c r="D50"/>
  <c r="C27" s="1"/>
  <c r="E23"/>
  <c r="C26" s="1"/>
  <c r="B13" i="2"/>
  <c r="N17" i="1"/>
  <c r="O19"/>
  <c r="N15"/>
  <c r="F23" l="1"/>
  <c r="C30" s="1"/>
  <c r="O21"/>
  <c r="N21"/>
  <c r="O18"/>
  <c r="N18"/>
  <c r="O20"/>
  <c r="N20"/>
  <c r="O12"/>
  <c r="N12"/>
  <c r="N16"/>
  <c r="N11"/>
  <c r="N10"/>
  <c r="P10" s="1"/>
  <c r="P23" s="1"/>
  <c r="O10"/>
  <c r="O23" s="1"/>
  <c r="O26" s="1"/>
  <c r="H23"/>
  <c r="G23"/>
  <c r="K17" l="1"/>
  <c r="F44"/>
  <c r="N23"/>
  <c r="O29" s="1"/>
  <c r="K24" s="1"/>
  <c r="C29"/>
  <c r="K16"/>
  <c r="K18" l="1"/>
  <c r="K26" s="1"/>
  <c r="O31" s="1"/>
  <c r="K29" s="1"/>
</calcChain>
</file>

<file path=xl/comments1.xml><?xml version="1.0" encoding="utf-8"?>
<comments xmlns="http://schemas.openxmlformats.org/spreadsheetml/2006/main">
  <authors>
    <author>Marisa Lopez</author>
  </authors>
  <commentList>
    <comment ref="K22" authorId="0">
      <text>
        <r>
          <rPr>
            <b/>
            <sz val="8"/>
            <color indexed="81"/>
            <rFont val="Tahoma"/>
            <family val="2"/>
          </rPr>
          <t>Enter if applicable</t>
        </r>
      </text>
    </comment>
  </commentList>
</comments>
</file>

<file path=xl/comments2.xml><?xml version="1.0" encoding="utf-8"?>
<comments xmlns="http://schemas.openxmlformats.org/spreadsheetml/2006/main">
  <authors>
    <author>Robert Lopez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You will need to go through HandiLedger as well as check what the divident re-invetments were over the life of share owned by the fund.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If the share was sold down in the past you will need to do a cost base adjustment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Enter this on the share spreadsheet as your cost base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<sst xmlns="http://schemas.openxmlformats.org/spreadsheetml/2006/main" count="50" uniqueCount="42">
  <si>
    <t>Capital Gains/Loss Work Sheet - Sale Shares</t>
  </si>
  <si>
    <t>Client</t>
  </si>
  <si>
    <t>Date Bought</t>
  </si>
  <si>
    <t>Date sold</t>
  </si>
  <si>
    <t>dd/mm/yy</t>
  </si>
  <si>
    <t>Sell Price</t>
  </si>
  <si>
    <t>Price</t>
  </si>
  <si>
    <t>Discount</t>
  </si>
  <si>
    <t xml:space="preserve">Capital </t>
  </si>
  <si>
    <t>Loss</t>
  </si>
  <si>
    <t>Capital</t>
  </si>
  <si>
    <t>Gain</t>
  </si>
  <si>
    <t>One Third</t>
  </si>
  <si>
    <t xml:space="preserve"> </t>
  </si>
  <si>
    <t>This work paper is just a guide</t>
  </si>
  <si>
    <t>Note, capital losses must be deducted from gross capital gains</t>
  </si>
  <si>
    <t>Share</t>
  </si>
  <si>
    <t>Audio notes LISTEN!!</t>
  </si>
  <si>
    <t>Name of security</t>
  </si>
  <si>
    <t>Initial purchase price</t>
  </si>
  <si>
    <t>Cost base of dividend re-investment (if any)</t>
  </si>
  <si>
    <t>Cost base adjustments for previous sell downs (if any)</t>
  </si>
  <si>
    <t>Total cost base</t>
  </si>
  <si>
    <t xml:space="preserve">Purchase </t>
  </si>
  <si>
    <t>does this match sales in your accounts?</t>
  </si>
  <si>
    <t xml:space="preserve">1) Total sale proceeds are </t>
  </si>
  <si>
    <t>2) Total Purchases are</t>
  </si>
  <si>
    <t>are you sure there are no share buy backs, capital returns,</t>
  </si>
  <si>
    <t xml:space="preserve">    dividend reivestments, or previous sales or extra purchases that might mean your purchase costs is wrong?</t>
  </si>
  <si>
    <t>3) Your capital gain totals</t>
  </si>
  <si>
    <t>does this sound right and make sense?</t>
  </si>
  <si>
    <t>4) Your capital Losses total</t>
  </si>
  <si>
    <t>Total Gains</t>
  </si>
  <si>
    <t>Less Losses</t>
  </si>
  <si>
    <t>Non Discount</t>
  </si>
  <si>
    <t>The discount</t>
  </si>
  <si>
    <t>Estimated Tax</t>
  </si>
  <si>
    <t>Capital Losses from previous years</t>
  </si>
  <si>
    <t>Calculation Worksheet</t>
  </si>
  <si>
    <r>
      <t xml:space="preserve">Net Gain </t>
    </r>
    <r>
      <rPr>
        <sz val="10"/>
        <color indexed="10"/>
        <rFont val="Arial Narrow"/>
        <family val="2"/>
      </rPr>
      <t>(Loss)</t>
    </r>
  </si>
  <si>
    <r>
      <t xml:space="preserve">Taxable Gain </t>
    </r>
    <r>
      <rPr>
        <sz val="10"/>
        <color indexed="10"/>
        <rFont val="Arial Narrow"/>
        <family val="2"/>
      </rPr>
      <t>(Loss)</t>
    </r>
  </si>
  <si>
    <t>Tech Limit SF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</si>
</sst>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u/>
      <sz val="8"/>
      <color indexed="18"/>
      <name val="Arial Narrow"/>
      <family val="2"/>
    </font>
    <font>
      <sz val="10"/>
      <color indexed="10"/>
      <name val="Arial Narrow"/>
      <family val="2"/>
    </font>
    <font>
      <i/>
      <sz val="10"/>
      <name val="Arial Narrow"/>
      <family val="2"/>
    </font>
    <font>
      <b/>
      <i/>
      <sz val="10"/>
      <color indexed="10"/>
      <name val="Arial Narrow"/>
      <family val="2"/>
    </font>
    <font>
      <i/>
      <sz val="10"/>
      <color indexed="10"/>
      <name val="Arial Narrow"/>
      <family val="2"/>
    </font>
    <font>
      <b/>
      <i/>
      <sz val="10"/>
      <color indexed="1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44" fontId="0" fillId="2" borderId="1" xfId="1" applyFont="1" applyFill="1" applyBorder="1"/>
    <xf numFmtId="44" fontId="0" fillId="3" borderId="1" xfId="0" applyNumberForma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6" fillId="0" borderId="0" xfId="1" applyFont="1"/>
    <xf numFmtId="0" fontId="9" fillId="0" borderId="0" xfId="0" applyFont="1"/>
    <xf numFmtId="0" fontId="10" fillId="0" borderId="0" xfId="2" applyFont="1" applyAlignment="1" applyProtection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4" borderId="0" xfId="0" applyFont="1" applyFill="1"/>
    <xf numFmtId="0" fontId="6" fillId="4" borderId="0" xfId="0" applyFont="1" applyFill="1"/>
    <xf numFmtId="0" fontId="6" fillId="5" borderId="2" xfId="0" applyFont="1" applyFill="1" applyBorder="1"/>
    <xf numFmtId="44" fontId="6" fillId="5" borderId="2" xfId="1" applyFont="1" applyFill="1" applyBorder="1"/>
    <xf numFmtId="0" fontId="6" fillId="5" borderId="0" xfId="0" applyFont="1" applyFill="1" applyBorder="1"/>
    <xf numFmtId="44" fontId="6" fillId="5" borderId="0" xfId="1" applyFont="1" applyFill="1" applyBorder="1"/>
    <xf numFmtId="44" fontId="12" fillId="5" borderId="0" xfId="1" applyFont="1" applyFill="1" applyBorder="1"/>
    <xf numFmtId="0" fontId="6" fillId="5" borderId="0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44" fontId="6" fillId="6" borderId="0" xfId="1" applyFont="1" applyFill="1"/>
    <xf numFmtId="0" fontId="6" fillId="6" borderId="0" xfId="0" applyFont="1" applyFill="1" applyBorder="1"/>
    <xf numFmtId="44" fontId="6" fillId="6" borderId="0" xfId="1" applyFont="1" applyFill="1" applyBorder="1"/>
    <xf numFmtId="44" fontId="6" fillId="2" borderId="0" xfId="1" applyFont="1" applyFill="1" applyBorder="1"/>
    <xf numFmtId="0" fontId="6" fillId="0" borderId="0" xfId="0" applyFont="1" applyBorder="1"/>
    <xf numFmtId="44" fontId="9" fillId="4" borderId="3" xfId="0" applyNumberFormat="1" applyFont="1" applyFill="1" applyBorder="1"/>
    <xf numFmtId="44" fontId="8" fillId="4" borderId="0" xfId="0" applyNumberFormat="1" applyFont="1" applyFill="1"/>
    <xf numFmtId="44" fontId="6" fillId="4" borderId="0" xfId="0" applyNumberFormat="1" applyFont="1" applyFill="1"/>
    <xf numFmtId="0" fontId="13" fillId="7" borderId="4" xfId="0" applyFont="1" applyFill="1" applyBorder="1" applyAlignment="1">
      <alignment horizontal="left"/>
    </xf>
    <xf numFmtId="44" fontId="14" fillId="7" borderId="4" xfId="0" applyNumberFormat="1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13" fillId="7" borderId="5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44" fontId="6" fillId="0" borderId="0" xfId="0" applyNumberFormat="1" applyFont="1"/>
    <xf numFmtId="0" fontId="13" fillId="7" borderId="0" xfId="0" applyFont="1" applyFill="1" applyAlignment="1">
      <alignment horizontal="left"/>
    </xf>
    <xf numFmtId="44" fontId="16" fillId="7" borderId="0" xfId="1" applyFont="1" applyFill="1" applyAlignment="1">
      <alignment horizontal="left"/>
    </xf>
    <xf numFmtId="0" fontId="15" fillId="7" borderId="0" xfId="0" applyFont="1" applyFill="1" applyAlignment="1">
      <alignment horizontal="left"/>
    </xf>
    <xf numFmtId="0" fontId="13" fillId="7" borderId="6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left"/>
    </xf>
    <xf numFmtId="0" fontId="13" fillId="7" borderId="8" xfId="0" applyFont="1" applyFill="1" applyBorder="1" applyAlignment="1">
      <alignment horizontal="left"/>
    </xf>
    <xf numFmtId="0" fontId="13" fillId="7" borderId="7" xfId="0" applyFont="1" applyFill="1" applyBorder="1"/>
    <xf numFmtId="44" fontId="16" fillId="7" borderId="7" xfId="0" applyNumberFormat="1" applyFont="1" applyFill="1" applyBorder="1"/>
    <xf numFmtId="0" fontId="15" fillId="7" borderId="7" xfId="0" applyFont="1" applyFill="1" applyBorder="1"/>
    <xf numFmtId="0" fontId="13" fillId="7" borderId="8" xfId="0" applyFont="1" applyFill="1" applyBorder="1"/>
    <xf numFmtId="0" fontId="13" fillId="0" borderId="0" xfId="0" applyFont="1"/>
    <xf numFmtId="0" fontId="6" fillId="0" borderId="4" xfId="0" applyFont="1" applyBorder="1"/>
    <xf numFmtId="44" fontId="14" fillId="0" borderId="4" xfId="0" applyNumberFormat="1" applyFont="1" applyBorder="1"/>
    <xf numFmtId="0" fontId="13" fillId="7" borderId="4" xfId="0" applyFont="1" applyFill="1" applyBorder="1"/>
    <xf numFmtId="0" fontId="8" fillId="0" borderId="4" xfId="0" applyFont="1" applyBorder="1"/>
    <xf numFmtId="0" fontId="6" fillId="0" borderId="5" xfId="0" applyFont="1" applyBorder="1"/>
    <xf numFmtId="0" fontId="6" fillId="5" borderId="9" xfId="0" applyFont="1" applyFill="1" applyBorder="1"/>
    <xf numFmtId="44" fontId="6" fillId="5" borderId="9" xfId="1" applyFont="1" applyFill="1" applyBorder="1"/>
    <xf numFmtId="14" fontId="6" fillId="0" borderId="0" xfId="0" applyNumberFormat="1" applyFont="1" applyFill="1"/>
    <xf numFmtId="44" fontId="6" fillId="0" borderId="0" xfId="1" applyFont="1" applyFill="1"/>
    <xf numFmtId="0" fontId="6" fillId="5" borderId="0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47625</xdr:rowOff>
    </xdr:from>
    <xdr:to>
      <xdr:col>7</xdr:col>
      <xdr:colOff>123825</xdr:colOff>
      <xdr:row>21</xdr:row>
      <xdr:rowOff>104775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" y="3286125"/>
          <a:ext cx="9334500" cy="219075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AU" sz="1400" kern="10" spc="0">
              <a:ln>
                <a:noFill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gency FB"/>
            </a:rPr>
            <a:t>Please make sure that the above calculation is correct. There is no real cross-checking mechanism other than getting it right.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Fileserver\shared\AAAB\Templates\Audio%20Files\Superannuation\SMSF%20CGT%20issues%20on%20shares.MP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0"/>
  <sheetViews>
    <sheetView tabSelected="1" workbookViewId="0">
      <selection activeCell="Q12" sqref="Q12"/>
    </sheetView>
  </sheetViews>
  <sheetFormatPr defaultColWidth="9.109375" defaultRowHeight="13.8"/>
  <cols>
    <col min="1" max="1" width="11.33203125" style="4" customWidth="1"/>
    <col min="2" max="2" width="12.88671875" style="4" customWidth="1"/>
    <col min="3" max="3" width="14.33203125" style="4" customWidth="1"/>
    <col min="4" max="4" width="13.5546875" style="4" customWidth="1"/>
    <col min="5" max="5" width="12.33203125" style="4" customWidth="1"/>
    <col min="6" max="6" width="12.44140625" style="6" customWidth="1"/>
    <col min="7" max="8" width="11.33203125" style="4" customWidth="1"/>
    <col min="9" max="9" width="8" style="4" customWidth="1"/>
    <col min="10" max="10" width="18.5546875" style="4" customWidth="1"/>
    <col min="11" max="11" width="12" style="7" customWidth="1"/>
    <col min="12" max="12" width="9.109375" style="4"/>
    <col min="13" max="14" width="0" style="4" hidden="1" customWidth="1"/>
    <col min="15" max="15" width="12.6640625" style="4" hidden="1" customWidth="1"/>
    <col min="16" max="16" width="11.109375" style="4" hidden="1" customWidth="1"/>
    <col min="17" max="16384" width="9.109375" style="4"/>
  </cols>
  <sheetData>
    <row r="1" spans="1:16" ht="15.6">
      <c r="A1" s="5" t="s">
        <v>0</v>
      </c>
    </row>
    <row r="2" spans="1:16">
      <c r="G2" s="59" t="s">
        <v>14</v>
      </c>
      <c r="H2" s="60"/>
      <c r="I2" s="61"/>
    </row>
    <row r="3" spans="1:16">
      <c r="A3" s="8" t="s">
        <v>1</v>
      </c>
      <c r="B3" s="68" t="s">
        <v>41</v>
      </c>
      <c r="E3" s="9" t="s">
        <v>17</v>
      </c>
      <c r="G3" s="62"/>
      <c r="H3" s="63"/>
      <c r="I3" s="64"/>
      <c r="J3" s="4" t="s">
        <v>13</v>
      </c>
    </row>
    <row r="4" spans="1:16">
      <c r="B4" s="69"/>
      <c r="G4" s="65"/>
      <c r="H4" s="66"/>
      <c r="I4" s="67"/>
      <c r="J4" s="4" t="s">
        <v>13</v>
      </c>
      <c r="K4" s="7" t="s">
        <v>13</v>
      </c>
    </row>
    <row r="5" spans="1:16">
      <c r="K5" s="7" t="s">
        <v>13</v>
      </c>
    </row>
    <row r="6" spans="1:16">
      <c r="B6" s="10" t="s">
        <v>2</v>
      </c>
      <c r="C6" s="10" t="s">
        <v>3</v>
      </c>
      <c r="D6" s="10" t="s">
        <v>23</v>
      </c>
      <c r="E6" s="10" t="s">
        <v>5</v>
      </c>
      <c r="F6" s="11" t="s">
        <v>8</v>
      </c>
      <c r="G6" s="10" t="s">
        <v>10</v>
      </c>
      <c r="H6" s="10" t="s">
        <v>12</v>
      </c>
      <c r="I6" s="12" t="s">
        <v>13</v>
      </c>
    </row>
    <row r="7" spans="1:16">
      <c r="A7" s="13" t="s">
        <v>16</v>
      </c>
      <c r="B7" s="10" t="s">
        <v>4</v>
      </c>
      <c r="C7" s="10" t="s">
        <v>4</v>
      </c>
      <c r="D7" s="10" t="s">
        <v>6</v>
      </c>
      <c r="E7" s="14"/>
      <c r="F7" s="11" t="s">
        <v>9</v>
      </c>
      <c r="G7" s="10" t="s">
        <v>11</v>
      </c>
      <c r="H7" s="10" t="s">
        <v>7</v>
      </c>
    </row>
    <row r="8" spans="1:16">
      <c r="B8" s="12"/>
      <c r="C8" s="12"/>
      <c r="N8" s="4" t="s">
        <v>7</v>
      </c>
      <c r="O8" s="4" t="s">
        <v>34</v>
      </c>
      <c r="P8" s="4" t="s">
        <v>35</v>
      </c>
    </row>
    <row r="9" spans="1:16" ht="12" customHeight="1">
      <c r="J9" s="70" t="s">
        <v>15</v>
      </c>
      <c r="K9" s="70"/>
    </row>
    <row r="10" spans="1:16" s="8" customFormat="1">
      <c r="A10" s="4"/>
      <c r="B10" s="55"/>
      <c r="C10" s="55"/>
      <c r="D10" s="56">
        <v>0</v>
      </c>
      <c r="E10" s="56">
        <v>0</v>
      </c>
      <c r="F10" s="56">
        <f>IF(E10&gt;D10,0,(E10-D10))</f>
        <v>0</v>
      </c>
      <c r="G10" s="56">
        <f>IF(D10&lt;E10,(E10-D10),0)</f>
        <v>0</v>
      </c>
      <c r="H10" s="56">
        <f>IF(C10-B10&lt;365, G10*0,G10/3)</f>
        <v>0</v>
      </c>
      <c r="J10" s="70"/>
      <c r="K10" s="70"/>
      <c r="N10" s="8">
        <f>IF(H10&gt;0,G10,0)</f>
        <v>0</v>
      </c>
      <c r="O10" s="8">
        <f>IF(H10=0,G10,0)</f>
        <v>0</v>
      </c>
      <c r="P10" s="8">
        <f>+N10/3</f>
        <v>0</v>
      </c>
    </row>
    <row r="11" spans="1:16">
      <c r="B11" s="55"/>
      <c r="C11" s="55"/>
      <c r="D11" s="56">
        <v>0</v>
      </c>
      <c r="E11" s="56">
        <v>0</v>
      </c>
      <c r="F11" s="56">
        <f t="shared" ref="F11:F20" si="0">IF(E11&gt;D11,0,(E11-D11))</f>
        <v>0</v>
      </c>
      <c r="G11" s="56">
        <f t="shared" ref="G11:G21" si="1">IF(D11&lt;E11,(E11-D11),0)</f>
        <v>0</v>
      </c>
      <c r="H11" s="56">
        <f t="shared" ref="H11:H21" si="2">IF(C11-B11&lt;365, G11*0,G11/3)</f>
        <v>0</v>
      </c>
      <c r="J11" s="70"/>
      <c r="K11" s="70"/>
      <c r="N11" s="8">
        <f t="shared" ref="N11:N21" si="3">IF(H11&gt;0,G11,0)</f>
        <v>0</v>
      </c>
      <c r="O11" s="8">
        <f t="shared" ref="O11:O21" si="4">IF(H11=0,G11,0)</f>
        <v>0</v>
      </c>
    </row>
    <row r="12" spans="1:16">
      <c r="B12" s="55"/>
      <c r="C12" s="55"/>
      <c r="D12" s="56">
        <v>0</v>
      </c>
      <c r="E12" s="56">
        <v>0</v>
      </c>
      <c r="F12" s="56">
        <f t="shared" si="0"/>
        <v>0</v>
      </c>
      <c r="G12" s="56">
        <f t="shared" si="1"/>
        <v>0</v>
      </c>
      <c r="H12" s="56">
        <f t="shared" si="2"/>
        <v>0</v>
      </c>
      <c r="J12" s="70"/>
      <c r="K12" s="70"/>
      <c r="N12" s="8">
        <f t="shared" si="3"/>
        <v>0</v>
      </c>
      <c r="O12" s="8">
        <f t="shared" si="4"/>
        <v>0</v>
      </c>
    </row>
    <row r="13" spans="1:16">
      <c r="B13" s="55"/>
      <c r="C13" s="55"/>
      <c r="D13" s="56">
        <v>0</v>
      </c>
      <c r="E13" s="56">
        <v>0</v>
      </c>
      <c r="F13" s="56">
        <f t="shared" si="0"/>
        <v>0</v>
      </c>
      <c r="G13" s="56">
        <f t="shared" si="1"/>
        <v>0</v>
      </c>
      <c r="H13" s="56">
        <f t="shared" si="2"/>
        <v>0</v>
      </c>
      <c r="N13" s="8">
        <f t="shared" si="3"/>
        <v>0</v>
      </c>
      <c r="O13" s="8">
        <f t="shared" si="4"/>
        <v>0</v>
      </c>
    </row>
    <row r="14" spans="1:16">
      <c r="B14" s="55"/>
      <c r="C14" s="55"/>
      <c r="D14" s="56">
        <v>0</v>
      </c>
      <c r="E14" s="56">
        <v>0</v>
      </c>
      <c r="F14" s="56">
        <f t="shared" si="0"/>
        <v>0</v>
      </c>
      <c r="G14" s="56">
        <f t="shared" si="1"/>
        <v>0</v>
      </c>
      <c r="H14" s="56">
        <f t="shared" si="2"/>
        <v>0</v>
      </c>
      <c r="J14" s="58" t="s">
        <v>38</v>
      </c>
      <c r="K14" s="58"/>
      <c r="N14" s="8">
        <f t="shared" si="3"/>
        <v>0</v>
      </c>
      <c r="O14" s="8">
        <f t="shared" si="4"/>
        <v>0</v>
      </c>
    </row>
    <row r="15" spans="1:16">
      <c r="B15" s="55"/>
      <c r="C15" s="55"/>
      <c r="D15" s="56">
        <v>0</v>
      </c>
      <c r="E15" s="56">
        <v>0</v>
      </c>
      <c r="F15" s="56">
        <f t="shared" si="0"/>
        <v>0</v>
      </c>
      <c r="G15" s="56">
        <f t="shared" si="1"/>
        <v>0</v>
      </c>
      <c r="H15" s="56">
        <f t="shared" si="2"/>
        <v>0</v>
      </c>
      <c r="J15" s="15"/>
      <c r="K15" s="16"/>
      <c r="N15" s="8">
        <f t="shared" si="3"/>
        <v>0</v>
      </c>
      <c r="O15" s="8">
        <f t="shared" si="4"/>
        <v>0</v>
      </c>
    </row>
    <row r="16" spans="1:16">
      <c r="B16" s="55"/>
      <c r="C16" s="55"/>
      <c r="D16" s="56">
        <v>0</v>
      </c>
      <c r="E16" s="56">
        <v>0</v>
      </c>
      <c r="F16" s="56">
        <f t="shared" si="0"/>
        <v>0</v>
      </c>
      <c r="G16" s="56">
        <f t="shared" si="1"/>
        <v>0</v>
      </c>
      <c r="H16" s="56">
        <f t="shared" si="2"/>
        <v>0</v>
      </c>
      <c r="J16" s="17" t="s">
        <v>32</v>
      </c>
      <c r="K16" s="18">
        <f>+G23</f>
        <v>0</v>
      </c>
      <c r="N16" s="8">
        <f t="shared" si="3"/>
        <v>0</v>
      </c>
      <c r="O16" s="8">
        <f t="shared" si="4"/>
        <v>0</v>
      </c>
    </row>
    <row r="17" spans="1:16">
      <c r="B17" s="55"/>
      <c r="C17" s="55"/>
      <c r="D17" s="56">
        <v>0</v>
      </c>
      <c r="E17" s="56">
        <v>0</v>
      </c>
      <c r="F17" s="56">
        <f t="shared" si="0"/>
        <v>0</v>
      </c>
      <c r="G17" s="56">
        <f t="shared" si="1"/>
        <v>0</v>
      </c>
      <c r="H17" s="56">
        <f t="shared" si="2"/>
        <v>0</v>
      </c>
      <c r="J17" s="17" t="s">
        <v>33</v>
      </c>
      <c r="K17" s="19">
        <f>+F23</f>
        <v>0</v>
      </c>
      <c r="N17" s="8">
        <f t="shared" si="3"/>
        <v>0</v>
      </c>
      <c r="O17" s="8">
        <f t="shared" si="4"/>
        <v>0</v>
      </c>
    </row>
    <row r="18" spans="1:16">
      <c r="B18" s="55"/>
      <c r="C18" s="55"/>
      <c r="D18" s="56">
        <v>0</v>
      </c>
      <c r="E18" s="56">
        <v>0</v>
      </c>
      <c r="F18" s="56">
        <f t="shared" si="0"/>
        <v>0</v>
      </c>
      <c r="G18" s="56">
        <f t="shared" si="1"/>
        <v>0</v>
      </c>
      <c r="H18" s="56">
        <f t="shared" si="2"/>
        <v>0</v>
      </c>
      <c r="J18" s="20" t="s">
        <v>39</v>
      </c>
      <c r="K18" s="18">
        <f>+K16+K17</f>
        <v>0</v>
      </c>
      <c r="N18" s="8">
        <f t="shared" si="3"/>
        <v>0</v>
      </c>
      <c r="O18" s="8">
        <f t="shared" si="4"/>
        <v>0</v>
      </c>
    </row>
    <row r="19" spans="1:16">
      <c r="B19" s="55"/>
      <c r="C19" s="55"/>
      <c r="D19" s="56">
        <v>0</v>
      </c>
      <c r="E19" s="56">
        <v>0</v>
      </c>
      <c r="F19" s="56">
        <f t="shared" si="0"/>
        <v>0</v>
      </c>
      <c r="G19" s="56">
        <f t="shared" si="1"/>
        <v>0</v>
      </c>
      <c r="H19" s="56">
        <f t="shared" si="2"/>
        <v>0</v>
      </c>
      <c r="J19" s="21"/>
      <c r="K19" s="22"/>
      <c r="N19" s="8">
        <f t="shared" si="3"/>
        <v>0</v>
      </c>
      <c r="O19" s="8">
        <f t="shared" si="4"/>
        <v>0</v>
      </c>
    </row>
    <row r="20" spans="1:16">
      <c r="B20" s="55"/>
      <c r="C20" s="55"/>
      <c r="D20" s="56">
        <v>0</v>
      </c>
      <c r="E20" s="56">
        <v>0</v>
      </c>
      <c r="F20" s="56">
        <f t="shared" si="0"/>
        <v>0</v>
      </c>
      <c r="G20" s="56">
        <f t="shared" si="1"/>
        <v>0</v>
      </c>
      <c r="H20" s="56">
        <f t="shared" si="2"/>
        <v>0</v>
      </c>
      <c r="J20" s="23"/>
      <c r="K20" s="24"/>
      <c r="N20" s="8">
        <f t="shared" si="3"/>
        <v>0</v>
      </c>
      <c r="O20" s="8">
        <f t="shared" si="4"/>
        <v>0</v>
      </c>
    </row>
    <row r="21" spans="1:16">
      <c r="B21" s="55"/>
      <c r="C21" s="55"/>
      <c r="D21" s="56">
        <v>0</v>
      </c>
      <c r="E21" s="56">
        <v>0</v>
      </c>
      <c r="F21" s="56">
        <f>IF(E21&gt;D21,0,(E21-D21))</f>
        <v>0</v>
      </c>
      <c r="G21" s="56">
        <f t="shared" si="1"/>
        <v>0</v>
      </c>
      <c r="H21" s="56">
        <f t="shared" si="2"/>
        <v>0</v>
      </c>
      <c r="J21" s="57" t="s">
        <v>37</v>
      </c>
      <c r="K21" s="18"/>
      <c r="N21" s="8">
        <f t="shared" si="3"/>
        <v>0</v>
      </c>
      <c r="O21" s="8">
        <f t="shared" si="4"/>
        <v>0</v>
      </c>
    </row>
    <row r="22" spans="1:16">
      <c r="J22" s="57"/>
      <c r="K22" s="25">
        <v>-55987.98</v>
      </c>
    </row>
    <row r="23" spans="1:16" ht="14.4" thickBot="1">
      <c r="B23" s="26"/>
      <c r="C23" s="26"/>
      <c r="D23" s="26"/>
      <c r="E23" s="27">
        <f>SUM(E10:E22)</f>
        <v>0</v>
      </c>
      <c r="F23" s="28">
        <f>SUM(F10:F22)</f>
        <v>0</v>
      </c>
      <c r="G23" s="29">
        <f>SUM(G10:G21)</f>
        <v>0</v>
      </c>
      <c r="H23" s="29">
        <f>SUM(H10:H22)</f>
        <v>0</v>
      </c>
      <c r="J23" s="23"/>
      <c r="K23" s="24"/>
      <c r="N23" s="4">
        <f>SUM(N10:N22)</f>
        <v>0</v>
      </c>
      <c r="O23" s="4">
        <f>SUM(O10:O22)</f>
        <v>0</v>
      </c>
      <c r="P23" s="4">
        <f>SUM(P10:P22)</f>
        <v>0</v>
      </c>
    </row>
    <row r="24" spans="1:16" ht="14.4" thickTop="1">
      <c r="B24" s="26"/>
      <c r="C24" s="26"/>
      <c r="D24" s="26"/>
      <c r="J24" s="17" t="s">
        <v>7</v>
      </c>
      <c r="K24" s="18">
        <f>IF(O29&lt;0,0,O29)</f>
        <v>0</v>
      </c>
    </row>
    <row r="25" spans="1:16">
      <c r="J25" s="23"/>
      <c r="K25" s="24"/>
    </row>
    <row r="26" spans="1:16" ht="12.75" customHeight="1">
      <c r="A26" s="30" t="s">
        <v>25</v>
      </c>
      <c r="B26" s="30"/>
      <c r="C26" s="31">
        <f>+E23</f>
        <v>0</v>
      </c>
      <c r="D26" s="30" t="s">
        <v>24</v>
      </c>
      <c r="E26" s="30"/>
      <c r="F26" s="32"/>
      <c r="G26" s="30"/>
      <c r="H26" s="33"/>
      <c r="I26" s="34"/>
      <c r="J26" s="20" t="s">
        <v>40</v>
      </c>
      <c r="K26" s="18">
        <f>+K18+K22-K24</f>
        <v>-55987.98</v>
      </c>
      <c r="O26" s="35">
        <f>+O23+F23+K22</f>
        <v>-55987.98</v>
      </c>
    </row>
    <row r="27" spans="1:16">
      <c r="A27" s="36" t="s">
        <v>26</v>
      </c>
      <c r="B27" s="36"/>
      <c r="C27" s="37">
        <f>+D50</f>
        <v>0</v>
      </c>
      <c r="D27" s="36" t="s">
        <v>27</v>
      </c>
      <c r="E27" s="36"/>
      <c r="F27" s="38"/>
      <c r="G27" s="36"/>
      <c r="H27" s="39"/>
      <c r="I27" s="34"/>
      <c r="J27" s="21"/>
      <c r="K27" s="22"/>
    </row>
    <row r="28" spans="1:16">
      <c r="A28" s="40" t="s">
        <v>28</v>
      </c>
      <c r="B28" s="40"/>
      <c r="C28" s="40"/>
      <c r="D28" s="40"/>
      <c r="E28" s="40"/>
      <c r="F28" s="41"/>
      <c r="G28" s="40"/>
      <c r="H28" s="42"/>
      <c r="I28" s="34"/>
      <c r="J28" s="23"/>
      <c r="K28" s="24"/>
    </row>
    <row r="29" spans="1:16">
      <c r="A29" s="40" t="s">
        <v>29</v>
      </c>
      <c r="B29" s="43"/>
      <c r="C29" s="44">
        <f>+G23</f>
        <v>0</v>
      </c>
      <c r="D29" s="43" t="s">
        <v>30</v>
      </c>
      <c r="E29" s="43"/>
      <c r="F29" s="45"/>
      <c r="G29" s="43"/>
      <c r="H29" s="46"/>
      <c r="I29" s="47"/>
      <c r="J29" s="17" t="s">
        <v>36</v>
      </c>
      <c r="K29" s="18">
        <f>IF(O31&gt;=0,O31,0)</f>
        <v>0</v>
      </c>
      <c r="M29" s="4">
        <v>2500</v>
      </c>
      <c r="O29" s="4">
        <f>IF(O26&lt;0,(N23+O26)/3,N23/3)</f>
        <v>-18662.66</v>
      </c>
    </row>
    <row r="30" spans="1:16" ht="14.4" thickBot="1">
      <c r="A30" s="30" t="s">
        <v>31</v>
      </c>
      <c r="B30" s="48"/>
      <c r="C30" s="49">
        <f>+F23</f>
        <v>0</v>
      </c>
      <c r="D30" s="50" t="s">
        <v>30</v>
      </c>
      <c r="E30" s="48"/>
      <c r="F30" s="51"/>
      <c r="G30" s="48"/>
      <c r="H30" s="52"/>
      <c r="J30" s="53"/>
      <c r="K30" s="54"/>
      <c r="M30" s="4">
        <f>+M29/3</f>
        <v>833.33333333333337</v>
      </c>
    </row>
    <row r="31" spans="1:16" ht="14.4" thickTop="1">
      <c r="O31" s="4">
        <f>+K26*0.15</f>
        <v>-8398.1970000000001</v>
      </c>
    </row>
    <row r="44" spans="6:6">
      <c r="F44" s="6">
        <f>+F23*-1</f>
        <v>0</v>
      </c>
    </row>
    <row r="50" spans="4:4">
      <c r="D50" s="35">
        <f>SUM(D10:D21)</f>
        <v>0</v>
      </c>
    </row>
  </sheetData>
  <mergeCells count="5">
    <mergeCell ref="J21:J22"/>
    <mergeCell ref="J14:K14"/>
    <mergeCell ref="G2:I4"/>
    <mergeCell ref="B3:B4"/>
    <mergeCell ref="J9:K12"/>
  </mergeCells>
  <phoneticPr fontId="0" type="noConversion"/>
  <conditionalFormatting sqref="K26 K18 K22 F10:F21">
    <cfRule type="cellIs" dxfId="0" priority="1" stopIfTrue="1" operator="lessThan">
      <formula>0</formula>
    </cfRule>
  </conditionalFormatting>
  <dataValidations count="7">
    <dataValidation type="custom" allowBlank="1" showInputMessage="1" showErrorMessage="1" error="Buy Date after sell date" sqref="B10:B21">
      <formula1>B10&lt;C10</formula1>
    </dataValidation>
    <dataValidation type="custom" allowBlank="1" showInputMessage="1" showErrorMessage="1" error="Sell date is before buy date" sqref="C10:C21">
      <formula1>C10&gt;B10</formula1>
    </dataValidation>
    <dataValidation type="decimal" errorStyle="warning" allowBlank="1" showInputMessage="1" showErrorMessage="1" error="This is a big profit or loss. Are you sure this is right?" sqref="E10:E21">
      <formula1>D10*0.5</formula1>
      <formula2>D10*1.5</formula2>
    </dataValidation>
    <dataValidation type="decimal" operator="lessThan" allowBlank="1" showInputMessage="1" showErrorMessage="1" error="You must enter the loss as a negative number" sqref="K22">
      <formula1>0</formula1>
    </dataValidation>
    <dataValidation type="whole" operator="greaterThanOrEqual" allowBlank="1" showInputMessage="1" showErrorMessage="1" error="You should not be entering data here" sqref="F10:F20">
      <formula1>1E+25</formula1>
    </dataValidation>
    <dataValidation type="whole" operator="greaterThan" allowBlank="1" showInputMessage="1" showErrorMessage="1" error="You should not be entering data here" sqref="G10:G21">
      <formula1>1000000000000000000</formula1>
    </dataValidation>
    <dataValidation type="whole" operator="greaterThan" allowBlank="1" showInputMessage="1" showErrorMessage="1" error="You should not be entering data here" sqref="H10:H21">
      <formula1>100000000000000</formula1>
    </dataValidation>
  </dataValidations>
  <hyperlinks>
    <hyperlink ref="E3" r:id="rId1"/>
  </hyperlinks>
  <pageMargins left="0.75" right="0.75" top="1" bottom="1" header="0.5" footer="0.5"/>
  <pageSetup paperSize="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13"/>
  <sheetViews>
    <sheetView workbookViewId="0">
      <selection activeCell="C10" sqref="C10"/>
    </sheetView>
  </sheetViews>
  <sheetFormatPr defaultRowHeight="13.2"/>
  <cols>
    <col min="1" max="1" width="52.88671875" customWidth="1"/>
    <col min="2" max="2" width="25.5546875" customWidth="1"/>
    <col min="3" max="3" width="23.6640625" customWidth="1"/>
  </cols>
  <sheetData>
    <row r="2" spans="1:2">
      <c r="A2" s="1" t="s">
        <v>18</v>
      </c>
    </row>
    <row r="3" spans="1:2">
      <c r="A3" s="1"/>
    </row>
    <row r="4" spans="1:2">
      <c r="A4" s="71"/>
    </row>
    <row r="5" spans="1:2">
      <c r="A5" s="72"/>
    </row>
    <row r="6" spans="1:2">
      <c r="A6" s="1"/>
    </row>
    <row r="7" spans="1:2">
      <c r="A7" s="1"/>
    </row>
    <row r="8" spans="1:2">
      <c r="A8" s="1" t="s">
        <v>19</v>
      </c>
      <c r="B8" s="2"/>
    </row>
    <row r="9" spans="1:2">
      <c r="A9" s="1" t="s">
        <v>20</v>
      </c>
      <c r="B9" s="2"/>
    </row>
    <row r="10" spans="1:2">
      <c r="A10" s="1" t="s">
        <v>21</v>
      </c>
      <c r="B10" s="2"/>
    </row>
    <row r="11" spans="1:2">
      <c r="A11" s="1"/>
    </row>
    <row r="12" spans="1:2">
      <c r="A12" s="1"/>
    </row>
    <row r="13" spans="1:2">
      <c r="A13" s="1" t="s">
        <v>22</v>
      </c>
      <c r="B13" s="3">
        <f>+B8+B9-B10</f>
        <v>0</v>
      </c>
    </row>
  </sheetData>
  <mergeCells count="1">
    <mergeCell ref="A4:A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Shares CGT Calculator</vt:lpstr>
      <vt:lpstr>Cost base calculation sheet</vt:lpstr>
      <vt:lpstr>'Shares CGT Calculator'!Print_Area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D'Angelo</dc:creator>
  <cp:lastModifiedBy>sunil.adiyodi</cp:lastModifiedBy>
  <cp:lastPrinted>2017-06-07T07:24:26Z</cp:lastPrinted>
  <dcterms:created xsi:type="dcterms:W3CDTF">2003-09-12T08:14:07Z</dcterms:created>
  <dcterms:modified xsi:type="dcterms:W3CDTF">2019-04-30T06:14:21Z</dcterms:modified>
</cp:coreProperties>
</file>