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2" windowWidth="12120" windowHeight="8220"/>
  </bookViews>
  <sheets>
    <sheet name="Tax Rec workpaper" sheetId="3" r:id="rId1"/>
    <sheet name="SMSF With Tax Loss" sheetId="4" r:id="rId2"/>
    <sheet name="Exempt Pension Income" sheetId="5" r:id="rId3"/>
  </sheets>
  <definedNames>
    <definedName name="_xlnm.Print_Area" localSheetId="2">'Exempt Pension Income'!$A$1:$F$63</definedName>
    <definedName name="_xlnm.Print_Area" localSheetId="0">'Tax Rec workpaper'!$A$1:$E$49</definedName>
  </definedNames>
  <calcPr calcId="125725"/>
</workbook>
</file>

<file path=xl/calcChain.xml><?xml version="1.0" encoding="utf-8"?>
<calcChain xmlns="http://schemas.openxmlformats.org/spreadsheetml/2006/main">
  <c r="D61" i="3"/>
  <c r="D56"/>
  <c r="D55"/>
  <c r="D23" i="5"/>
  <c r="D20" i="3"/>
  <c r="B3" i="4" l="1"/>
  <c r="D5"/>
  <c r="F5" i="5" l="1"/>
  <c r="F41" l="1"/>
  <c r="F51" l="1"/>
  <c r="C3" l="1"/>
  <c r="E31"/>
  <c r="F31" s="1"/>
  <c r="F57"/>
  <c r="E39"/>
  <c r="F39" s="1"/>
  <c r="F35"/>
  <c r="D43" i="3"/>
  <c r="C15"/>
  <c r="D17" s="1"/>
  <c r="C25"/>
  <c r="J35"/>
  <c r="E37" s="1"/>
  <c r="B18" i="4"/>
  <c r="B22" s="1"/>
  <c r="D27" i="3" l="1"/>
  <c r="C37"/>
  <c r="E37" i="5"/>
  <c r="F37" s="1"/>
  <c r="E29"/>
  <c r="F29" s="1"/>
  <c r="E32"/>
  <c r="F32" s="1"/>
  <c r="E38"/>
  <c r="E36"/>
  <c r="E28"/>
  <c r="F28" s="1"/>
  <c r="E26"/>
  <c r="F26" s="1"/>
  <c r="E27"/>
  <c r="F27" s="1"/>
  <c r="F23"/>
  <c r="E30"/>
  <c r="F30" s="1"/>
  <c r="D41" i="3" l="1"/>
  <c r="D46" s="1"/>
  <c r="D49" l="1"/>
  <c r="D66" s="1"/>
  <c r="F36" i="5"/>
  <c r="F38"/>
  <c r="F42" l="1"/>
  <c r="J20" i="3"/>
  <c r="J21" s="1"/>
  <c r="J25" s="1"/>
  <c r="C9" i="4"/>
  <c r="F44" i="5" l="1"/>
  <c r="F52" l="1"/>
  <c r="F62" s="1"/>
</calcChain>
</file>

<file path=xl/comments1.xml><?xml version="1.0" encoding="utf-8"?>
<comments xmlns="http://schemas.openxmlformats.org/spreadsheetml/2006/main">
  <authors>
    <author>Robert</author>
    <author>Robert Alan Lopez</author>
    <author>Robert Lopez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 xml:space="preserve">This should be the amount in the Handiledger accounts. There will be occasions, however, when you need to make adjustments to the Handiledger accounts before you can enter a figure here. This will happen when there are a lot of public unit trust, undeducted and other types of taxaxle, tax free income in the Handiledger profit figure.
</t>
        </r>
      </text>
    </comment>
    <comment ref="C10" authorId="0">
      <text>
        <r>
          <rPr>
            <b/>
            <sz val="8"/>
            <color indexed="81"/>
            <rFont val="Tahoma"/>
            <family val="2"/>
          </rPr>
          <t>Losses for the year from the Change in MV account in ledger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>
      <text>
        <r>
          <rPr>
            <b/>
            <sz val="8"/>
            <color indexed="81"/>
            <rFont val="Tahoma"/>
            <family val="2"/>
          </rPr>
          <t>Losses on capital account in ledger, generally account 0600. Since the accounts are prepared using market value this figure will not be the actual tax capital loss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0" authorId="0">
      <text>
        <r>
          <rPr>
            <b/>
            <sz val="8"/>
            <color indexed="81"/>
            <rFont val="Tahoma"/>
            <family val="2"/>
          </rPr>
          <t>Gains for the year from the Change in MV account in ledge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Gains on capital account in ledger, generally account 0600. Since the accounts are prepared using market value this figure will not be the actual tax capital gain.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9" authorId="1">
      <text>
        <r>
          <rPr>
            <b/>
            <sz val="8"/>
            <color indexed="81"/>
            <rFont val="Tahoma"/>
            <family val="2"/>
          </rPr>
          <t>You now need to work out your actual capital gain or loss, using tax law principles (cost base, etc). If you have a net capital loss for the year, you need to record this in the tax return and workpaper so that it can be offset against future gains. If you have a capital gain, you will need to add this back in this reconciliation as it will be taxable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>
      <text>
        <r>
          <rPr>
            <b/>
            <sz val="8"/>
            <color indexed="81"/>
            <rFont val="Tahoma"/>
            <family val="2"/>
          </rPr>
          <t xml:space="preserve">The gain goes in as gross before any discount. </t>
        </r>
      </text>
    </comment>
    <comment ref="C33" authorId="0">
      <text>
        <r>
          <rPr>
            <b/>
            <sz val="8"/>
            <color indexed="81"/>
            <rFont val="Tahoma"/>
            <family val="2"/>
          </rPr>
          <t xml:space="preserve">The gain goes in as gross before any discount.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>
      <text>
        <r>
          <rPr>
            <b/>
            <sz val="8"/>
            <color indexed="81"/>
            <rFont val="Tahoma"/>
            <family val="2"/>
          </rPr>
          <t xml:space="preserve">The gain goes in as gross before any discount. 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 xml:space="preserve">Enter as a positive number not a negative
</t>
        </r>
      </text>
    </comment>
    <comment ref="C37" authorId="0">
      <text>
        <r>
          <rPr>
            <b/>
            <sz val="8"/>
            <color indexed="81"/>
            <rFont val="Tahoma"/>
            <family val="2"/>
          </rPr>
          <t>If this figure is Zero it is because you cannot use a capital loss to reduce the SMSF ordinary earnings.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7" authorId="2">
      <text>
        <r>
          <rPr>
            <b/>
            <sz val="8"/>
            <color indexed="81"/>
            <rFont val="Tahoma"/>
            <family val="2"/>
          </rPr>
          <t>Make sure you put this in the tax return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3" authorId="2">
      <text>
        <r>
          <rPr>
            <b/>
            <sz val="8"/>
            <color indexed="81"/>
            <rFont val="Tahoma"/>
            <family val="2"/>
          </rPr>
          <t>You will have to enter this manually, go back to your workpapers and work out what the 1/3 discount will be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F13" authorId="0">
      <text>
        <r>
          <rPr>
            <b/>
            <sz val="8"/>
            <color indexed="81"/>
            <rFont val="Tahoma"/>
            <family val="2"/>
          </rPr>
          <t xml:space="preserve">Taxable Gain </t>
        </r>
      </text>
    </comment>
    <comment ref="F21" authorId="0">
      <text>
        <r>
          <rPr>
            <sz val="8"/>
            <color indexed="81"/>
            <rFont val="Tahoma"/>
            <family val="2"/>
          </rPr>
          <t>Remember to remove any non-taxable amounts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>Put in as a negative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>Put in as a negative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put as a negative</t>
        </r>
      </text>
    </comment>
    <comment ref="D38" authorId="0">
      <text>
        <r>
          <rPr>
            <sz val="8"/>
            <color indexed="81"/>
            <rFont val="Tahoma"/>
            <family val="2"/>
          </rPr>
          <t xml:space="preserve">Put in as a negative
</t>
        </r>
      </text>
    </comment>
    <comment ref="D39" authorId="0">
      <text>
        <r>
          <rPr>
            <b/>
            <sz val="8"/>
            <color indexed="81"/>
            <rFont val="Tahoma"/>
            <family val="2"/>
          </rPr>
          <t>Put in as a negative</t>
        </r>
      </text>
    </comment>
  </commentList>
</comments>
</file>

<file path=xl/sharedStrings.xml><?xml version="1.0" encoding="utf-8"?>
<sst xmlns="http://schemas.openxmlformats.org/spreadsheetml/2006/main" count="114" uniqueCount="86">
  <si>
    <t>SMSF Income Tax Reconciliation</t>
  </si>
  <si>
    <t>Year Ending</t>
  </si>
  <si>
    <t>Income (Loss) per the accounts at year end</t>
  </si>
  <si>
    <t>Add:</t>
  </si>
  <si>
    <t>Unrealised Losses (per Handiledger accs)</t>
  </si>
  <si>
    <t>Non Deductible Expenses</t>
  </si>
  <si>
    <t>Total</t>
  </si>
  <si>
    <t>Other</t>
  </si>
  <si>
    <t xml:space="preserve"> </t>
  </si>
  <si>
    <t>Less:</t>
  </si>
  <si>
    <t>Non Taxable Income</t>
  </si>
  <si>
    <t>Realised Losses (per Handiledger accs)</t>
  </si>
  <si>
    <t>Adjusted Taxable Income</t>
  </si>
  <si>
    <t>Realised Profits (per Handiledger accs)</t>
  </si>
  <si>
    <t>Unrealised Profits (per Handiledger accs)</t>
  </si>
  <si>
    <t>losses for the fund for the year)</t>
  </si>
  <si>
    <t>(This should match the total tax capital</t>
  </si>
  <si>
    <t>Final Taxable Income</t>
  </si>
  <si>
    <t>Name of Fund</t>
  </si>
  <si>
    <t>Refer Comment</t>
  </si>
  <si>
    <t>Current Year Capital Losses Carried Forward</t>
  </si>
  <si>
    <t>Audio Note on trust income</t>
  </si>
  <si>
    <t>Audio note on 'other'</t>
  </si>
  <si>
    <t>Capital Gains (loss) - shares</t>
  </si>
  <si>
    <t>Capital Gains (loss) - managed funds</t>
  </si>
  <si>
    <t>Capital Gains (loss) - other</t>
  </si>
  <si>
    <t>Capital losses carried forward from prior year</t>
  </si>
  <si>
    <t>Calculate and enter (if applicable) 33.33% discount on capital gains</t>
  </si>
  <si>
    <t>Audio notes - shares</t>
  </si>
  <si>
    <t>Audio notes managed funds</t>
  </si>
  <si>
    <t>Audio notes other</t>
  </si>
  <si>
    <t>Income Tax Payable</t>
  </si>
  <si>
    <t>Audio Notes 1/3 Discount</t>
  </si>
  <si>
    <t xml:space="preserve">Income Tax Payable </t>
  </si>
  <si>
    <t>Taxable Contributions</t>
  </si>
  <si>
    <t>Member 1</t>
  </si>
  <si>
    <t>Member 2</t>
  </si>
  <si>
    <t>Member 3</t>
  </si>
  <si>
    <t>Member 4</t>
  </si>
  <si>
    <t>Income Tax payable on Contributions</t>
  </si>
  <si>
    <t>You have a negative tax payable amount listen to the audio below</t>
  </si>
  <si>
    <t>Ignore Audio below</t>
  </si>
  <si>
    <t>ATO Levy</t>
  </si>
  <si>
    <t>Rent</t>
  </si>
  <si>
    <t>Capital gain</t>
  </si>
  <si>
    <t>Dividends</t>
  </si>
  <si>
    <t>Unfranked</t>
  </si>
  <si>
    <t>Franked</t>
  </si>
  <si>
    <t>Interest</t>
  </si>
  <si>
    <t>Trust distribution</t>
  </si>
  <si>
    <t>Exempt Pension Percentage</t>
  </si>
  <si>
    <t xml:space="preserve">Exempt pension income </t>
  </si>
  <si>
    <t>Non-Expempt Pension Percentage</t>
  </si>
  <si>
    <t>Total Percentage</t>
  </si>
  <si>
    <t>Rental expenses</t>
  </si>
  <si>
    <t>Net Income - Exempt Pension Income/Net Income</t>
  </si>
  <si>
    <t>Depreciation LVP</t>
  </si>
  <si>
    <t xml:space="preserve">Depreciation </t>
  </si>
  <si>
    <t>Leasing fee</t>
  </si>
  <si>
    <t>Insurance</t>
  </si>
  <si>
    <t>Repairs and maintenance</t>
  </si>
  <si>
    <t>Other expenses</t>
  </si>
  <si>
    <t>Accounting fees</t>
  </si>
  <si>
    <t>Bank charges</t>
  </si>
  <si>
    <t>TAXABLE INCOME</t>
  </si>
  <si>
    <t>GROSS TAX PAYABLE @</t>
  </si>
  <si>
    <t>Instalments Paid</t>
  </si>
  <si>
    <t>SUB TOTAL</t>
  </si>
  <si>
    <t>Rebates &amp; Other Credits:</t>
  </si>
  <si>
    <t>NET TAX PAYABLE / (REFUND)</t>
  </si>
  <si>
    <t xml:space="preserve">Capital works deduction </t>
  </si>
  <si>
    <t>Undeducted contributions</t>
  </si>
  <si>
    <t>Sept</t>
  </si>
  <si>
    <t>Dec</t>
  </si>
  <si>
    <t>March</t>
  </si>
  <si>
    <t>June</t>
  </si>
  <si>
    <t>Less Supervisory Levy</t>
  </si>
  <si>
    <t>FTC</t>
  </si>
  <si>
    <t>Imputation credits</t>
  </si>
  <si>
    <t>TFN Withholding</t>
  </si>
  <si>
    <t>Assessable contributions</t>
  </si>
  <si>
    <t>Rates</t>
  </si>
  <si>
    <t>Technical Limit SF</t>
  </si>
  <si>
    <t>Fees &amp; Charges - Investment / Super Levy</t>
  </si>
  <si>
    <t>Audit Fees</t>
  </si>
  <si>
    <t>ASIC Filing fee</t>
  </si>
</sst>
</file>

<file path=xl/styles.xml><?xml version="1.0" encoding="utf-8"?>
<styleSheet xmlns="http://schemas.openxmlformats.org/spreadsheetml/2006/main">
  <numFmts count="9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_);[Red]\(&quot;$&quot;#,##0.00\)"/>
    <numFmt numFmtId="165" formatCode="&quot;$&quot;#,##0.00;[Red]\-\(&quot;$&quot;#,##0.00\)"/>
    <numFmt numFmtId="166" formatCode="#,##0.00_);\(#,##0.00\)"/>
    <numFmt numFmtId="167" formatCode="#,##0_);\(#,##0\)"/>
    <numFmt numFmtId="168" formatCode="mmm\-yy_)"/>
    <numFmt numFmtId="169" formatCode="#,##0.00_);\(#,##0.00\ \);\-\ \ "/>
    <numFmt numFmtId="170" formatCode="#,##0_);\(#,##0\ \);\-\ \ "/>
  </numFmts>
  <fonts count="2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6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u/>
      <sz val="10"/>
      <color indexed="12"/>
      <name val="Arial Narrow"/>
      <family val="2"/>
    </font>
    <font>
      <sz val="8"/>
      <name val="Arial Narrow"/>
      <family val="2"/>
    </font>
    <font>
      <u/>
      <sz val="8"/>
      <color indexed="12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10"/>
      <color indexed="10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MT"/>
    </font>
    <font>
      <sz val="10"/>
      <name val="Times New Roman"/>
      <family val="1"/>
    </font>
    <font>
      <sz val="11"/>
      <name val="Times New Roman"/>
      <family val="1"/>
    </font>
    <font>
      <sz val="1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1"/>
      <color indexed="12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6" fontId="19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3" borderId="1" xfId="0" applyFont="1" applyFill="1" applyBorder="1"/>
    <xf numFmtId="44" fontId="6" fillId="0" borderId="0" xfId="1" applyFont="1"/>
    <xf numFmtId="165" fontId="6" fillId="4" borderId="0" xfId="1" applyNumberFormat="1" applyFont="1" applyFill="1"/>
    <xf numFmtId="0" fontId="11" fillId="0" borderId="0" xfId="2" applyFont="1" applyAlignment="1" applyProtection="1"/>
    <xf numFmtId="0" fontId="10" fillId="0" borderId="0" xfId="0" applyFont="1"/>
    <xf numFmtId="44" fontId="6" fillId="4" borderId="1" xfId="1" applyFont="1" applyFill="1" applyBorder="1"/>
    <xf numFmtId="44" fontId="6" fillId="5" borderId="0" xfId="1" applyFont="1" applyFill="1"/>
    <xf numFmtId="44" fontId="6" fillId="0" borderId="0" xfId="1" applyFont="1" applyFill="1"/>
    <xf numFmtId="0" fontId="12" fillId="0" borderId="0" xfId="0" applyFont="1"/>
    <xf numFmtId="0" fontId="13" fillId="0" borderId="0" xfId="2" applyFont="1" applyAlignment="1" applyProtection="1"/>
    <xf numFmtId="0" fontId="6" fillId="3" borderId="0" xfId="0" applyFont="1" applyFill="1" applyAlignment="1">
      <alignment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wrapText="1"/>
    </xf>
    <xf numFmtId="44" fontId="6" fillId="0" borderId="0" xfId="0" applyNumberFormat="1" applyFont="1"/>
    <xf numFmtId="44" fontId="6" fillId="3" borderId="0" xfId="0" applyNumberFormat="1" applyFont="1" applyFill="1"/>
    <xf numFmtId="164" fontId="10" fillId="3" borderId="2" xfId="1" applyNumberFormat="1" applyFont="1" applyFill="1" applyBorder="1"/>
    <xf numFmtId="0" fontId="15" fillId="0" borderId="0" xfId="0" applyFont="1"/>
    <xf numFmtId="44" fontId="6" fillId="5" borderId="0" xfId="0" applyNumberFormat="1" applyFont="1" applyFill="1"/>
    <xf numFmtId="0" fontId="16" fillId="0" borderId="0" xfId="0" applyFont="1" applyAlignment="1">
      <alignment horizontal="left"/>
    </xf>
    <xf numFmtId="44" fontId="6" fillId="0" borderId="0" xfId="0" applyNumberFormat="1" applyFont="1" applyFill="1"/>
    <xf numFmtId="0" fontId="8" fillId="0" borderId="0" xfId="0" applyFont="1"/>
    <xf numFmtId="0" fontId="6" fillId="0" borderId="0" xfId="0" applyFont="1" applyFill="1" applyBorder="1"/>
    <xf numFmtId="8" fontId="9" fillId="5" borderId="3" xfId="0" applyNumberFormat="1" applyFont="1" applyFill="1" applyBorder="1"/>
    <xf numFmtId="0" fontId="10" fillId="0" borderId="4" xfId="0" applyFont="1" applyBorder="1"/>
    <xf numFmtId="0" fontId="1" fillId="0" borderId="4" xfId="0" applyFont="1" applyBorder="1"/>
    <xf numFmtId="8" fontId="10" fillId="5" borderId="4" xfId="0" applyNumberFormat="1" applyFont="1" applyFill="1" applyBorder="1"/>
    <xf numFmtId="44" fontId="1" fillId="4" borderId="5" xfId="1" applyFill="1" applyBorder="1"/>
    <xf numFmtId="44" fontId="1" fillId="4" borderId="0" xfId="1" applyFill="1"/>
    <xf numFmtId="0" fontId="17" fillId="0" borderId="4" xfId="0" applyFont="1" applyBorder="1"/>
    <xf numFmtId="44" fontId="17" fillId="5" borderId="4" xfId="0" applyNumberFormat="1" applyFont="1" applyFill="1" applyBorder="1"/>
    <xf numFmtId="44" fontId="17" fillId="5" borderId="4" xfId="1" applyFont="1" applyFill="1" applyBorder="1"/>
    <xf numFmtId="166" fontId="20" fillId="0" borderId="0" xfId="3" applyFont="1"/>
    <xf numFmtId="167" fontId="20" fillId="0" borderId="0" xfId="3" applyNumberFormat="1" applyFont="1"/>
    <xf numFmtId="166" fontId="21" fillId="0" borderId="0" xfId="3" applyFont="1"/>
    <xf numFmtId="166" fontId="21" fillId="0" borderId="0" xfId="3" applyFont="1" applyAlignment="1">
      <alignment horizontal="center"/>
    </xf>
    <xf numFmtId="169" fontId="21" fillId="0" borderId="0" xfId="3" applyNumberFormat="1" applyFont="1"/>
    <xf numFmtId="169" fontId="20" fillId="0" borderId="0" xfId="3" applyNumberFormat="1" applyFont="1"/>
    <xf numFmtId="166" fontId="22" fillId="0" borderId="0" xfId="3" applyFont="1"/>
    <xf numFmtId="166" fontId="22" fillId="0" borderId="10" xfId="3" applyFont="1" applyBorder="1" applyAlignment="1">
      <alignment horizontal="center"/>
    </xf>
    <xf numFmtId="169" fontId="22" fillId="0" borderId="11" xfId="3" applyNumberFormat="1" applyFont="1" applyBorder="1" applyProtection="1"/>
    <xf numFmtId="169" fontId="22" fillId="0" borderId="12" xfId="3" applyNumberFormat="1" applyFont="1" applyBorder="1" applyProtection="1"/>
    <xf numFmtId="166" fontId="23" fillId="0" borderId="0" xfId="3" applyFont="1"/>
    <xf numFmtId="166" fontId="22" fillId="0" borderId="13" xfId="3" applyFont="1" applyBorder="1" applyAlignment="1">
      <alignment horizontal="center"/>
    </xf>
    <xf numFmtId="169" fontId="22" fillId="0" borderId="6" xfId="3" applyNumberFormat="1" applyFont="1" applyBorder="1" applyProtection="1"/>
    <xf numFmtId="169" fontId="22" fillId="0" borderId="14" xfId="3" applyNumberFormat="1" applyFont="1" applyBorder="1" applyProtection="1"/>
    <xf numFmtId="169" fontId="22" fillId="0" borderId="6" xfId="3" applyNumberFormat="1" applyFont="1" applyBorder="1"/>
    <xf numFmtId="169" fontId="22" fillId="11" borderId="14" xfId="3" applyNumberFormat="1" applyFont="1" applyFill="1" applyBorder="1"/>
    <xf numFmtId="169" fontId="22" fillId="0" borderId="14" xfId="3" applyNumberFormat="1" applyFont="1" applyBorder="1"/>
    <xf numFmtId="166" fontId="24" fillId="0" borderId="0" xfId="3" applyFont="1"/>
    <xf numFmtId="169" fontId="22" fillId="13" borderId="14" xfId="3" applyNumberFormat="1" applyFont="1" applyFill="1" applyBorder="1"/>
    <xf numFmtId="166" fontId="22" fillId="8" borderId="0" xfId="3" applyFont="1" applyFill="1"/>
    <xf numFmtId="167" fontId="22" fillId="0" borderId="13" xfId="3" applyNumberFormat="1" applyFont="1" applyBorder="1" applyAlignment="1">
      <alignment horizontal="center"/>
    </xf>
    <xf numFmtId="10" fontId="22" fillId="8" borderId="6" xfId="4" applyNumberFormat="1" applyFont="1" applyFill="1" applyBorder="1"/>
    <xf numFmtId="169" fontId="22" fillId="12" borderId="14" xfId="3" applyNumberFormat="1" applyFont="1" applyFill="1" applyBorder="1"/>
    <xf numFmtId="166" fontId="22" fillId="7" borderId="0" xfId="3" applyFont="1" applyFill="1"/>
    <xf numFmtId="170" fontId="22" fillId="0" borderId="14" xfId="3" applyNumberFormat="1" applyFont="1" applyBorder="1"/>
    <xf numFmtId="166" fontId="22" fillId="9" borderId="0" xfId="3" applyFont="1" applyFill="1"/>
    <xf numFmtId="169" fontId="22" fillId="0" borderId="6" xfId="3" applyNumberFormat="1" applyFont="1" applyBorder="1" applyProtection="1">
      <protection locked="0"/>
    </xf>
    <xf numFmtId="170" fontId="22" fillId="0" borderId="14" xfId="3" applyNumberFormat="1" applyFont="1" applyBorder="1" applyProtection="1"/>
    <xf numFmtId="166" fontId="22" fillId="10" borderId="0" xfId="3" applyFont="1" applyFill="1"/>
    <xf numFmtId="10" fontId="22" fillId="7" borderId="6" xfId="4" applyNumberFormat="1" applyFont="1" applyFill="1" applyBorder="1" applyProtection="1">
      <protection locked="0"/>
    </xf>
    <xf numFmtId="170" fontId="22" fillId="12" borderId="14" xfId="3" applyNumberFormat="1" applyFont="1" applyFill="1" applyBorder="1" applyProtection="1"/>
    <xf numFmtId="167" fontId="22" fillId="12" borderId="13" xfId="3" applyNumberFormat="1" applyFont="1" applyFill="1" applyBorder="1" applyAlignment="1">
      <alignment horizontal="center"/>
    </xf>
    <xf numFmtId="10" fontId="22" fillId="9" borderId="6" xfId="4" applyNumberFormat="1" applyFont="1" applyFill="1" applyBorder="1" applyProtection="1">
      <protection locked="0"/>
    </xf>
    <xf numFmtId="169" fontId="25" fillId="0" borderId="7" xfId="3" applyNumberFormat="1" applyFont="1" applyBorder="1" applyProtection="1">
      <protection locked="0"/>
    </xf>
    <xf numFmtId="169" fontId="23" fillId="0" borderId="15" xfId="3" applyNumberFormat="1" applyFont="1" applyBorder="1" applyProtection="1"/>
    <xf numFmtId="166" fontId="22" fillId="0" borderId="16" xfId="3" applyFont="1" applyBorder="1"/>
    <xf numFmtId="10" fontId="22" fillId="0" borderId="0" xfId="3" applyNumberFormat="1" applyFont="1" applyProtection="1"/>
    <xf numFmtId="169" fontId="23" fillId="0" borderId="14" xfId="3" applyNumberFormat="1" applyFont="1" applyBorder="1" applyProtection="1"/>
    <xf numFmtId="169" fontId="25" fillId="0" borderId="6" xfId="3" applyNumberFormat="1" applyFont="1" applyBorder="1" applyProtection="1">
      <protection locked="0"/>
    </xf>
    <xf numFmtId="168" fontId="23" fillId="0" borderId="0" xfId="3" applyNumberFormat="1" applyFont="1" applyBorder="1" applyAlignment="1" applyProtection="1">
      <alignment horizontal="center"/>
    </xf>
    <xf numFmtId="169" fontId="25" fillId="12" borderId="6" xfId="3" applyNumberFormat="1" applyFont="1" applyFill="1" applyBorder="1" applyProtection="1">
      <protection locked="0"/>
    </xf>
    <xf numFmtId="169" fontId="22" fillId="0" borderId="14" xfId="3" applyNumberFormat="1" applyFont="1" applyFill="1" applyBorder="1" applyProtection="1"/>
    <xf numFmtId="44" fontId="25" fillId="11" borderId="6" xfId="1" applyFont="1" applyFill="1" applyBorder="1"/>
    <xf numFmtId="44" fontId="22" fillId="0" borderId="14" xfId="1" applyFont="1" applyBorder="1" applyProtection="1"/>
    <xf numFmtId="44" fontId="22" fillId="0" borderId="14" xfId="1" applyFont="1" applyBorder="1"/>
    <xf numFmtId="44" fontId="25" fillId="11" borderId="6" xfId="1" applyFont="1" applyFill="1" applyBorder="1" applyProtection="1"/>
    <xf numFmtId="44" fontId="22" fillId="12" borderId="14" xfId="1" applyFont="1" applyFill="1" applyBorder="1" applyProtection="1"/>
    <xf numFmtId="44" fontId="25" fillId="0" borderId="6" xfId="1" applyFont="1" applyFill="1" applyBorder="1" applyProtection="1"/>
    <xf numFmtId="44" fontId="22" fillId="0" borderId="14" xfId="1" applyFont="1" applyFill="1" applyBorder="1" applyProtection="1"/>
    <xf numFmtId="166" fontId="23" fillId="8" borderId="0" xfId="3" applyFont="1" applyFill="1"/>
    <xf numFmtId="166" fontId="23" fillId="8" borderId="13" xfId="3" applyFont="1" applyFill="1" applyBorder="1" applyAlignment="1">
      <alignment horizontal="center"/>
    </xf>
    <xf numFmtId="169" fontId="23" fillId="8" borderId="6" xfId="3" applyNumberFormat="1" applyFont="1" applyFill="1" applyBorder="1" applyProtection="1"/>
    <xf numFmtId="44" fontId="23" fillId="8" borderId="17" xfId="3" applyNumberFormat="1" applyFont="1" applyFill="1" applyBorder="1" applyProtection="1"/>
    <xf numFmtId="166" fontId="22" fillId="0" borderId="18" xfId="3" applyFont="1" applyBorder="1" applyAlignment="1">
      <alignment horizontal="center"/>
    </xf>
    <xf numFmtId="169" fontId="22" fillId="0" borderId="19" xfId="3" applyNumberFormat="1" applyFont="1" applyBorder="1"/>
    <xf numFmtId="169" fontId="22" fillId="0" borderId="20" xfId="3" applyNumberFormat="1" applyFont="1" applyBorder="1"/>
    <xf numFmtId="166" fontId="22" fillId="0" borderId="0" xfId="3" applyFont="1" applyAlignment="1">
      <alignment horizontal="center"/>
    </xf>
    <xf numFmtId="169" fontId="22" fillId="0" borderId="0" xfId="3" applyNumberFormat="1" applyFont="1"/>
    <xf numFmtId="169" fontId="23" fillId="0" borderId="21" xfId="3" applyNumberFormat="1" applyFont="1" applyBorder="1" applyProtection="1"/>
    <xf numFmtId="17" fontId="6" fillId="0" borderId="0" xfId="0" applyNumberFormat="1" applyFont="1"/>
    <xf numFmtId="0" fontId="6" fillId="6" borderId="0" xfId="0" applyFont="1" applyFill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0" fontId="8" fillId="4" borderId="9" xfId="0" applyFont="1" applyFill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8" fontId="23" fillId="8" borderId="17" xfId="3" applyNumberFormat="1" applyFont="1" applyFill="1" applyBorder="1" applyProtection="1"/>
  </cellXfs>
  <cellStyles count="5">
    <cellStyle name="Currency" xfId="1" builtinId="4"/>
    <cellStyle name="Hyperlink" xfId="2" builtinId="8"/>
    <cellStyle name="Normal" xfId="0" builtinId="0"/>
    <cellStyle name="Normal_TAX RECCCCC" xfId="3"/>
    <cellStyle name="Percent" xfId="4" builtinId="5"/>
  </cellStyles>
  <dxfs count="0"/>
  <tableStyles count="0" defaultTableStyle="TableStyleMedium9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file:///\\Fileserver\shared\AAAB\Templates\Audio%20Files\Superannuation\SMSF%20shares.MP3" TargetMode="External"/><Relationship Id="rId7" Type="http://schemas.openxmlformats.org/officeDocument/2006/relationships/hyperlink" Target="file:///\\Fileserver\shared\AAAB\Templates\Audio%20Files\Superannuation\SMSF%20Loss%20Tax.MP3" TargetMode="External"/><Relationship Id="rId2" Type="http://schemas.openxmlformats.org/officeDocument/2006/relationships/hyperlink" Target="file:///\\Fileserver\shared\AAAB\Templates\Audio%20Files\Superannuation\SMSF%20other%20tax%20adjustments.MP3" TargetMode="External"/><Relationship Id="rId1" Type="http://schemas.openxmlformats.org/officeDocument/2006/relationships/hyperlink" Target="file:///\\Fileserver\shared\AAAB\Templates\Audio%20Files\Superannuation\Trust%20income%20in%20SMSFs.MP3" TargetMode="External"/><Relationship Id="rId6" Type="http://schemas.openxmlformats.org/officeDocument/2006/relationships/hyperlink" Target="file:///\\Fileserver\shared\AAAB\Templates\Audio%20Files\Superannuation\SMSF%2013%20discount.MP3" TargetMode="External"/><Relationship Id="rId5" Type="http://schemas.openxmlformats.org/officeDocument/2006/relationships/hyperlink" Target="file:///\\Fileserver\shared\AAAB\Templates\Audio%20Files\Superannuation\SMSF%20other.MP3" TargetMode="External"/><Relationship Id="rId10" Type="http://schemas.openxmlformats.org/officeDocument/2006/relationships/comments" Target="../comments1.xml"/><Relationship Id="rId4" Type="http://schemas.openxmlformats.org/officeDocument/2006/relationships/hyperlink" Target="file:///\\Fileserver\shared\AAAB\Templates\Audio%20Files\Superannuation\SMSF%20managed%20funds.MP3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"/>
  <sheetViews>
    <sheetView tabSelected="1" topLeftCell="A34" workbookViewId="0">
      <selection activeCell="C21" sqref="C21"/>
    </sheetView>
  </sheetViews>
  <sheetFormatPr defaultColWidth="16.109375" defaultRowHeight="13.8"/>
  <cols>
    <col min="1" max="1" width="25.5546875" style="3" customWidth="1"/>
    <col min="2" max="2" width="21.44140625" style="3" customWidth="1"/>
    <col min="3" max="6" width="16.109375" style="3" customWidth="1"/>
    <col min="7" max="7" width="30" style="3" hidden="1" customWidth="1"/>
    <col min="8" max="8" width="0.109375" style="3" hidden="1" customWidth="1"/>
    <col min="9" max="9" width="10.44140625" style="3" hidden="1" customWidth="1"/>
    <col min="10" max="10" width="16.109375" style="3" hidden="1" customWidth="1"/>
    <col min="11" max="11" width="16.109375" style="3" customWidth="1"/>
    <col min="12" max="16384" width="16.109375" style="3"/>
  </cols>
  <sheetData>
    <row r="1" spans="1:6" ht="20.399999999999999">
      <c r="A1" s="1" t="s">
        <v>0</v>
      </c>
      <c r="B1" s="2"/>
      <c r="C1" s="2"/>
      <c r="D1" s="2"/>
      <c r="E1" s="2"/>
    </row>
    <row r="3" spans="1:6">
      <c r="A3" s="4" t="s">
        <v>18</v>
      </c>
      <c r="B3" s="98" t="s">
        <v>82</v>
      </c>
    </row>
    <row r="4" spans="1:6" ht="14.4" thickBot="1">
      <c r="B4" s="99"/>
    </row>
    <row r="5" spans="1:6" ht="16.2" thickTop="1">
      <c r="A5" s="5" t="s">
        <v>1</v>
      </c>
      <c r="B5" s="27"/>
      <c r="D5" s="6">
        <v>2018</v>
      </c>
    </row>
    <row r="6" spans="1:6">
      <c r="C6" s="7"/>
      <c r="D6" s="7"/>
    </row>
    <row r="7" spans="1:6">
      <c r="A7" s="3" t="s">
        <v>2</v>
      </c>
      <c r="C7" s="7"/>
      <c r="D7" s="8">
        <v>14737.54</v>
      </c>
      <c r="F7" s="9"/>
    </row>
    <row r="8" spans="1:6">
      <c r="C8" s="7"/>
      <c r="D8" s="7"/>
    </row>
    <row r="9" spans="1:6">
      <c r="A9" s="10" t="s">
        <v>3</v>
      </c>
      <c r="C9" s="7"/>
      <c r="D9" s="7"/>
    </row>
    <row r="10" spans="1:6">
      <c r="A10" s="3" t="s">
        <v>4</v>
      </c>
      <c r="C10" s="11"/>
    </row>
    <row r="11" spans="1:6">
      <c r="A11" s="3" t="s">
        <v>11</v>
      </c>
      <c r="C11" s="11">
        <v>0</v>
      </c>
    </row>
    <row r="12" spans="1:6">
      <c r="A12" s="3" t="s">
        <v>5</v>
      </c>
      <c r="C12" s="11">
        <v>0</v>
      </c>
    </row>
    <row r="13" spans="1:6">
      <c r="A13" s="3" t="s">
        <v>7</v>
      </c>
      <c r="C13" s="11">
        <v>0</v>
      </c>
    </row>
    <row r="14" spans="1:6">
      <c r="A14" s="3" t="s">
        <v>8</v>
      </c>
      <c r="C14" s="7" t="s">
        <v>8</v>
      </c>
      <c r="D14" s="7"/>
    </row>
    <row r="15" spans="1:6">
      <c r="A15" s="10" t="s">
        <v>6</v>
      </c>
      <c r="C15" s="12">
        <f>SUM(C10:C14)</f>
        <v>0</v>
      </c>
      <c r="D15" s="7"/>
    </row>
    <row r="16" spans="1:6">
      <c r="C16" s="13"/>
      <c r="D16" s="7"/>
    </row>
    <row r="17" spans="1:12">
      <c r="A17" s="10" t="s">
        <v>12</v>
      </c>
      <c r="C17" s="13"/>
      <c r="D17" s="12">
        <f>+D7+C15</f>
        <v>14737.54</v>
      </c>
    </row>
    <row r="18" spans="1:12" ht="7.5" customHeight="1">
      <c r="C18" s="7"/>
      <c r="D18" s="7"/>
    </row>
    <row r="19" spans="1:12">
      <c r="A19" s="10" t="s">
        <v>9</v>
      </c>
      <c r="C19" s="7"/>
      <c r="D19" s="7"/>
    </row>
    <row r="20" spans="1:12">
      <c r="A20" s="3" t="s">
        <v>14</v>
      </c>
      <c r="B20" s="14"/>
      <c r="C20" s="11">
        <v>76.08</v>
      </c>
      <c r="D20" s="19">
        <f>C20</f>
        <v>76.08</v>
      </c>
      <c r="J20" s="19" t="e">
        <f>+#REF!-#REF!</f>
        <v>#REF!</v>
      </c>
      <c r="L20" s="96"/>
    </row>
    <row r="21" spans="1:12">
      <c r="A21" s="3" t="s">
        <v>13</v>
      </c>
      <c r="B21" s="14"/>
      <c r="C21" s="11">
        <v>0</v>
      </c>
      <c r="J21" s="3" t="e">
        <f>+J20*#REF!</f>
        <v>#REF!</v>
      </c>
      <c r="L21" s="96"/>
    </row>
    <row r="22" spans="1:12">
      <c r="A22" s="3" t="s">
        <v>10</v>
      </c>
      <c r="B22" s="15" t="s">
        <v>21</v>
      </c>
      <c r="C22" s="11">
        <v>3530</v>
      </c>
      <c r="L22" s="96"/>
    </row>
    <row r="23" spans="1:12">
      <c r="A23" s="3" t="s">
        <v>71</v>
      </c>
      <c r="B23" s="15" t="s">
        <v>22</v>
      </c>
      <c r="C23" s="11">
        <v>0</v>
      </c>
      <c r="L23" s="96"/>
    </row>
    <row r="24" spans="1:12">
      <c r="A24" s="3" t="s">
        <v>8</v>
      </c>
      <c r="B24" s="14"/>
    </row>
    <row r="25" spans="1:12">
      <c r="A25" s="10" t="s">
        <v>6</v>
      </c>
      <c r="B25" s="14"/>
      <c r="C25" s="12">
        <f>SUM(C20:C24)</f>
        <v>3606.08</v>
      </c>
      <c r="J25" s="19" t="e">
        <f>J20-J21</f>
        <v>#REF!</v>
      </c>
    </row>
    <row r="26" spans="1:12">
      <c r="B26" s="14"/>
      <c r="C26" s="7"/>
      <c r="D26" s="7"/>
    </row>
    <row r="27" spans="1:12">
      <c r="A27" s="10" t="s">
        <v>12</v>
      </c>
      <c r="B27" s="14"/>
      <c r="C27" s="13"/>
      <c r="D27" s="12">
        <f>+D17-C25</f>
        <v>11131.460000000001</v>
      </c>
    </row>
    <row r="28" spans="1:12">
      <c r="B28" s="14"/>
    </row>
    <row r="29" spans="1:12" ht="15.75" customHeight="1">
      <c r="A29" s="16" t="s">
        <v>19</v>
      </c>
      <c r="B29" s="17"/>
    </row>
    <row r="30" spans="1:12" ht="10.5" customHeight="1">
      <c r="A30" s="18"/>
      <c r="B30" s="14"/>
    </row>
    <row r="31" spans="1:12">
      <c r="A31" s="10" t="s">
        <v>3</v>
      </c>
      <c r="B31" s="14"/>
    </row>
    <row r="32" spans="1:12">
      <c r="A32" s="3" t="s">
        <v>23</v>
      </c>
      <c r="B32" s="15" t="s">
        <v>28</v>
      </c>
      <c r="C32" s="11">
        <v>0</v>
      </c>
    </row>
    <row r="33" spans="1:14">
      <c r="A33" s="3" t="s">
        <v>24</v>
      </c>
      <c r="B33" s="15" t="s">
        <v>29</v>
      </c>
      <c r="C33" s="11">
        <v>0</v>
      </c>
    </row>
    <row r="34" spans="1:14">
      <c r="A34" s="3" t="s">
        <v>25</v>
      </c>
      <c r="B34" s="15" t="s">
        <v>30</v>
      </c>
      <c r="C34" s="11">
        <v>0</v>
      </c>
      <c r="E34" s="97" t="s">
        <v>20</v>
      </c>
    </row>
    <row r="35" spans="1:14">
      <c r="A35" s="3" t="s">
        <v>26</v>
      </c>
      <c r="B35" s="14"/>
      <c r="C35" s="11">
        <v>0</v>
      </c>
      <c r="E35" s="97"/>
      <c r="J35" s="19">
        <f>+C32+C33+C34-C35</f>
        <v>0</v>
      </c>
    </row>
    <row r="36" spans="1:14" ht="14.4" thickBot="1">
      <c r="B36" s="14"/>
      <c r="E36" s="97"/>
    </row>
    <row r="37" spans="1:14" ht="14.4" thickBot="1">
      <c r="A37" s="10" t="s">
        <v>6</v>
      </c>
      <c r="B37" s="14"/>
      <c r="C37" s="20">
        <f>+IF(E37&gt;0,0,N37)</f>
        <v>0</v>
      </c>
      <c r="E37" s="21">
        <f>+IF(J35&lt;0,J35,J36)*-1</f>
        <v>0</v>
      </c>
      <c r="M37" s="19"/>
      <c r="N37" s="19"/>
    </row>
    <row r="38" spans="1:14" ht="13.5" customHeight="1">
      <c r="A38" s="22" t="s">
        <v>16</v>
      </c>
      <c r="B38" s="14"/>
    </row>
    <row r="39" spans="1:14" ht="12.75" customHeight="1">
      <c r="A39" s="22" t="s">
        <v>15</v>
      </c>
    </row>
    <row r="41" spans="1:14">
      <c r="A41" s="10" t="s">
        <v>12</v>
      </c>
      <c r="D41" s="23">
        <f>+D27+C37</f>
        <v>11131.460000000001</v>
      </c>
    </row>
    <row r="42" spans="1:14">
      <c r="A42" s="10"/>
    </row>
    <row r="43" spans="1:14">
      <c r="A43" s="3" t="s">
        <v>27</v>
      </c>
      <c r="C43" s="11">
        <v>0</v>
      </c>
      <c r="D43" s="24">
        <f>IF(C43&gt;B61,B63,B64)</f>
        <v>0</v>
      </c>
      <c r="F43" s="19"/>
    </row>
    <row r="44" spans="1:14">
      <c r="A44" s="10"/>
      <c r="B44" s="15" t="s">
        <v>32</v>
      </c>
    </row>
    <row r="45" spans="1:14">
      <c r="A45" s="10"/>
      <c r="B45" s="15"/>
    </row>
    <row r="46" spans="1:14">
      <c r="A46" s="10" t="s">
        <v>17</v>
      </c>
      <c r="D46" s="23">
        <f>+D41-C43</f>
        <v>11131.460000000001</v>
      </c>
    </row>
    <row r="47" spans="1:14" ht="6.75" customHeight="1">
      <c r="A47" s="10"/>
      <c r="D47" s="25"/>
    </row>
    <row r="48" spans="1:14" ht="3.75" customHeight="1">
      <c r="A48" s="10"/>
      <c r="D48" s="25"/>
    </row>
    <row r="49" spans="1:8" ht="16.2" thickBot="1">
      <c r="A49" s="5" t="s">
        <v>31</v>
      </c>
      <c r="B49" s="26"/>
      <c r="C49" s="26"/>
      <c r="D49" s="28">
        <f>+D46*0.15</f>
        <v>1669.7190000000001</v>
      </c>
    </row>
    <row r="50" spans="1:8" ht="14.4">
      <c r="A50" s="47" t="s">
        <v>9</v>
      </c>
      <c r="B50" s="48"/>
      <c r="C50" s="75"/>
      <c r="D50" s="50"/>
    </row>
    <row r="51" spans="1:8" ht="14.4">
      <c r="A51" s="43" t="s">
        <v>66</v>
      </c>
      <c r="B51" s="48" t="s">
        <v>72</v>
      </c>
      <c r="C51" s="77">
        <v>1017</v>
      </c>
      <c r="D51" s="78"/>
      <c r="H51" s="3" t="s">
        <v>40</v>
      </c>
    </row>
    <row r="52" spans="1:8" ht="14.4">
      <c r="A52" s="43"/>
      <c r="B52" s="48" t="s">
        <v>73</v>
      </c>
      <c r="C52" s="77">
        <v>1017</v>
      </c>
      <c r="D52" s="50"/>
      <c r="H52" s="3" t="s">
        <v>41</v>
      </c>
    </row>
    <row r="53" spans="1:8" ht="14.4">
      <c r="A53" s="43"/>
      <c r="B53" s="48" t="s">
        <v>74</v>
      </c>
      <c r="C53" s="77">
        <v>0</v>
      </c>
      <c r="D53" s="50"/>
    </row>
    <row r="54" spans="1:8" ht="14.4">
      <c r="A54" s="43"/>
      <c r="B54" s="48" t="s">
        <v>75</v>
      </c>
      <c r="C54" s="77">
        <v>0</v>
      </c>
      <c r="D54" s="50"/>
    </row>
    <row r="55" spans="1:8" ht="14.4">
      <c r="A55" s="43"/>
      <c r="B55" s="48"/>
      <c r="C55" s="75"/>
      <c r="D55" s="50">
        <f>SUM(C51:C54)</f>
        <v>2034</v>
      </c>
    </row>
    <row r="56" spans="1:8" ht="15" thickBot="1">
      <c r="A56" s="47" t="s">
        <v>67</v>
      </c>
      <c r="B56" s="48"/>
      <c r="C56" s="51"/>
      <c r="D56" s="71">
        <f>E48-D55</f>
        <v>-2034</v>
      </c>
    </row>
    <row r="57" spans="1:8" ht="15" thickTop="1">
      <c r="A57" s="47" t="s">
        <v>68</v>
      </c>
      <c r="B57" s="48"/>
      <c r="C57" s="51"/>
      <c r="D57" s="50"/>
    </row>
    <row r="58" spans="1:8" ht="13.8" customHeight="1">
      <c r="A58" s="43" t="s">
        <v>77</v>
      </c>
      <c r="B58" s="48"/>
      <c r="C58" s="79">
        <v>0</v>
      </c>
      <c r="D58" s="80"/>
    </row>
    <row r="59" spans="1:8" ht="13.8" customHeight="1">
      <c r="A59" s="43" t="s">
        <v>78</v>
      </c>
      <c r="B59" s="48"/>
      <c r="C59" s="79">
        <v>0</v>
      </c>
      <c r="D59" s="80"/>
    </row>
    <row r="60" spans="1:8" ht="13.8" customHeight="1">
      <c r="A60" s="43" t="s">
        <v>79</v>
      </c>
      <c r="B60" s="48"/>
      <c r="C60" s="79"/>
      <c r="D60" s="81">
        <v>777.62</v>
      </c>
    </row>
    <row r="61" spans="1:8" ht="13.8" customHeight="1">
      <c r="A61" s="43"/>
      <c r="B61" s="48"/>
      <c r="C61" s="82">
        <v>0</v>
      </c>
      <c r="D61" s="83">
        <f>SUM(C57:C61)</f>
        <v>0</v>
      </c>
    </row>
    <row r="62" spans="1:8" ht="13.8" customHeight="1">
      <c r="A62" s="43"/>
      <c r="B62" s="48"/>
      <c r="C62" s="84"/>
      <c r="D62" s="85"/>
    </row>
    <row r="63" spans="1:8" ht="14.4">
      <c r="A63" s="43" t="s">
        <v>76</v>
      </c>
      <c r="B63" s="48"/>
      <c r="C63" s="84"/>
      <c r="D63" s="85">
        <v>259</v>
      </c>
    </row>
    <row r="64" spans="1:8" ht="14.4">
      <c r="A64" s="43"/>
      <c r="B64" s="48"/>
      <c r="C64" s="84"/>
      <c r="D64" s="85"/>
    </row>
    <row r="65" spans="1:4" ht="14.4">
      <c r="A65" s="43"/>
      <c r="B65" s="48"/>
      <c r="C65" s="84"/>
      <c r="D65" s="85"/>
    </row>
    <row r="66" spans="1:4" ht="15" thickBot="1">
      <c r="A66" s="86" t="s">
        <v>69</v>
      </c>
      <c r="B66" s="87"/>
      <c r="C66" s="88"/>
      <c r="D66" s="101">
        <f>D49+D56-D60+D63+D65</f>
        <v>-882.90099999999984</v>
      </c>
    </row>
    <row r="67" spans="1:4" ht="15" thickBot="1">
      <c r="A67" s="43"/>
      <c r="B67" s="90"/>
      <c r="C67" s="91"/>
      <c r="D67" s="92"/>
    </row>
  </sheetData>
  <mergeCells count="2">
    <mergeCell ref="E34:E36"/>
    <mergeCell ref="B3:B4"/>
  </mergeCells>
  <phoneticPr fontId="0" type="noConversion"/>
  <hyperlinks>
    <hyperlink ref="B22" r:id="rId1"/>
    <hyperlink ref="B23" r:id="rId2"/>
    <hyperlink ref="B32" r:id="rId3"/>
    <hyperlink ref="B33" r:id="rId4"/>
    <hyperlink ref="B34" r:id="rId5"/>
    <hyperlink ref="B44" r:id="rId6"/>
    <hyperlink ref="A53" r:id="rId7" display="Tax Loss Audio Note"/>
  </hyperlinks>
  <pageMargins left="0.3" right="0.24" top="0.16" bottom="0.17" header="0.42" footer="0.5"/>
  <pageSetup paperSize="9" orientation="portrait" cellComments="asDisplayed" r:id="rId8"/>
  <headerFooter alignWithMargins="0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B5" sqref="B5"/>
    </sheetView>
  </sheetViews>
  <sheetFormatPr defaultRowHeight="13.2"/>
  <cols>
    <col min="1" max="1" width="24.6640625" customWidth="1"/>
    <col min="2" max="2" width="25.6640625" customWidth="1"/>
    <col min="3" max="3" width="14.88671875" customWidth="1"/>
  </cols>
  <sheetData>
    <row r="1" spans="1:5" ht="20.399999999999999">
      <c r="A1" s="1" t="s">
        <v>0</v>
      </c>
      <c r="B1" s="2"/>
      <c r="C1" s="2"/>
      <c r="D1" s="2"/>
      <c r="E1" s="2"/>
    </row>
    <row r="2" spans="1:5" ht="13.8">
      <c r="A2" s="3"/>
      <c r="B2" s="3"/>
      <c r="C2" s="3"/>
      <c r="D2" s="3"/>
      <c r="E2" s="3"/>
    </row>
    <row r="3" spans="1:5" ht="13.8">
      <c r="A3" s="4" t="s">
        <v>18</v>
      </c>
      <c r="B3" s="98" t="str">
        <f>+'Tax Rec workpaper'!B3:B4</f>
        <v>Technical Limit SF</v>
      </c>
      <c r="C3" s="3"/>
      <c r="D3" s="3"/>
      <c r="E3" s="3"/>
    </row>
    <row r="4" spans="1:5" ht="14.4" thickBot="1">
      <c r="A4" s="3"/>
      <c r="B4" s="99"/>
      <c r="C4" s="3"/>
      <c r="D4" s="3"/>
      <c r="E4" s="3"/>
    </row>
    <row r="5" spans="1:5" ht="16.2" thickTop="1">
      <c r="A5" s="5" t="s">
        <v>1</v>
      </c>
      <c r="B5" s="27"/>
      <c r="C5" s="3"/>
      <c r="D5" s="6">
        <f>+'Tax Rec workpaper'!D5</f>
        <v>2018</v>
      </c>
      <c r="E5" s="3"/>
    </row>
    <row r="9" spans="1:5" ht="14.4" thickBot="1">
      <c r="A9" s="29" t="s">
        <v>33</v>
      </c>
      <c r="B9" s="30"/>
      <c r="C9" s="31">
        <f>+'Tax Rec workpaper'!D49</f>
        <v>1669.7190000000001</v>
      </c>
    </row>
    <row r="10" spans="1:5" ht="13.8" thickTop="1"/>
    <row r="11" spans="1:5" ht="13.8">
      <c r="A11" s="10" t="s">
        <v>34</v>
      </c>
    </row>
    <row r="13" spans="1:5">
      <c r="A13" t="s">
        <v>35</v>
      </c>
      <c r="B13" s="32">
        <v>0</v>
      </c>
    </row>
    <row r="14" spans="1:5">
      <c r="A14" t="s">
        <v>36</v>
      </c>
      <c r="B14" s="32">
        <v>0</v>
      </c>
    </row>
    <row r="15" spans="1:5">
      <c r="A15" t="s">
        <v>37</v>
      </c>
      <c r="B15" s="32">
        <v>0</v>
      </c>
    </row>
    <row r="16" spans="1:5">
      <c r="A16" t="s">
        <v>38</v>
      </c>
      <c r="B16" s="33">
        <v>0</v>
      </c>
    </row>
    <row r="18" spans="1:2" ht="13.8" thickBot="1">
      <c r="A18" s="34" t="s">
        <v>6</v>
      </c>
      <c r="B18" s="35">
        <f>SUM(B13:B16)</f>
        <v>0</v>
      </c>
    </row>
    <row r="19" spans="1:2" ht="13.8" thickTop="1"/>
    <row r="21" spans="1:2">
      <c r="A21" s="100" t="s">
        <v>39</v>
      </c>
    </row>
    <row r="22" spans="1:2" ht="13.8" thickBot="1">
      <c r="A22" s="100"/>
      <c r="B22" s="36">
        <f>+B18*0.15</f>
        <v>0</v>
      </c>
    </row>
    <row r="23" spans="1:2" ht="13.8" thickTop="1"/>
  </sheetData>
  <mergeCells count="2">
    <mergeCell ref="B3:B4"/>
    <mergeCell ref="A21:A22"/>
  </mergeCells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topLeftCell="A30" workbookViewId="0">
      <selection activeCell="E56" sqref="E56"/>
    </sheetView>
  </sheetViews>
  <sheetFormatPr defaultColWidth="9.6640625" defaultRowHeight="13.2"/>
  <cols>
    <col min="1" max="1" width="5.6640625" style="37" customWidth="1"/>
    <col min="2" max="2" width="22.6640625" style="37" customWidth="1"/>
    <col min="3" max="3" width="19.109375" style="37" customWidth="1"/>
    <col min="4" max="4" width="13.5546875" style="37" customWidth="1"/>
    <col min="5" max="5" width="13.33203125" style="37" customWidth="1"/>
    <col min="6" max="6" width="12" style="37" bestFit="1" customWidth="1"/>
    <col min="7" max="7" width="14.6640625" style="38" customWidth="1"/>
    <col min="8" max="8" width="16.109375" style="37" customWidth="1"/>
    <col min="9" max="9" width="19.5546875" style="37" bestFit="1" customWidth="1"/>
    <col min="10" max="10" width="14" style="37" customWidth="1"/>
    <col min="11" max="11" width="10.44140625" style="37" bestFit="1" customWidth="1"/>
    <col min="12" max="12" width="11" style="37" customWidth="1"/>
    <col min="13" max="16384" width="9.6640625" style="37"/>
  </cols>
  <sheetData>
    <row r="1" spans="1:6" s="3" customFormat="1" ht="20.399999999999999">
      <c r="A1" s="1" t="s">
        <v>0</v>
      </c>
      <c r="B1" s="2"/>
      <c r="C1" s="2"/>
      <c r="D1" s="2"/>
      <c r="E1" s="2"/>
    </row>
    <row r="2" spans="1:6" s="3" customFormat="1" ht="13.8"/>
    <row r="3" spans="1:6" s="3" customFormat="1" ht="12.75" customHeight="1">
      <c r="A3" s="4" t="s">
        <v>18</v>
      </c>
      <c r="C3" s="98" t="str">
        <f>'Tax Rec workpaper'!B3:B4</f>
        <v>Technical Limit SF</v>
      </c>
      <c r="D3" s="98"/>
    </row>
    <row r="4" spans="1:6" s="3" customFormat="1" ht="13.5" customHeight="1" thickBot="1">
      <c r="C4" s="99"/>
      <c r="D4" s="99"/>
    </row>
    <row r="5" spans="1:6" s="3" customFormat="1" ht="16.2" thickTop="1">
      <c r="A5" s="5" t="s">
        <v>1</v>
      </c>
      <c r="B5" s="27"/>
      <c r="F5" s="6">
        <f>'Tax Rec workpaper'!D5</f>
        <v>2018</v>
      </c>
    </row>
    <row r="6" spans="1:6" s="3" customFormat="1" ht="14.4" thickBot="1">
      <c r="C6" s="7"/>
      <c r="D6" s="7"/>
    </row>
    <row r="7" spans="1:6" s="43" customFormat="1" ht="13.8">
      <c r="D7" s="44"/>
      <c r="E7" s="45"/>
      <c r="F7" s="46"/>
    </row>
    <row r="8" spans="1:6" s="43" customFormat="1" ht="13.8">
      <c r="B8" s="47"/>
      <c r="D8" s="48"/>
      <c r="E8" s="49"/>
      <c r="F8" s="50"/>
    </row>
    <row r="9" spans="1:6" s="43" customFormat="1" ht="13.8">
      <c r="B9" s="43" t="s">
        <v>43</v>
      </c>
      <c r="D9" s="48"/>
      <c r="E9" s="51"/>
      <c r="F9" s="52">
        <v>0</v>
      </c>
    </row>
    <row r="10" spans="1:6" s="43" customFormat="1" ht="13.8">
      <c r="D10" s="48"/>
      <c r="E10" s="51"/>
      <c r="F10" s="53"/>
    </row>
    <row r="11" spans="1:6" s="43" customFormat="1" ht="13.8">
      <c r="B11" s="43" t="s">
        <v>80</v>
      </c>
      <c r="D11" s="48"/>
      <c r="E11" s="51"/>
      <c r="F11" s="52">
        <v>0</v>
      </c>
    </row>
    <row r="12" spans="1:6" s="43" customFormat="1" ht="13.8">
      <c r="D12" s="48"/>
      <c r="E12" s="51"/>
      <c r="F12" s="53"/>
    </row>
    <row r="13" spans="1:6" s="43" customFormat="1" ht="13.8">
      <c r="B13" s="43" t="s">
        <v>44</v>
      </c>
      <c r="D13" s="48"/>
      <c r="E13" s="51"/>
      <c r="F13" s="52">
        <v>0</v>
      </c>
    </row>
    <row r="14" spans="1:6" s="43" customFormat="1" ht="13.8">
      <c r="D14" s="48"/>
      <c r="E14" s="51"/>
      <c r="F14" s="53"/>
    </row>
    <row r="15" spans="1:6" s="43" customFormat="1" ht="13.8">
      <c r="B15" s="54" t="s">
        <v>45</v>
      </c>
      <c r="D15" s="48"/>
      <c r="E15" s="51"/>
      <c r="F15" s="55"/>
    </row>
    <row r="16" spans="1:6" s="43" customFormat="1" ht="13.8">
      <c r="B16" s="43" t="s">
        <v>46</v>
      </c>
      <c r="D16" s="48"/>
      <c r="E16" s="51"/>
      <c r="F16" s="52">
        <v>0</v>
      </c>
    </row>
    <row r="17" spans="2:10" s="43" customFormat="1" ht="13.8">
      <c r="B17" s="43" t="s">
        <v>47</v>
      </c>
      <c r="D17" s="48"/>
      <c r="E17" s="51"/>
      <c r="F17" s="52">
        <v>0</v>
      </c>
    </row>
    <row r="18" spans="2:10" s="43" customFormat="1" ht="13.8">
      <c r="D18" s="48"/>
      <c r="E18" s="51"/>
      <c r="F18" s="53"/>
    </row>
    <row r="19" spans="2:10" s="43" customFormat="1" ht="13.8">
      <c r="B19" s="43" t="s">
        <v>48</v>
      </c>
      <c r="D19" s="48"/>
      <c r="E19" s="51"/>
      <c r="F19" s="52">
        <v>14996.54</v>
      </c>
    </row>
    <row r="20" spans="2:10" s="43" customFormat="1" ht="13.8">
      <c r="D20" s="48"/>
      <c r="E20" s="51"/>
      <c r="F20" s="53"/>
    </row>
    <row r="21" spans="2:10" s="43" customFormat="1" ht="13.8">
      <c r="B21" s="43" t="s">
        <v>49</v>
      </c>
      <c r="D21" s="48"/>
      <c r="E21" s="51"/>
      <c r="F21" s="52">
        <v>0</v>
      </c>
    </row>
    <row r="22" spans="2:10" s="43" customFormat="1" ht="13.8">
      <c r="D22" s="48"/>
      <c r="E22" s="51"/>
      <c r="F22" s="53"/>
      <c r="I22" s="56"/>
      <c r="J22" s="43" t="s">
        <v>50</v>
      </c>
    </row>
    <row r="23" spans="2:10" s="43" customFormat="1" ht="13.8">
      <c r="B23" s="43" t="s">
        <v>51</v>
      </c>
      <c r="D23" s="57">
        <f>SUM(F9:F21)-F11</f>
        <v>14996.54</v>
      </c>
      <c r="E23" s="58">
        <v>0</v>
      </c>
      <c r="F23" s="59">
        <f>-D23*E23</f>
        <v>0</v>
      </c>
      <c r="I23" s="60"/>
      <c r="J23" s="43" t="s">
        <v>52</v>
      </c>
    </row>
    <row r="24" spans="2:10" s="43" customFormat="1" ht="13.8">
      <c r="D24" s="48"/>
      <c r="E24" s="51"/>
      <c r="F24" s="61"/>
      <c r="I24" s="62"/>
      <c r="J24" s="43" t="s">
        <v>53</v>
      </c>
    </row>
    <row r="25" spans="2:10" s="43" customFormat="1" ht="13.8">
      <c r="B25" s="54" t="s">
        <v>54</v>
      </c>
      <c r="D25" s="48"/>
      <c r="E25" s="63"/>
      <c r="F25" s="64"/>
      <c r="I25" s="65"/>
      <c r="J25" s="43" t="s">
        <v>55</v>
      </c>
    </row>
    <row r="26" spans="2:10" s="43" customFormat="1" ht="13.8">
      <c r="B26" s="43" t="s">
        <v>70</v>
      </c>
      <c r="D26" s="57">
        <v>0</v>
      </c>
      <c r="E26" s="66">
        <f t="shared" ref="E26:E32" si="0">100%-$E$23</f>
        <v>1</v>
      </c>
      <c r="F26" s="67">
        <f t="shared" ref="F26:F32" si="1">+D26*E26</f>
        <v>0</v>
      </c>
    </row>
    <row r="27" spans="2:10" s="43" customFormat="1" ht="13.8">
      <c r="B27" s="43" t="s">
        <v>56</v>
      </c>
      <c r="D27" s="57">
        <v>0</v>
      </c>
      <c r="E27" s="66">
        <f t="shared" si="0"/>
        <v>1</v>
      </c>
      <c r="F27" s="67">
        <f t="shared" si="1"/>
        <v>0</v>
      </c>
    </row>
    <row r="28" spans="2:10" s="43" customFormat="1" ht="13.8">
      <c r="B28" s="43" t="s">
        <v>57</v>
      </c>
      <c r="D28" s="57">
        <v>0</v>
      </c>
      <c r="E28" s="66">
        <f t="shared" si="0"/>
        <v>1</v>
      </c>
      <c r="F28" s="67">
        <f t="shared" si="1"/>
        <v>0</v>
      </c>
    </row>
    <row r="29" spans="2:10" s="43" customFormat="1" ht="13.8">
      <c r="B29" s="43" t="s">
        <v>58</v>
      </c>
      <c r="D29" s="57">
        <v>0</v>
      </c>
      <c r="E29" s="66">
        <f t="shared" si="0"/>
        <v>1</v>
      </c>
      <c r="F29" s="67">
        <f t="shared" si="1"/>
        <v>0</v>
      </c>
    </row>
    <row r="30" spans="2:10" s="43" customFormat="1" ht="13.8">
      <c r="B30" s="43" t="s">
        <v>59</v>
      </c>
      <c r="D30" s="57">
        <v>0</v>
      </c>
      <c r="E30" s="66">
        <f t="shared" si="0"/>
        <v>1</v>
      </c>
      <c r="F30" s="67">
        <f t="shared" si="1"/>
        <v>0</v>
      </c>
    </row>
    <row r="31" spans="2:10" s="43" customFormat="1" ht="13.8">
      <c r="B31" s="43" t="s">
        <v>81</v>
      </c>
      <c r="D31" s="57">
        <v>0</v>
      </c>
      <c r="E31" s="66">
        <f t="shared" si="0"/>
        <v>1</v>
      </c>
      <c r="F31" s="67">
        <f t="shared" si="1"/>
        <v>0</v>
      </c>
    </row>
    <row r="32" spans="2:10" s="43" customFormat="1" ht="13.8">
      <c r="B32" s="43" t="s">
        <v>60</v>
      </c>
      <c r="D32" s="57">
        <v>0</v>
      </c>
      <c r="E32" s="66">
        <f t="shared" si="0"/>
        <v>1</v>
      </c>
      <c r="F32" s="67">
        <f t="shared" si="1"/>
        <v>0</v>
      </c>
    </row>
    <row r="33" spans="2:6" s="43" customFormat="1" ht="13.8">
      <c r="D33" s="57"/>
      <c r="E33" s="63"/>
      <c r="F33" s="64"/>
    </row>
    <row r="34" spans="2:6" s="43" customFormat="1" ht="13.8">
      <c r="B34" s="54" t="s">
        <v>61</v>
      </c>
      <c r="D34" s="57"/>
      <c r="E34" s="63"/>
      <c r="F34" s="64"/>
    </row>
    <row r="35" spans="2:6" s="43" customFormat="1" ht="13.8">
      <c r="B35" s="43" t="s">
        <v>42</v>
      </c>
      <c r="D35" s="68"/>
      <c r="E35" s="69">
        <v>1</v>
      </c>
      <c r="F35" s="50">
        <f>+D35*E35</f>
        <v>0</v>
      </c>
    </row>
    <row r="36" spans="2:6" s="43" customFormat="1" ht="13.8">
      <c r="B36" s="43" t="s">
        <v>62</v>
      </c>
      <c r="D36" s="68">
        <v>0</v>
      </c>
      <c r="E36" s="66">
        <f>100%-$E$23</f>
        <v>1</v>
      </c>
      <c r="F36" s="50">
        <f>+D36*E36</f>
        <v>0</v>
      </c>
    </row>
    <row r="37" spans="2:6" s="43" customFormat="1" ht="13.8">
      <c r="B37" s="43" t="s">
        <v>84</v>
      </c>
      <c r="D37" s="68">
        <v>0</v>
      </c>
      <c r="E37" s="66">
        <f>100%-$E$23</f>
        <v>1</v>
      </c>
      <c r="F37" s="50">
        <f>+D37*E37</f>
        <v>0</v>
      </c>
    </row>
    <row r="38" spans="2:6" s="43" customFormat="1" ht="13.8">
      <c r="B38" s="43" t="s">
        <v>63</v>
      </c>
      <c r="D38" s="68">
        <v>0</v>
      </c>
      <c r="E38" s="66">
        <f>100%-$E$23</f>
        <v>1</v>
      </c>
      <c r="F38" s="50">
        <f>+D38*E38</f>
        <v>0</v>
      </c>
    </row>
    <row r="39" spans="2:6" s="43" customFormat="1" ht="13.8">
      <c r="B39" s="43" t="s">
        <v>83</v>
      </c>
      <c r="D39" s="68">
        <v>0</v>
      </c>
      <c r="E39" s="66">
        <f>100%-$E$23</f>
        <v>1</v>
      </c>
      <c r="F39" s="50">
        <f>+D39*E39</f>
        <v>0</v>
      </c>
    </row>
    <row r="40" spans="2:6" s="43" customFormat="1" ht="13.8">
      <c r="B40" s="43" t="s">
        <v>85</v>
      </c>
      <c r="D40" s="68">
        <v>0</v>
      </c>
      <c r="E40" s="66">
        <v>1</v>
      </c>
      <c r="F40" s="50">
        <v>0</v>
      </c>
    </row>
    <row r="41" spans="2:6" s="43" customFormat="1" ht="13.8">
      <c r="D41" s="48"/>
      <c r="E41" s="70"/>
      <c r="F41" s="50">
        <f>SUM(E41:E41)</f>
        <v>0</v>
      </c>
    </row>
    <row r="42" spans="2:6" s="43" customFormat="1" ht="14.4" thickBot="1">
      <c r="B42" s="47" t="s">
        <v>64</v>
      </c>
      <c r="D42" s="48"/>
      <c r="E42" s="49"/>
      <c r="F42" s="71">
        <f>SUM(F9:F41)</f>
        <v>14996.54</v>
      </c>
    </row>
    <row r="43" spans="2:6" s="43" customFormat="1" ht="14.4" thickTop="1">
      <c r="D43" s="48"/>
      <c r="E43" s="51"/>
      <c r="F43" s="72"/>
    </row>
    <row r="44" spans="2:6" s="43" customFormat="1" ht="14.4" thickBot="1">
      <c r="B44" s="47" t="s">
        <v>65</v>
      </c>
      <c r="C44" s="73">
        <v>0.15</v>
      </c>
      <c r="D44" s="48"/>
      <c r="E44" s="49"/>
      <c r="F44" s="95">
        <f>+F42*0.15</f>
        <v>2249.4810000000002</v>
      </c>
    </row>
    <row r="45" spans="2:6" s="43" customFormat="1" ht="14.4" thickTop="1">
      <c r="B45" s="47"/>
      <c r="C45" s="73"/>
      <c r="D45" s="48"/>
      <c r="E45" s="49"/>
      <c r="F45" s="74"/>
    </row>
    <row r="46" spans="2:6" s="43" customFormat="1" ht="13.8">
      <c r="B46" s="47" t="s">
        <v>9</v>
      </c>
      <c r="D46" s="48"/>
      <c r="E46" s="75"/>
      <c r="F46" s="50"/>
    </row>
    <row r="47" spans="2:6" s="43" customFormat="1" ht="13.8">
      <c r="B47" s="43" t="s">
        <v>66</v>
      </c>
      <c r="C47" s="76"/>
      <c r="D47" s="48" t="s">
        <v>72</v>
      </c>
      <c r="E47" s="77">
        <v>1017</v>
      </c>
      <c r="F47" s="78"/>
    </row>
    <row r="48" spans="2:6" s="43" customFormat="1" ht="13.8">
      <c r="C48" s="76"/>
      <c r="D48" s="48" t="s">
        <v>73</v>
      </c>
      <c r="E48" s="77">
        <v>1017</v>
      </c>
      <c r="F48" s="50"/>
    </row>
    <row r="49" spans="2:8" s="43" customFormat="1" ht="13.8">
      <c r="C49" s="76"/>
      <c r="D49" s="48" t="s">
        <v>74</v>
      </c>
      <c r="E49" s="77">
        <v>0</v>
      </c>
      <c r="F49" s="50"/>
    </row>
    <row r="50" spans="2:8" s="43" customFormat="1" ht="13.8">
      <c r="C50" s="76"/>
      <c r="D50" s="48" t="s">
        <v>75</v>
      </c>
      <c r="E50" s="77">
        <v>0</v>
      </c>
      <c r="F50" s="50"/>
    </row>
    <row r="51" spans="2:8" s="43" customFormat="1" ht="13.8">
      <c r="D51" s="48"/>
      <c r="E51" s="75"/>
      <c r="F51" s="50">
        <f>SUM(E47:E50)</f>
        <v>2034</v>
      </c>
    </row>
    <row r="52" spans="2:8" s="43" customFormat="1" ht="14.4" thickBot="1">
      <c r="B52" s="47" t="s">
        <v>67</v>
      </c>
      <c r="D52" s="48"/>
      <c r="E52" s="51"/>
      <c r="F52" s="71">
        <f>F44-F51</f>
        <v>215.48100000000022</v>
      </c>
    </row>
    <row r="53" spans="2:8" s="43" customFormat="1" ht="14.4" thickTop="1">
      <c r="B53" s="47" t="s">
        <v>68</v>
      </c>
      <c r="D53" s="48"/>
      <c r="E53" s="51"/>
      <c r="F53" s="50"/>
    </row>
    <row r="54" spans="2:8" s="43" customFormat="1" ht="13.8">
      <c r="B54" s="43" t="s">
        <v>77</v>
      </c>
      <c r="D54" s="48"/>
      <c r="E54" s="79">
        <v>0</v>
      </c>
      <c r="F54" s="80"/>
    </row>
    <row r="55" spans="2:8" s="43" customFormat="1" ht="13.8">
      <c r="B55" s="43" t="s">
        <v>78</v>
      </c>
      <c r="D55" s="48"/>
      <c r="E55" s="79">
        <v>0</v>
      </c>
      <c r="F55" s="80"/>
    </row>
    <row r="56" spans="2:8" s="43" customFormat="1" ht="13.8">
      <c r="B56" s="43" t="s">
        <v>79</v>
      </c>
      <c r="D56" s="48"/>
      <c r="E56" s="79"/>
      <c r="F56" s="81"/>
    </row>
    <row r="57" spans="2:8" s="43" customFormat="1" ht="13.8">
      <c r="D57" s="48"/>
      <c r="E57" s="82">
        <v>0</v>
      </c>
      <c r="F57" s="83">
        <f>SUM(E53:E57)</f>
        <v>0</v>
      </c>
    </row>
    <row r="58" spans="2:8" s="43" customFormat="1" ht="13.8">
      <c r="D58" s="48"/>
      <c r="E58" s="84"/>
      <c r="F58" s="85"/>
    </row>
    <row r="59" spans="2:8" s="43" customFormat="1" ht="13.8">
      <c r="B59" s="43" t="s">
        <v>76</v>
      </c>
      <c r="D59" s="48"/>
      <c r="E59" s="84"/>
      <c r="F59" s="85">
        <v>259</v>
      </c>
    </row>
    <row r="60" spans="2:8" s="43" customFormat="1" ht="13.8">
      <c r="D60" s="48"/>
      <c r="E60" s="84"/>
      <c r="F60" s="85"/>
    </row>
    <row r="61" spans="2:8" s="43" customFormat="1" ht="13.8">
      <c r="D61" s="48"/>
      <c r="E61" s="84"/>
      <c r="F61" s="85"/>
    </row>
    <row r="62" spans="2:8" s="43" customFormat="1" ht="14.4" thickBot="1">
      <c r="B62" s="86" t="s">
        <v>69</v>
      </c>
      <c r="C62" s="56"/>
      <c r="D62" s="87"/>
      <c r="E62" s="88"/>
      <c r="F62" s="89">
        <f>F52-F57+F59</f>
        <v>474.48100000000022</v>
      </c>
    </row>
    <row r="63" spans="2:8" s="43" customFormat="1" ht="14.4" thickBot="1">
      <c r="D63" s="90"/>
      <c r="E63" s="91"/>
      <c r="F63" s="92"/>
    </row>
    <row r="64" spans="2:8" s="43" customFormat="1" ht="13.8">
      <c r="F64" s="93"/>
      <c r="G64" s="94"/>
      <c r="H64" s="94"/>
    </row>
    <row r="65" spans="6:8" s="43" customFormat="1" ht="13.8">
      <c r="F65" s="93"/>
      <c r="G65" s="94"/>
      <c r="H65" s="94"/>
    </row>
    <row r="66" spans="6:8" s="43" customFormat="1" ht="13.8">
      <c r="F66" s="93"/>
      <c r="G66" s="94"/>
      <c r="H66" s="94"/>
    </row>
    <row r="67" spans="6:8" s="43" customFormat="1" ht="13.8">
      <c r="F67" s="93"/>
      <c r="G67" s="94"/>
      <c r="H67" s="94"/>
    </row>
    <row r="68" spans="6:8" s="39" customFormat="1" ht="13.8">
      <c r="F68" s="40"/>
      <c r="G68" s="41"/>
      <c r="H68" s="41"/>
    </row>
    <row r="69" spans="6:8" s="39" customFormat="1" ht="13.8">
      <c r="F69" s="40"/>
      <c r="G69" s="41"/>
      <c r="H69" s="41"/>
    </row>
    <row r="70" spans="6:8" s="39" customFormat="1" ht="13.8">
      <c r="F70" s="40"/>
      <c r="G70" s="41"/>
      <c r="H70" s="41"/>
    </row>
    <row r="71" spans="6:8" s="39" customFormat="1" ht="13.8">
      <c r="F71" s="40"/>
      <c r="G71" s="41"/>
      <c r="H71" s="41"/>
    </row>
    <row r="72" spans="6:8" s="39" customFormat="1" ht="13.8">
      <c r="F72" s="40"/>
      <c r="G72" s="41"/>
      <c r="H72" s="41"/>
    </row>
    <row r="73" spans="6:8" s="39" customFormat="1" ht="13.8">
      <c r="F73" s="40"/>
      <c r="G73" s="41"/>
      <c r="H73" s="41"/>
    </row>
    <row r="74" spans="6:8" s="39" customFormat="1" ht="13.8">
      <c r="F74" s="40"/>
      <c r="G74" s="41"/>
      <c r="H74" s="41"/>
    </row>
    <row r="75" spans="6:8" s="39" customFormat="1" ht="13.8">
      <c r="G75" s="41"/>
      <c r="H75" s="41"/>
    </row>
    <row r="76" spans="6:8" s="39" customFormat="1" ht="13.8">
      <c r="G76" s="41"/>
      <c r="H76" s="41"/>
    </row>
    <row r="77" spans="6:8" s="39" customFormat="1" ht="13.8">
      <c r="G77" s="41"/>
      <c r="H77" s="41"/>
    </row>
    <row r="78" spans="6:8">
      <c r="G78" s="42"/>
      <c r="H78" s="42"/>
    </row>
    <row r="79" spans="6:8">
      <c r="G79" s="42"/>
      <c r="H79" s="42"/>
    </row>
    <row r="80" spans="6:8">
      <c r="G80" s="42"/>
      <c r="H80" s="42"/>
    </row>
    <row r="81" spans="7:8">
      <c r="G81" s="42"/>
      <c r="H81" s="42"/>
    </row>
    <row r="82" spans="7:8">
      <c r="G82" s="42"/>
      <c r="H82" s="42"/>
    </row>
  </sheetData>
  <mergeCells count="1">
    <mergeCell ref="C3:D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Tax Rec workpaper</vt:lpstr>
      <vt:lpstr>SMSF With Tax Loss</vt:lpstr>
      <vt:lpstr>Exempt Pension Income</vt:lpstr>
      <vt:lpstr>'Exempt Pension Income'!Print_Area</vt:lpstr>
      <vt:lpstr>'Tax Rec workpaper'!Print_Area</vt:lpstr>
    </vt:vector>
  </TitlesOfParts>
  <Company>Robert Alan Lopez CPA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D'Angelo</dc:creator>
  <cp:lastModifiedBy>sunil.adiyodi</cp:lastModifiedBy>
  <cp:lastPrinted>2017-06-14T07:35:21Z</cp:lastPrinted>
  <dcterms:created xsi:type="dcterms:W3CDTF">2003-08-09T07:12:25Z</dcterms:created>
  <dcterms:modified xsi:type="dcterms:W3CDTF">2019-04-30T08:11:54Z</dcterms:modified>
</cp:coreProperties>
</file>