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HEE\2020\Workpapers\5. Investments\Other\"/>
    </mc:Choice>
  </mc:AlternateContent>
  <xr:revisionPtr revIDLastSave="0" documentId="13_ncr:1_{5850F4B2-BB48-4C4E-8C04-257DD36EA36C}" xr6:coauthVersionLast="45" xr6:coauthVersionMax="46" xr10:uidLastSave="{00000000-0000-0000-0000-000000000000}"/>
  <bookViews>
    <workbookView xWindow="28680" yWindow="-135" windowWidth="29040" windowHeight="15840" xr2:uid="{FD0EE15A-B900-4A6B-AE1F-843C7A1329DB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2" l="1"/>
  <c r="F17" i="2"/>
  <c r="F46" i="2"/>
  <c r="F45" i="2"/>
  <c r="F47" i="2" s="1"/>
  <c r="F48" i="2" s="1"/>
  <c r="F44" i="2"/>
  <c r="F40" i="2"/>
  <c r="F15" i="2"/>
  <c r="F18" i="1"/>
  <c r="F45" i="1" l="1"/>
  <c r="F44" i="1"/>
  <c r="F15" i="1" l="1"/>
  <c r="F40" i="1"/>
  <c r="F46" i="1" l="1"/>
  <c r="F17" i="1"/>
  <c r="F47" i="1" l="1"/>
  <c r="F48" i="1" s="1"/>
</calcChain>
</file>

<file path=xl/sharedStrings.xml><?xml version="1.0" encoding="utf-8"?>
<sst xmlns="http://schemas.openxmlformats.org/spreadsheetml/2006/main" count="144" uniqueCount="59">
  <si>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</si>
  <si>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</si>
  <si>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</si>
  <si>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</si>
  <si>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</si>
  <si>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</si>
  <si>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</si>
  <si>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</si>
  <si>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</si>
  <si>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</si>
  <si>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</si>
  <si>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Value of CV Services Group Pty Ltd</t>
  </si>
  <si>
    <t>Total shares on issue</t>
  </si>
  <si>
    <t>Value per share</t>
  </si>
  <si>
    <t>Shareholders of CV Services Group Pty Ltd</t>
  </si>
  <si>
    <t>Shareholder</t>
  </si>
  <si>
    <t>Class</t>
  </si>
  <si>
    <t>I Class</t>
  </si>
  <si>
    <t>J  Class</t>
  </si>
  <si>
    <t>K Class</t>
  </si>
  <si>
    <t>N Class</t>
  </si>
  <si>
    <t>O Class</t>
  </si>
  <si>
    <t>Ordinary</t>
  </si>
  <si>
    <t>No. Shares</t>
  </si>
  <si>
    <t>AHM Investments Pty Ltd</t>
  </si>
  <si>
    <t>Practical Business Consultants Pty Ltd</t>
  </si>
  <si>
    <t>Cyber Consulting Pty Ltd</t>
  </si>
  <si>
    <t>Ian &amp; Julie Norman</t>
  </si>
  <si>
    <t>Damian Nielsen</t>
  </si>
  <si>
    <t>Andrew &amp; Natalie McMaster</t>
  </si>
  <si>
    <t>Dagewall Pty Ltd</t>
  </si>
  <si>
    <t>Held on behalf of the Phelan CF Trust</t>
  </si>
  <si>
    <t>% of ownership</t>
  </si>
  <si>
    <t>Therefore the trustees of the Fund and their related parties do not</t>
  </si>
  <si>
    <t>control CV Services Group Pty Ltd</t>
  </si>
  <si>
    <t>Total shares owned by Fund and their related parties</t>
  </si>
  <si>
    <t>Distribution of Income:</t>
  </si>
  <si>
    <t>INVESTMENT IN CV SERVICES GROUP PTY LTD</t>
  </si>
  <si>
    <t>Investment by the Phelen SF &amp; Related Parties</t>
  </si>
  <si>
    <t>Market Value of CV Services Group Pty Ltd</t>
  </si>
  <si>
    <t>Phelan Family Superannaution Fund</t>
  </si>
  <si>
    <t>Held on behalf of the Phelan Family Super Fund</t>
  </si>
  <si>
    <t>P Class</t>
  </si>
  <si>
    <t>Q Class</t>
  </si>
  <si>
    <t>R Class</t>
  </si>
  <si>
    <t>S Class</t>
  </si>
  <si>
    <t>Edward &amp; Lucy Phelan</t>
  </si>
  <si>
    <t>Held on behalf of another related party</t>
  </si>
  <si>
    <t>have been paid to the Preference Class shareholders only.</t>
  </si>
  <si>
    <t xml:space="preserve">Per the 2019 accounts for CV Services Group Pty Ltd, the company has paid dividends </t>
  </si>
  <si>
    <t xml:space="preserve">as per prior years, these dividends appear to </t>
  </si>
  <si>
    <t>CM</t>
  </si>
  <si>
    <t>of $1,646,487 for the year ended 30 June 2019.</t>
  </si>
  <si>
    <t>Value for Phelan Family Super Fund</t>
  </si>
  <si>
    <t>DB</t>
  </si>
  <si>
    <t>Net assets per financial statements</t>
  </si>
  <si>
    <t xml:space="preserve">Per the 2020 accounts for CV Services Group Pty Ltd, the company has paid dividends </t>
  </si>
  <si>
    <t>of $785,090 for the year ended 30 June 2020.</t>
  </si>
  <si>
    <t xml:space="preserve">As per prior years, these dividends appear 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</si>
</sst>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  <numFmt numFmtId="166" formatCode="_-&quot;$&quot;* #,##0_-;\-&quot;$&quot;* #,##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 applyBorder="1"/>
    <xf numFmtId="43" fontId="0" fillId="0" borderId="0" xfId="0" applyNumberFormat="1" applyBorder="1"/>
    <xf numFmtId="165" fontId="0" fillId="0" borderId="0" xfId="3" applyNumberFormat="1" applyFont="1" applyBorder="1"/>
    <xf numFmtId="44" fontId="8" fillId="0" borderId="0" xfId="1" applyFont="1"/>
    <xf numFmtId="165" fontId="0" fillId="0" borderId="0" xfId="3" applyNumberFormat="1" applyFont="1"/>
    <xf numFmtId="165" fontId="0" fillId="0" borderId="6" xfId="3" applyNumberFormat="1" applyFont="1" applyBorder="1"/>
    <xf numFmtId="0" fontId="0" fillId="2" borderId="0" xfId="0" applyFill="1"/>
    <xf numFmtId="165" fontId="0" fillId="2" borderId="0" xfId="3" applyNumberFormat="1" applyFont="1" applyFill="1"/>
    <xf numFmtId="0" fontId="0" fillId="3" borderId="0" xfId="0" applyFill="1"/>
    <xf numFmtId="165" fontId="0" fillId="3" borderId="0" xfId="3" applyNumberFormat="1" applyFont="1" applyFill="1"/>
    <xf numFmtId="10" fontId="0" fillId="0" borderId="0" xfId="4" applyNumberFormat="1" applyFont="1"/>
    <xf numFmtId="0" fontId="9" fillId="0" borderId="0" xfId="0" applyFont="1"/>
    <xf numFmtId="44" fontId="0" fillId="0" borderId="0" xfId="1" applyNumberFormat="1" applyFont="1"/>
    <xf numFmtId="0" fontId="0" fillId="4" borderId="0" xfId="0" applyFill="1"/>
    <xf numFmtId="165" fontId="0" fillId="4" borderId="0" xfId="3" applyNumberFormat="1" applyFont="1" applyFill="1"/>
    <xf numFmtId="0" fontId="0" fillId="0" borderId="0" xfId="0"/>
    <xf numFmtId="166" fontId="0" fillId="0" borderId="0" xfId="1" applyNumberFormat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9">
    <cellStyle name="Comma" xfId="3" builtinId="3"/>
    <cellStyle name="Comma 2" xfId="8" xr:uid="{66F56211-E747-4402-80D3-D6799ECD4EDC}"/>
    <cellStyle name="Comma 3" xfId="6" xr:uid="{54454E17-F6F3-461D-9938-7C38652718E6}"/>
    <cellStyle name="Currency" xfId="1" builtinId="4"/>
    <cellStyle name="Currency 2" xfId="7" xr:uid="{A8795391-815B-4CC2-862C-BC07B66A538A}"/>
    <cellStyle name="Currency 3" xfId="5" xr:uid="{A590B6D1-DE73-4D7C-8DF1-6BE4CDA9BFD4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A9FF5-0916-4756-9730-8B7E826DBCF5}">
  <dimension ref="A1:J58"/>
  <sheetViews>
    <sheetView tabSelected="1" topLeftCell="A28" workbookViewId="0">
      <selection activeCell="C55" sqref="C55:C58"/>
    </sheetView>
  </sheetViews>
  <sheetFormatPr defaultRowHeight="15" x14ac:dyDescent="0.25"/>
  <cols>
    <col min="1" max="1" width="11.85546875" style="44" customWidth="1"/>
    <col min="2" max="2" width="3" style="44" customWidth="1"/>
    <col min="3" max="3" width="19.7109375" style="44" customWidth="1"/>
    <col min="4" max="5" width="14.7109375" style="44" customWidth="1"/>
    <col min="6" max="6" width="15.5703125" style="13" customWidth="1"/>
    <col min="7" max="7" width="14.28515625" style="44" customWidth="1"/>
    <col min="8" max="9" width="15.7109375" style="44" customWidth="1"/>
    <col min="10" max="10" width="14.42578125" style="44" customWidth="1"/>
    <col min="11" max="16384" width="9.140625" style="44"/>
  </cols>
  <sheetData>
    <row r="1" spans="1:10" ht="18" x14ac:dyDescent="0.25">
      <c r="A1" s="1" t="s">
        <v>0</v>
      </c>
      <c r="B1" s="2"/>
      <c r="C1" s="3" t="s">
        <v>40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37</v>
      </c>
      <c r="C3" s="12"/>
      <c r="G3" s="14" t="s">
        <v>4</v>
      </c>
      <c r="H3" s="15" t="s">
        <v>51</v>
      </c>
      <c r="I3" s="16">
        <v>44320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54</v>
      </c>
      <c r="I4" s="16">
        <v>44326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6" t="s">
        <v>8</v>
      </c>
      <c r="C7" s="47"/>
      <c r="D7" s="47"/>
      <c r="E7" s="48"/>
      <c r="F7" s="24" t="s">
        <v>9</v>
      </c>
      <c r="G7" s="46" t="s">
        <v>10</v>
      </c>
      <c r="H7" s="49"/>
      <c r="I7" s="50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6"/>
      <c r="C10" s="40" t="s">
        <v>39</v>
      </c>
      <c r="F10" s="27"/>
      <c r="G10" s="26"/>
      <c r="H10" s="26"/>
      <c r="I10" s="26"/>
      <c r="J10" s="26"/>
    </row>
    <row r="11" spans="1:10" x14ac:dyDescent="0.25">
      <c r="A11" s="26"/>
      <c r="F11" s="27"/>
      <c r="G11" s="26"/>
      <c r="H11" s="26"/>
      <c r="I11" s="26"/>
      <c r="J11" s="26"/>
    </row>
    <row r="12" spans="1:10" x14ac:dyDescent="0.25">
      <c r="C12" s="44" t="s">
        <v>11</v>
      </c>
      <c r="F12" s="45">
        <v>13513441</v>
      </c>
    </row>
    <row r="13" spans="1:10" x14ac:dyDescent="0.25">
      <c r="C13" s="26" t="s">
        <v>55</v>
      </c>
      <c r="D13" s="26"/>
      <c r="E13" s="26"/>
      <c r="F13" s="29"/>
    </row>
    <row r="14" spans="1:10" x14ac:dyDescent="0.25">
      <c r="C14" s="26"/>
      <c r="D14" s="26"/>
      <c r="E14" s="26"/>
      <c r="F14" s="30"/>
    </row>
    <row r="15" spans="1:10" x14ac:dyDescent="0.25">
      <c r="C15" s="26" t="s">
        <v>12</v>
      </c>
      <c r="D15" s="26"/>
      <c r="E15" s="26"/>
      <c r="F15" s="31">
        <f>+F40</f>
        <v>206060</v>
      </c>
    </row>
    <row r="17" spans="3:6" x14ac:dyDescent="0.25">
      <c r="C17" s="44" t="s">
        <v>13</v>
      </c>
      <c r="F17" s="41">
        <f>+F12/F15</f>
        <v>65.58012714743279</v>
      </c>
    </row>
    <row r="18" spans="3:6" x14ac:dyDescent="0.25">
      <c r="C18" s="44" t="s">
        <v>53</v>
      </c>
      <c r="F18" s="13">
        <f>F17*F44</f>
        <v>907432.21933902754</v>
      </c>
    </row>
    <row r="20" spans="3:6" x14ac:dyDescent="0.25">
      <c r="C20" s="40" t="s">
        <v>14</v>
      </c>
    </row>
    <row r="22" spans="3:6" x14ac:dyDescent="0.25">
      <c r="C22" s="28" t="s">
        <v>15</v>
      </c>
      <c r="D22" s="28"/>
      <c r="E22" s="28" t="s">
        <v>16</v>
      </c>
      <c r="F22" s="32" t="s">
        <v>23</v>
      </c>
    </row>
    <row r="23" spans="3:6" x14ac:dyDescent="0.25">
      <c r="C23" s="44" t="s">
        <v>24</v>
      </c>
      <c r="E23" s="44" t="s">
        <v>17</v>
      </c>
      <c r="F23" s="33">
        <v>1</v>
      </c>
    </row>
    <row r="24" spans="3:6" x14ac:dyDescent="0.25">
      <c r="C24" s="37" t="s">
        <v>25</v>
      </c>
      <c r="D24" s="37"/>
      <c r="E24" s="37" t="s">
        <v>18</v>
      </c>
      <c r="F24" s="38">
        <v>1</v>
      </c>
    </row>
    <row r="25" spans="3:6" x14ac:dyDescent="0.25">
      <c r="C25" s="44" t="s">
        <v>26</v>
      </c>
      <c r="E25" s="44" t="s">
        <v>19</v>
      </c>
      <c r="F25" s="33">
        <v>1</v>
      </c>
    </row>
    <row r="26" spans="3:6" x14ac:dyDescent="0.25">
      <c r="C26" s="44" t="s">
        <v>27</v>
      </c>
      <c r="E26" s="44" t="s">
        <v>20</v>
      </c>
      <c r="F26" s="33">
        <v>1</v>
      </c>
    </row>
    <row r="27" spans="3:6" x14ac:dyDescent="0.25">
      <c r="C27" s="44" t="s">
        <v>28</v>
      </c>
      <c r="E27" s="44" t="s">
        <v>21</v>
      </c>
      <c r="F27" s="33">
        <v>1</v>
      </c>
    </row>
    <row r="28" spans="3:6" x14ac:dyDescent="0.25">
      <c r="C28" s="44" t="s">
        <v>29</v>
      </c>
      <c r="E28" s="44" t="s">
        <v>22</v>
      </c>
      <c r="F28" s="33">
        <v>8071</v>
      </c>
    </row>
    <row r="29" spans="3:6" x14ac:dyDescent="0.25">
      <c r="C29" s="35" t="s">
        <v>46</v>
      </c>
      <c r="D29" s="35"/>
      <c r="E29" s="35" t="s">
        <v>22</v>
      </c>
      <c r="F29" s="36">
        <v>13837</v>
      </c>
    </row>
    <row r="30" spans="3:6" x14ac:dyDescent="0.25">
      <c r="C30" s="44" t="s">
        <v>24</v>
      </c>
      <c r="E30" s="44" t="s">
        <v>22</v>
      </c>
      <c r="F30" s="33">
        <v>70837</v>
      </c>
    </row>
    <row r="31" spans="3:6" x14ac:dyDescent="0.25">
      <c r="C31" s="44" t="s">
        <v>26</v>
      </c>
      <c r="E31" s="44" t="s">
        <v>22</v>
      </c>
      <c r="F31" s="33">
        <v>37291</v>
      </c>
    </row>
    <row r="32" spans="3:6" x14ac:dyDescent="0.25">
      <c r="C32" s="37" t="s">
        <v>25</v>
      </c>
      <c r="D32" s="37"/>
      <c r="E32" s="37" t="s">
        <v>22</v>
      </c>
      <c r="F32" s="38">
        <v>56674</v>
      </c>
    </row>
    <row r="33" spans="2:6" x14ac:dyDescent="0.25">
      <c r="C33" s="44" t="s">
        <v>30</v>
      </c>
      <c r="E33" s="44" t="s">
        <v>22</v>
      </c>
      <c r="F33" s="33">
        <v>3732</v>
      </c>
    </row>
    <row r="34" spans="2:6" x14ac:dyDescent="0.25">
      <c r="C34" s="44" t="s">
        <v>27</v>
      </c>
      <c r="E34" s="44" t="s">
        <v>22</v>
      </c>
      <c r="F34" s="33">
        <v>14929</v>
      </c>
    </row>
    <row r="35" spans="2:6" x14ac:dyDescent="0.25">
      <c r="C35" s="44" t="s">
        <v>28</v>
      </c>
      <c r="E35" s="44" t="s">
        <v>22</v>
      </c>
      <c r="F35" s="33">
        <v>680</v>
      </c>
    </row>
    <row r="36" spans="2:6" x14ac:dyDescent="0.25">
      <c r="C36" s="44" t="s">
        <v>29</v>
      </c>
      <c r="E36" s="44" t="s">
        <v>42</v>
      </c>
      <c r="F36" s="33">
        <v>1</v>
      </c>
    </row>
    <row r="37" spans="2:6" x14ac:dyDescent="0.25">
      <c r="C37" s="42" t="s">
        <v>46</v>
      </c>
      <c r="D37" s="42"/>
      <c r="E37" s="42" t="s">
        <v>43</v>
      </c>
      <c r="F37" s="43">
        <v>1</v>
      </c>
    </row>
    <row r="38" spans="2:6" x14ac:dyDescent="0.25">
      <c r="C38" s="44" t="s">
        <v>30</v>
      </c>
      <c r="E38" s="44" t="s">
        <v>44</v>
      </c>
      <c r="F38" s="33">
        <v>1</v>
      </c>
    </row>
    <row r="39" spans="2:6" x14ac:dyDescent="0.25">
      <c r="C39" s="44" t="s">
        <v>27</v>
      </c>
      <c r="E39" s="44" t="s">
        <v>45</v>
      </c>
      <c r="F39" s="33">
        <v>1</v>
      </c>
    </row>
    <row r="40" spans="2:6" ht="15.75" thickBot="1" x14ac:dyDescent="0.3">
      <c r="F40" s="34">
        <f>SUM(F23:F39)</f>
        <v>206060</v>
      </c>
    </row>
    <row r="41" spans="2:6" x14ac:dyDescent="0.25">
      <c r="F41" s="33"/>
    </row>
    <row r="42" spans="2:6" x14ac:dyDescent="0.25">
      <c r="C42" s="40" t="s">
        <v>38</v>
      </c>
      <c r="F42" s="33"/>
    </row>
    <row r="43" spans="2:6" x14ac:dyDescent="0.25">
      <c r="F43" s="33"/>
    </row>
    <row r="44" spans="2:6" x14ac:dyDescent="0.25">
      <c r="B44" s="35"/>
      <c r="C44" s="44" t="s">
        <v>41</v>
      </c>
      <c r="F44" s="33">
        <f>+F29</f>
        <v>13837</v>
      </c>
    </row>
    <row r="45" spans="2:6" x14ac:dyDescent="0.25">
      <c r="B45" s="42"/>
      <c r="C45" s="44" t="s">
        <v>47</v>
      </c>
      <c r="F45" s="33">
        <f>+F37</f>
        <v>1</v>
      </c>
    </row>
    <row r="46" spans="2:6" x14ac:dyDescent="0.25">
      <c r="B46" s="37"/>
      <c r="C46" s="44" t="s">
        <v>31</v>
      </c>
      <c r="F46" s="33">
        <f>+F32+F24</f>
        <v>56675</v>
      </c>
    </row>
    <row r="47" spans="2:6" ht="15.75" thickBot="1" x14ac:dyDescent="0.3">
      <c r="C47" s="44" t="s">
        <v>35</v>
      </c>
      <c r="F47" s="34">
        <f>SUM(F44:F46)</f>
        <v>70513</v>
      </c>
    </row>
    <row r="48" spans="2:6" x14ac:dyDescent="0.25">
      <c r="C48" s="44" t="s">
        <v>32</v>
      </c>
      <c r="F48" s="39">
        <f>+F47/F40</f>
        <v>0.34219644763661072</v>
      </c>
    </row>
    <row r="49" spans="3:6" x14ac:dyDescent="0.25">
      <c r="F49" s="39"/>
    </row>
    <row r="50" spans="3:6" x14ac:dyDescent="0.25">
      <c r="C50" s="44" t="s">
        <v>33</v>
      </c>
    </row>
    <row r="51" spans="3:6" x14ac:dyDescent="0.25">
      <c r="C51" s="44" t="s">
        <v>34</v>
      </c>
    </row>
    <row r="54" spans="3:6" x14ac:dyDescent="0.25">
      <c r="C54" s="40" t="s">
        <v>36</v>
      </c>
    </row>
    <row r="55" spans="3:6" x14ac:dyDescent="0.25">
      <c r="C55" s="44" t="s">
        <v>56</v>
      </c>
    </row>
    <row r="56" spans="3:6" x14ac:dyDescent="0.25">
      <c r="C56" s="44" t="s">
        <v>57</v>
      </c>
    </row>
    <row r="57" spans="3:6" x14ac:dyDescent="0.25">
      <c r="C57" s="44" t="s">
        <v>58</v>
      </c>
    </row>
    <row r="58" spans="3:6" x14ac:dyDescent="0.25">
      <c r="C58" s="44" t="s">
        <v>48</v>
      </c>
    </row>
  </sheetData>
  <mergeCells count="2">
    <mergeCell ref="B7:E7"/>
    <mergeCell ref="G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58"/>
  <sheetViews>
    <sheetView workbookViewId="0">
      <selection activeCell="F28" sqref="F28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40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37</v>
      </c>
      <c r="C3" s="12"/>
      <c r="G3" s="14" t="s">
        <v>4</v>
      </c>
      <c r="H3" s="15" t="s">
        <v>51</v>
      </c>
      <c r="I3" s="16">
        <v>43927</v>
      </c>
    </row>
    <row r="4" spans="1:10" ht="18" x14ac:dyDescent="0.25">
      <c r="A4" s="17" t="s">
        <v>5</v>
      </c>
      <c r="C4" s="18">
        <v>43646</v>
      </c>
      <c r="D4" s="11"/>
      <c r="E4" s="11"/>
      <c r="F4" s="19"/>
      <c r="G4" s="14" t="s">
        <v>6</v>
      </c>
      <c r="H4" s="15" t="s">
        <v>54</v>
      </c>
      <c r="I4" s="16">
        <v>43965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6" t="s">
        <v>8</v>
      </c>
      <c r="C7" s="47"/>
      <c r="D7" s="47"/>
      <c r="E7" s="48"/>
      <c r="F7" s="24" t="s">
        <v>9</v>
      </c>
      <c r="G7" s="46" t="s">
        <v>10</v>
      </c>
      <c r="H7" s="49"/>
      <c r="I7" s="50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6"/>
      <c r="C10" s="40" t="s">
        <v>39</v>
      </c>
      <c r="F10" s="27"/>
      <c r="G10" s="26"/>
      <c r="H10" s="26"/>
      <c r="I10" s="26"/>
      <c r="J10" s="26"/>
    </row>
    <row r="11" spans="1:10" x14ac:dyDescent="0.25">
      <c r="A11" s="26"/>
      <c r="F11" s="27"/>
      <c r="G11" s="26"/>
      <c r="H11" s="26"/>
      <c r="I11" s="26"/>
      <c r="J11" s="26"/>
    </row>
    <row r="12" spans="1:10" x14ac:dyDescent="0.25">
      <c r="C12" t="s">
        <v>11</v>
      </c>
      <c r="F12" s="45">
        <v>14099504</v>
      </c>
    </row>
    <row r="13" spans="1:10" x14ac:dyDescent="0.25">
      <c r="C13" s="26" t="s">
        <v>55</v>
      </c>
      <c r="D13" s="26"/>
      <c r="E13" s="26"/>
      <c r="F13" s="29"/>
    </row>
    <row r="14" spans="1:10" x14ac:dyDescent="0.25">
      <c r="C14" s="26"/>
      <c r="D14" s="26"/>
      <c r="E14" s="26"/>
      <c r="F14" s="30"/>
    </row>
    <row r="15" spans="1:10" x14ac:dyDescent="0.25">
      <c r="C15" s="26" t="s">
        <v>12</v>
      </c>
      <c r="D15" s="26"/>
      <c r="E15" s="26"/>
      <c r="F15" s="31">
        <f>+F40</f>
        <v>206060</v>
      </c>
    </row>
    <row r="17" spans="3:6" x14ac:dyDescent="0.25">
      <c r="C17" t="s">
        <v>13</v>
      </c>
      <c r="F17" s="41">
        <f>+F12/F15</f>
        <v>68.424264777249348</v>
      </c>
    </row>
    <row r="18" spans="3:6" x14ac:dyDescent="0.25">
      <c r="C18" t="s">
        <v>53</v>
      </c>
      <c r="F18" s="13">
        <f>F17*F44</f>
        <v>946786.55172279919</v>
      </c>
    </row>
    <row r="20" spans="3:6" x14ac:dyDescent="0.25">
      <c r="C20" s="40" t="s">
        <v>14</v>
      </c>
    </row>
    <row r="22" spans="3:6" x14ac:dyDescent="0.25">
      <c r="C22" s="28" t="s">
        <v>15</v>
      </c>
      <c r="D22" s="28"/>
      <c r="E22" s="28" t="s">
        <v>16</v>
      </c>
      <c r="F22" s="32" t="s">
        <v>23</v>
      </c>
    </row>
    <row r="23" spans="3:6" x14ac:dyDescent="0.25">
      <c r="C23" t="s">
        <v>24</v>
      </c>
      <c r="E23" t="s">
        <v>17</v>
      </c>
      <c r="F23" s="33">
        <v>1</v>
      </c>
    </row>
    <row r="24" spans="3:6" x14ac:dyDescent="0.25">
      <c r="C24" s="37" t="s">
        <v>25</v>
      </c>
      <c r="D24" s="37"/>
      <c r="E24" s="37" t="s">
        <v>18</v>
      </c>
      <c r="F24" s="38">
        <v>1</v>
      </c>
    </row>
    <row r="25" spans="3:6" x14ac:dyDescent="0.25">
      <c r="C25" t="s">
        <v>26</v>
      </c>
      <c r="E25" t="s">
        <v>19</v>
      </c>
      <c r="F25" s="33">
        <v>1</v>
      </c>
    </row>
    <row r="26" spans="3:6" x14ac:dyDescent="0.25">
      <c r="C26" t="s">
        <v>27</v>
      </c>
      <c r="E26" t="s">
        <v>20</v>
      </c>
      <c r="F26" s="33">
        <v>1</v>
      </c>
    </row>
    <row r="27" spans="3:6" x14ac:dyDescent="0.25">
      <c r="C27" t="s">
        <v>28</v>
      </c>
      <c r="E27" t="s">
        <v>21</v>
      </c>
      <c r="F27" s="33">
        <v>1</v>
      </c>
    </row>
    <row r="28" spans="3:6" x14ac:dyDescent="0.25">
      <c r="C28" t="s">
        <v>29</v>
      </c>
      <c r="E28" t="s">
        <v>22</v>
      </c>
      <c r="F28" s="33">
        <v>8071</v>
      </c>
    </row>
    <row r="29" spans="3:6" x14ac:dyDescent="0.25">
      <c r="C29" s="35" t="s">
        <v>46</v>
      </c>
      <c r="D29" s="35"/>
      <c r="E29" s="35" t="s">
        <v>22</v>
      </c>
      <c r="F29" s="36">
        <v>13837</v>
      </c>
    </row>
    <row r="30" spans="3:6" x14ac:dyDescent="0.25">
      <c r="C30" t="s">
        <v>24</v>
      </c>
      <c r="E30" t="s">
        <v>22</v>
      </c>
      <c r="F30" s="33">
        <v>70837</v>
      </c>
    </row>
    <row r="31" spans="3:6" x14ac:dyDescent="0.25">
      <c r="C31" t="s">
        <v>26</v>
      </c>
      <c r="E31" t="s">
        <v>22</v>
      </c>
      <c r="F31" s="33">
        <v>37291</v>
      </c>
    </row>
    <row r="32" spans="3:6" x14ac:dyDescent="0.25">
      <c r="C32" s="37" t="s">
        <v>25</v>
      </c>
      <c r="D32" s="37"/>
      <c r="E32" s="37" t="s">
        <v>22</v>
      </c>
      <c r="F32" s="38">
        <v>56674</v>
      </c>
    </row>
    <row r="33" spans="2:6" x14ac:dyDescent="0.25">
      <c r="C33" t="s">
        <v>30</v>
      </c>
      <c r="E33" t="s">
        <v>22</v>
      </c>
      <c r="F33" s="33">
        <v>3732</v>
      </c>
    </row>
    <row r="34" spans="2:6" x14ac:dyDescent="0.25">
      <c r="C34" t="s">
        <v>27</v>
      </c>
      <c r="E34" t="s">
        <v>22</v>
      </c>
      <c r="F34" s="33">
        <v>14929</v>
      </c>
    </row>
    <row r="35" spans="2:6" x14ac:dyDescent="0.25">
      <c r="C35" t="s">
        <v>28</v>
      </c>
      <c r="E35" t="s">
        <v>22</v>
      </c>
      <c r="F35" s="33">
        <v>680</v>
      </c>
    </row>
    <row r="36" spans="2:6" x14ac:dyDescent="0.25">
      <c r="C36" t="s">
        <v>29</v>
      </c>
      <c r="E36" t="s">
        <v>42</v>
      </c>
      <c r="F36" s="33">
        <v>1</v>
      </c>
    </row>
    <row r="37" spans="2:6" x14ac:dyDescent="0.25">
      <c r="C37" s="42" t="s">
        <v>46</v>
      </c>
      <c r="D37" s="42"/>
      <c r="E37" s="42" t="s">
        <v>43</v>
      </c>
      <c r="F37" s="43">
        <v>1</v>
      </c>
    </row>
    <row r="38" spans="2:6" x14ac:dyDescent="0.25">
      <c r="C38" t="s">
        <v>30</v>
      </c>
      <c r="E38" t="s">
        <v>44</v>
      </c>
      <c r="F38" s="33">
        <v>1</v>
      </c>
    </row>
    <row r="39" spans="2:6" x14ac:dyDescent="0.25">
      <c r="C39" t="s">
        <v>27</v>
      </c>
      <c r="E39" t="s">
        <v>45</v>
      </c>
      <c r="F39" s="33">
        <v>1</v>
      </c>
    </row>
    <row r="40" spans="2:6" ht="15.75" thickBot="1" x14ac:dyDescent="0.3">
      <c r="F40" s="34">
        <f>SUM(F23:F39)</f>
        <v>206060</v>
      </c>
    </row>
    <row r="41" spans="2:6" x14ac:dyDescent="0.25">
      <c r="F41" s="33"/>
    </row>
    <row r="42" spans="2:6" x14ac:dyDescent="0.25">
      <c r="C42" s="40" t="s">
        <v>38</v>
      </c>
      <c r="F42" s="33"/>
    </row>
    <row r="43" spans="2:6" x14ac:dyDescent="0.25">
      <c r="F43" s="33"/>
    </row>
    <row r="44" spans="2:6" x14ac:dyDescent="0.25">
      <c r="B44" s="35"/>
      <c r="C44" t="s">
        <v>41</v>
      </c>
      <c r="F44" s="33">
        <f>+F29</f>
        <v>13837</v>
      </c>
    </row>
    <row r="45" spans="2:6" x14ac:dyDescent="0.25">
      <c r="B45" s="42"/>
      <c r="C45" t="s">
        <v>47</v>
      </c>
      <c r="F45" s="33">
        <f>+F37</f>
        <v>1</v>
      </c>
    </row>
    <row r="46" spans="2:6" x14ac:dyDescent="0.25">
      <c r="B46" s="37"/>
      <c r="C46" t="s">
        <v>31</v>
      </c>
      <c r="F46" s="33">
        <f>+F32+F24</f>
        <v>56675</v>
      </c>
    </row>
    <row r="47" spans="2:6" ht="15.75" thickBot="1" x14ac:dyDescent="0.3">
      <c r="C47" t="s">
        <v>35</v>
      </c>
      <c r="F47" s="34">
        <f>SUM(F44:F46)</f>
        <v>70513</v>
      </c>
    </row>
    <row r="48" spans="2:6" x14ac:dyDescent="0.25">
      <c r="C48" t="s">
        <v>32</v>
      </c>
      <c r="F48" s="39">
        <f>+F47/F40</f>
        <v>0.34219644763661072</v>
      </c>
    </row>
    <row r="49" spans="3:6" x14ac:dyDescent="0.25">
      <c r="F49" s="39"/>
    </row>
    <row r="50" spans="3:6" x14ac:dyDescent="0.25">
      <c r="C50" t="s">
        <v>33</v>
      </c>
    </row>
    <row r="51" spans="3:6" x14ac:dyDescent="0.25">
      <c r="C51" t="s">
        <v>34</v>
      </c>
    </row>
    <row r="54" spans="3:6" x14ac:dyDescent="0.25">
      <c r="C54" s="40" t="s">
        <v>36</v>
      </c>
    </row>
    <row r="55" spans="3:6" x14ac:dyDescent="0.25">
      <c r="C55" s="44" t="s">
        <v>49</v>
      </c>
    </row>
    <row r="56" spans="3:6" x14ac:dyDescent="0.25">
      <c r="C56" s="44" t="s">
        <v>52</v>
      </c>
    </row>
    <row r="57" spans="3:6" x14ac:dyDescent="0.25">
      <c r="C57" s="44" t="s">
        <v>50</v>
      </c>
    </row>
    <row r="58" spans="3:6" x14ac:dyDescent="0.25">
      <c r="C58" s="44" t="s">
        <v>48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2021-05-10T02:20:20Z</dcterms:modified>
</cp:coreProperties>
</file>