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8. Income\Rent\"/>
    </mc:Choice>
  </mc:AlternateContent>
  <xr:revisionPtr revIDLastSave="0" documentId="13_ncr:1_{98AEF047-EDA3-4AB4-8625-822E3DF78AA6}" xr6:coauthVersionLast="46" xr6:coauthVersionMax="46" xr10:uidLastSave="{00000000-0000-0000-0000-000000000000}"/>
  <bookViews>
    <workbookView xWindow="28680" yWindow="-120" windowWidth="29040" windowHeight="15840" xr2:uid="{580C9507-93F3-4D54-A8B5-8F9DA879036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N23" i="1"/>
  <c r="E24" i="1"/>
  <c r="N25" i="1"/>
  <c r="N24" i="1"/>
  <c r="F24" i="1" s="1"/>
  <c r="G44" i="1"/>
  <c r="G24" i="1" l="1"/>
  <c r="E29" i="1"/>
  <c r="G43" i="1"/>
  <c r="E28" i="1" l="1"/>
  <c r="G42" i="1"/>
  <c r="G41" i="1"/>
  <c r="G40" i="1"/>
  <c r="G39" i="1"/>
  <c r="G38" i="1"/>
  <c r="F44" i="1" l="1"/>
  <c r="E44" i="1"/>
  <c r="F43" i="1"/>
  <c r="E43" i="1" s="1"/>
  <c r="G29" i="1" l="1"/>
  <c r="E30" i="1"/>
  <c r="G30" i="1" s="1"/>
  <c r="G54" i="1" s="1"/>
  <c r="G28" i="1" l="1"/>
  <c r="F33" i="1" l="1"/>
  <c r="E33" i="1" s="1"/>
  <c r="F37" i="1"/>
  <c r="E37" i="1" s="1"/>
  <c r="F42" i="1"/>
  <c r="E42" i="1"/>
  <c r="F41" i="1"/>
  <c r="E41" i="1" s="1"/>
  <c r="F36" i="1"/>
  <c r="E36" i="1" s="1"/>
  <c r="F40" i="1"/>
  <c r="E40" i="1"/>
  <c r="F34" i="1"/>
  <c r="E34" i="1" s="1"/>
  <c r="F38" i="1"/>
  <c r="E38" i="1" s="1"/>
  <c r="F35" i="1"/>
  <c r="E35" i="1" s="1"/>
  <c r="F39" i="1"/>
  <c r="E39" i="1" s="1"/>
  <c r="E25" i="1"/>
  <c r="F23" i="1"/>
  <c r="G45" i="1"/>
  <c r="F25" i="1" l="1"/>
  <c r="E45" i="1"/>
  <c r="F45" i="1"/>
  <c r="G23" i="1"/>
  <c r="G25" i="1" l="1"/>
  <c r="G48" i="1" s="1"/>
  <c r="G49" i="1" l="1"/>
  <c r="G55" i="1" s="1"/>
  <c r="G56" i="1" s="1"/>
  <c r="F48" i="1"/>
  <c r="F50" i="1" s="1"/>
  <c r="G50" i="1" l="1"/>
  <c r="E48" i="1"/>
  <c r="E50" i="1" s="1"/>
</calcChain>
</file>

<file path=xl/sharedStrings.xml><?xml version="1.0" encoding="utf-8"?>
<sst xmlns="http://schemas.openxmlformats.org/spreadsheetml/2006/main" count="64" uniqueCount="64">
  <si>
    <t>Client:</t>
  </si>
  <si>
    <t>Genoa Super Fund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</si>
  <si>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</si>
  <si>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</si>
  <si>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</si>
  <si>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</si>
  <si>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</si>
  <si>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</si>
  <si>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</si>
  <si>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</si>
  <si>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</si>
  <si>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Net</t>
  </si>
  <si>
    <t>GST</t>
  </si>
  <si>
    <t>Gross</t>
  </si>
  <si>
    <t>Notes or Comments</t>
  </si>
  <si>
    <t>Property: 66-72 Gordon Road, Redland Bay</t>
  </si>
  <si>
    <t xml:space="preserve">Expected Rent: </t>
  </si>
  <si>
    <t>Total Expected Rent</t>
  </si>
  <si>
    <t>Receipts:</t>
  </si>
  <si>
    <t>Total</t>
  </si>
  <si>
    <t>July</t>
  </si>
  <si>
    <t>Aug</t>
  </si>
  <si>
    <t>Sept</t>
  </si>
  <si>
    <t>Oct</t>
  </si>
  <si>
    <t>Nov</t>
  </si>
  <si>
    <t>Dec</t>
  </si>
  <si>
    <t>Jan</t>
  </si>
  <si>
    <t>Feb</t>
  </si>
  <si>
    <t>Mar</t>
  </si>
  <si>
    <t>April</t>
  </si>
  <si>
    <t>May</t>
  </si>
  <si>
    <t>June</t>
  </si>
  <si>
    <t>Lease Agreement:</t>
  </si>
  <si>
    <t>Lease term:</t>
  </si>
  <si>
    <t>Tenant:</t>
  </si>
  <si>
    <t>Annual rent:</t>
  </si>
  <si>
    <t>Rent reviews:</t>
  </si>
  <si>
    <t>Outgoings:</t>
  </si>
  <si>
    <t>Genoa Trading Trust (related party)</t>
  </si>
  <si>
    <t>DB</t>
  </si>
  <si>
    <t>Annual CPI increase on 1 July each year</t>
  </si>
  <si>
    <t>Council rates</t>
  </si>
  <si>
    <t>Land tax</t>
  </si>
  <si>
    <t>Total Outgoings</t>
  </si>
  <si>
    <t>Allocation of receipts:</t>
  </si>
  <si>
    <t>Rental income</t>
  </si>
  <si>
    <t>These have been paid by the SF</t>
  </si>
  <si>
    <t>Balance of Sundry Debtors</t>
  </si>
  <si>
    <t>Outgoings paid by the Fund</t>
  </si>
  <si>
    <t>Less repayments</t>
  </si>
  <si>
    <t>Outgoings payable by the tenant</t>
  </si>
  <si>
    <t>Total receipts</t>
  </si>
  <si>
    <t>1 July 2019 to 30 June 2022</t>
  </si>
  <si>
    <t>$172,700 pa plus GST</t>
  </si>
  <si>
    <t>Rent for 2021FY</t>
  </si>
  <si>
    <t>Less: COVID rent reduction</t>
  </si>
  <si>
    <t>No CPI increase applied from 1 July 2020 due to government mandate not to increase rent due to COVID19</t>
  </si>
  <si>
    <t xml:space="preserve">and coded to sundry debtors </t>
  </si>
  <si>
    <t>Balance owing at 30/06/2021</t>
  </si>
  <si>
    <t>Opening balance 01/07/2020</t>
  </si>
  <si>
    <t>Reimbursement of outgoings</t>
  </si>
  <si>
    <t>Monthly rent</t>
  </si>
  <si>
    <t>Less: rent reduction @</t>
  </si>
  <si>
    <t>excl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</si>
</sst>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3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6" fillId="0" borderId="0" xfId="0" applyFont="1"/>
    <xf numFmtId="15" fontId="6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/>
    <xf numFmtId="0" fontId="7" fillId="0" borderId="14" xfId="0" applyFont="1" applyBorder="1"/>
    <xf numFmtId="0" fontId="3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" xfId="0" applyFont="1" applyBorder="1"/>
    <xf numFmtId="44" fontId="7" fillId="0" borderId="17" xfId="2" applyFont="1" applyBorder="1"/>
    <xf numFmtId="44" fontId="7" fillId="0" borderId="1" xfId="2" applyFont="1" applyBorder="1"/>
    <xf numFmtId="44" fontId="3" fillId="0" borderId="17" xfId="2" applyFont="1" applyBorder="1"/>
    <xf numFmtId="0" fontId="7" fillId="0" borderId="1" xfId="0" applyFont="1" applyBorder="1"/>
    <xf numFmtId="44" fontId="7" fillId="0" borderId="1" xfId="0" applyNumberFormat="1" applyFont="1" applyBorder="1"/>
    <xf numFmtId="0" fontId="7" fillId="0" borderId="18" xfId="0" applyFont="1" applyBorder="1"/>
    <xf numFmtId="44" fontId="7" fillId="0" borderId="19" xfId="2" applyFont="1" applyBorder="1"/>
    <xf numFmtId="44" fontId="3" fillId="0" borderId="19" xfId="0" applyNumberFormat="1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0" xfId="0" applyFont="1"/>
    <xf numFmtId="43" fontId="0" fillId="0" borderId="0" xfId="1" applyFont="1" applyBorder="1"/>
    <xf numFmtId="0" fontId="0" fillId="0" borderId="0" xfId="0" applyBorder="1"/>
    <xf numFmtId="0" fontId="7" fillId="0" borderId="17" xfId="0" applyFont="1" applyBorder="1"/>
    <xf numFmtId="43" fontId="7" fillId="0" borderId="17" xfId="1" applyFont="1" applyBorder="1"/>
    <xf numFmtId="43" fontId="7" fillId="0" borderId="1" xfId="1" applyFont="1" applyBorder="1"/>
    <xf numFmtId="0" fontId="7" fillId="2" borderId="17" xfId="0" applyFont="1" applyFill="1" applyBorder="1"/>
    <xf numFmtId="0" fontId="7" fillId="2" borderId="1" xfId="0" applyFont="1" applyFill="1" applyBorder="1"/>
    <xf numFmtId="44" fontId="7" fillId="0" borderId="17" xfId="2" applyFont="1" applyFill="1" applyBorder="1"/>
    <xf numFmtId="9" fontId="7" fillId="0" borderId="17" xfId="0" applyNumberFormat="1" applyFont="1" applyBorder="1" applyAlignment="1">
      <alignment horizontal="left"/>
    </xf>
    <xf numFmtId="44" fontId="3" fillId="0" borderId="17" xfId="0" applyNumberFormat="1" applyFont="1" applyBorder="1"/>
    <xf numFmtId="44" fontId="3" fillId="0" borderId="1" xfId="2" applyFont="1" applyBorder="1"/>
    <xf numFmtId="44" fontId="7" fillId="0" borderId="19" xfId="0" applyNumberFormat="1" applyFont="1" applyBorder="1"/>
    <xf numFmtId="0" fontId="7" fillId="0" borderId="17" xfId="0" applyFont="1" applyBorder="1"/>
    <xf numFmtId="44" fontId="0" fillId="0" borderId="0" xfId="0" applyNumberFormat="1"/>
    <xf numFmtId="9" fontId="0" fillId="0" borderId="0" xfId="0" applyNumberFormat="1" applyBorder="1"/>
    <xf numFmtId="0" fontId="8" fillId="0" borderId="0" xfId="0" applyFont="1" applyFill="1"/>
    <xf numFmtId="43" fontId="0" fillId="0" borderId="0" xfId="0" applyNumberFormat="1"/>
    <xf numFmtId="17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17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" xfId="0" applyFont="1" applyBorder="1"/>
    <xf numFmtId="17" fontId="7" fillId="0" borderId="15" xfId="0" applyNumberFormat="1" applyFont="1" applyBorder="1" applyAlignment="1">
      <alignment horizontal="left"/>
    </xf>
    <xf numFmtId="17" fontId="7" fillId="0" borderId="16" xfId="0" applyNumberFormat="1" applyFont="1" applyBorder="1" applyAlignment="1">
      <alignment horizontal="left"/>
    </xf>
    <xf numFmtId="17" fontId="7" fillId="0" borderId="17" xfId="0" applyNumberFormat="1" applyFont="1" applyBorder="1" applyAlignment="1">
      <alignment horizontal="left"/>
    </xf>
    <xf numFmtId="0" fontId="7" fillId="0" borderId="21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4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25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7" fillId="0" borderId="27" xfId="0" applyFont="1" applyBorder="1" applyAlignment="1">
      <alignment wrapText="1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47985-6285-434A-A02F-A7D23B143261}">
  <dimension ref="A1:Q169"/>
  <sheetViews>
    <sheetView tabSelected="1" topLeftCell="A22" workbookViewId="0">
      <selection activeCell="G54" sqref="G54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8.5703125" customWidth="1"/>
    <col min="5" max="5" width="12.28515625" bestFit="1" customWidth="1"/>
    <col min="6" max="7" width="12.7109375" customWidth="1"/>
    <col min="8" max="9" width="9.7109375" customWidth="1"/>
    <col min="10" max="10" width="10.140625" bestFit="1" customWidth="1"/>
    <col min="12" max="12" width="21" customWidth="1"/>
    <col min="13" max="13" width="4.7109375" customWidth="1"/>
    <col min="14" max="14" width="10.5703125" bestFit="1" customWidth="1"/>
    <col min="16" max="16" width="10.5703125" bestFit="1" customWidth="1"/>
  </cols>
  <sheetData>
    <row r="1" spans="1:10" ht="30" customHeight="1" x14ac:dyDescent="0.25">
      <c r="A1" s="1" t="s">
        <v>0</v>
      </c>
      <c r="B1" s="2"/>
      <c r="C1" s="3" t="s">
        <v>1</v>
      </c>
      <c r="I1" s="4" t="s">
        <v>2</v>
      </c>
      <c r="J1" s="4"/>
    </row>
    <row r="2" spans="1:10" ht="20.100000000000001" customHeight="1" x14ac:dyDescent="0.25">
      <c r="A2" s="5"/>
      <c r="B2" s="2"/>
      <c r="C2" s="2"/>
      <c r="D2" s="2"/>
      <c r="F2" s="2"/>
      <c r="I2" s="6" t="s">
        <v>3</v>
      </c>
      <c r="J2" s="6" t="s">
        <v>4</v>
      </c>
    </row>
    <row r="3" spans="1:10" ht="20.100000000000001" customHeight="1" x14ac:dyDescent="0.25">
      <c r="A3" s="2" t="s">
        <v>5</v>
      </c>
      <c r="H3" s="7" t="s">
        <v>6</v>
      </c>
      <c r="I3" s="8" t="s">
        <v>39</v>
      </c>
      <c r="J3" s="9">
        <v>44343</v>
      </c>
    </row>
    <row r="4" spans="1:10" ht="20.100000000000001" customHeight="1" x14ac:dyDescent="0.25">
      <c r="A4" s="10" t="s">
        <v>7</v>
      </c>
      <c r="B4" s="2"/>
      <c r="C4" s="11">
        <v>44377</v>
      </c>
      <c r="D4" s="2"/>
      <c r="F4" s="2"/>
      <c r="H4" s="7" t="s">
        <v>8</v>
      </c>
      <c r="I4" s="8"/>
      <c r="J4" s="9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2" t="s">
        <v>9</v>
      </c>
      <c r="B7" s="72" t="s">
        <v>10</v>
      </c>
      <c r="C7" s="73"/>
      <c r="D7" s="74"/>
      <c r="E7" s="13" t="s">
        <v>11</v>
      </c>
      <c r="F7" s="14" t="s">
        <v>12</v>
      </c>
      <c r="G7" s="15" t="s">
        <v>13</v>
      </c>
      <c r="H7" s="72" t="s">
        <v>14</v>
      </c>
      <c r="I7" s="75"/>
      <c r="J7" s="76"/>
    </row>
    <row r="8" spans="1:10" x14ac:dyDescent="0.25">
      <c r="A8" s="16"/>
      <c r="B8" s="77"/>
      <c r="C8" s="77"/>
      <c r="D8" s="77"/>
      <c r="E8" s="17"/>
      <c r="F8" s="17"/>
      <c r="G8" s="17"/>
      <c r="H8" s="78"/>
      <c r="I8" s="79"/>
      <c r="J8" s="80"/>
    </row>
    <row r="9" spans="1:10" x14ac:dyDescent="0.25">
      <c r="A9" s="18"/>
      <c r="B9" s="19" t="s">
        <v>15</v>
      </c>
      <c r="C9" s="20"/>
      <c r="D9" s="21"/>
      <c r="E9" s="21"/>
      <c r="F9" s="22"/>
      <c r="G9" s="22"/>
      <c r="H9" s="54"/>
      <c r="I9" s="55"/>
      <c r="J9" s="56"/>
    </row>
    <row r="10" spans="1:10" x14ac:dyDescent="0.25">
      <c r="A10" s="18"/>
      <c r="B10" s="54"/>
      <c r="C10" s="55"/>
      <c r="D10" s="56"/>
      <c r="E10" s="21"/>
      <c r="F10" s="22"/>
      <c r="G10" s="22"/>
      <c r="H10" s="54"/>
      <c r="I10" s="59"/>
      <c r="J10" s="60"/>
    </row>
    <row r="11" spans="1:10" x14ac:dyDescent="0.25">
      <c r="A11" s="18"/>
      <c r="B11" s="61" t="s">
        <v>32</v>
      </c>
      <c r="C11" s="62"/>
      <c r="D11" s="63"/>
      <c r="E11" s="21"/>
      <c r="F11" s="22"/>
      <c r="G11" s="22"/>
      <c r="H11" s="54"/>
      <c r="I11" s="59"/>
      <c r="J11" s="60"/>
    </row>
    <row r="12" spans="1:10" x14ac:dyDescent="0.25">
      <c r="A12" s="18"/>
      <c r="B12" s="54" t="s">
        <v>34</v>
      </c>
      <c r="C12" s="55"/>
      <c r="D12" s="56"/>
      <c r="E12" s="40" t="s">
        <v>38</v>
      </c>
      <c r="F12" s="41"/>
      <c r="G12" s="41"/>
      <c r="H12" s="54"/>
      <c r="I12" s="59"/>
      <c r="J12" s="60"/>
    </row>
    <row r="13" spans="1:10" x14ac:dyDescent="0.25">
      <c r="A13" s="18"/>
      <c r="B13" s="54" t="s">
        <v>33</v>
      </c>
      <c r="C13" s="55"/>
      <c r="D13" s="56"/>
      <c r="E13" s="37" t="s">
        <v>52</v>
      </c>
      <c r="F13" s="26"/>
      <c r="G13" s="26"/>
      <c r="H13" s="54"/>
      <c r="I13" s="59"/>
      <c r="J13" s="60"/>
    </row>
    <row r="14" spans="1:10" x14ac:dyDescent="0.25">
      <c r="A14" s="18"/>
      <c r="B14" s="54" t="s">
        <v>35</v>
      </c>
      <c r="C14" s="55"/>
      <c r="D14" s="56"/>
      <c r="E14" s="37" t="s">
        <v>53</v>
      </c>
      <c r="F14" s="26"/>
      <c r="G14" s="26"/>
      <c r="H14" s="54"/>
      <c r="I14" s="59"/>
      <c r="J14" s="60"/>
    </row>
    <row r="15" spans="1:10" x14ac:dyDescent="0.25">
      <c r="A15" s="18"/>
      <c r="B15" s="54" t="s">
        <v>36</v>
      </c>
      <c r="C15" s="55"/>
      <c r="D15" s="56"/>
      <c r="E15" s="37" t="s">
        <v>40</v>
      </c>
      <c r="F15" s="26"/>
      <c r="G15" s="26"/>
      <c r="H15" s="54"/>
      <c r="I15" s="59"/>
      <c r="J15" s="60"/>
    </row>
    <row r="16" spans="1:10" x14ac:dyDescent="0.25">
      <c r="A16" s="18"/>
      <c r="B16" s="54" t="s">
        <v>37</v>
      </c>
      <c r="C16" s="55"/>
      <c r="D16" s="56"/>
      <c r="E16" s="43">
        <v>1</v>
      </c>
      <c r="F16" s="26"/>
      <c r="G16" s="26"/>
      <c r="H16" s="54"/>
      <c r="I16" s="59"/>
      <c r="J16" s="60"/>
    </row>
    <row r="17" spans="1:17" x14ac:dyDescent="0.25">
      <c r="A17" s="18"/>
      <c r="B17" s="54"/>
      <c r="C17" s="55"/>
      <c r="D17" s="56"/>
      <c r="E17" s="37"/>
      <c r="F17" s="26"/>
      <c r="G17" s="26"/>
      <c r="H17" s="54"/>
      <c r="I17" s="59"/>
      <c r="J17" s="60"/>
    </row>
    <row r="18" spans="1:17" x14ac:dyDescent="0.25">
      <c r="A18" s="18"/>
      <c r="B18" s="54"/>
      <c r="C18" s="55"/>
      <c r="D18" s="56"/>
      <c r="E18" s="37"/>
      <c r="F18" s="26"/>
      <c r="G18" s="26"/>
      <c r="H18" s="54"/>
      <c r="I18" s="59"/>
      <c r="J18" s="60"/>
    </row>
    <row r="19" spans="1:17" x14ac:dyDescent="0.25">
      <c r="A19" s="18"/>
      <c r="B19" s="54" t="s">
        <v>56</v>
      </c>
      <c r="C19" s="55"/>
      <c r="D19" s="55"/>
      <c r="E19" s="55"/>
      <c r="F19" s="55"/>
      <c r="G19" s="55"/>
      <c r="H19" s="55"/>
      <c r="I19" s="55"/>
      <c r="J19" s="56"/>
    </row>
    <row r="20" spans="1:17" x14ac:dyDescent="0.25">
      <c r="A20" s="18"/>
      <c r="B20" s="54"/>
      <c r="C20" s="55"/>
      <c r="D20" s="56"/>
      <c r="E20" s="38"/>
      <c r="F20" s="26"/>
      <c r="G20" s="26"/>
      <c r="H20" s="54"/>
      <c r="I20" s="59"/>
      <c r="J20" s="60"/>
    </row>
    <row r="21" spans="1:17" x14ac:dyDescent="0.25">
      <c r="A21" s="18"/>
      <c r="B21" s="54"/>
      <c r="C21" s="55"/>
      <c r="D21" s="56"/>
      <c r="E21" s="37"/>
      <c r="F21" s="26"/>
      <c r="G21" s="26"/>
      <c r="H21" s="81"/>
      <c r="I21" s="82"/>
      <c r="J21" s="83"/>
      <c r="M21" s="36"/>
      <c r="N21" s="36"/>
      <c r="O21" s="36"/>
      <c r="P21" s="36"/>
      <c r="Q21" s="36"/>
    </row>
    <row r="22" spans="1:17" x14ac:dyDescent="0.25">
      <c r="A22" s="18"/>
      <c r="B22" s="61" t="s">
        <v>16</v>
      </c>
      <c r="C22" s="62"/>
      <c r="D22" s="63"/>
      <c r="E22" s="21"/>
      <c r="F22" s="22"/>
      <c r="G22" s="22"/>
      <c r="H22" s="54"/>
      <c r="I22" s="59"/>
      <c r="J22" s="60"/>
      <c r="M22" s="36"/>
      <c r="N22" s="36"/>
      <c r="O22" s="36"/>
      <c r="P22" s="36"/>
      <c r="Q22" s="36"/>
    </row>
    <row r="23" spans="1:17" x14ac:dyDescent="0.25">
      <c r="A23" s="18"/>
      <c r="B23" s="54" t="s">
        <v>54</v>
      </c>
      <c r="C23" s="55"/>
      <c r="D23" s="56"/>
      <c r="E23" s="42">
        <v>172700</v>
      </c>
      <c r="F23" s="24">
        <f>+E23*0.1</f>
        <v>17270</v>
      </c>
      <c r="G23" s="24">
        <f>+E23+F23</f>
        <v>189970</v>
      </c>
      <c r="H23" s="54"/>
      <c r="I23" s="59"/>
      <c r="J23" s="60"/>
      <c r="L23" t="s">
        <v>61</v>
      </c>
      <c r="M23" s="36"/>
      <c r="N23" s="35">
        <f>172700/12</f>
        <v>14391.666666666666</v>
      </c>
      <c r="O23" s="36" t="s">
        <v>63</v>
      </c>
      <c r="P23" s="36"/>
      <c r="Q23" s="36"/>
    </row>
    <row r="24" spans="1:17" x14ac:dyDescent="0.25">
      <c r="A24" s="18"/>
      <c r="B24" s="54" t="s">
        <v>55</v>
      </c>
      <c r="C24" s="55"/>
      <c r="D24" s="56"/>
      <c r="E24" s="23">
        <f>-N24*6</f>
        <v>-25905</v>
      </c>
      <c r="F24" s="24">
        <f>+E24*0.1</f>
        <v>-2590.5</v>
      </c>
      <c r="G24" s="24">
        <f>+E24+F24</f>
        <v>-28495.5</v>
      </c>
      <c r="H24" s="54"/>
      <c r="I24" s="59"/>
      <c r="J24" s="60"/>
      <c r="L24" t="s">
        <v>62</v>
      </c>
      <c r="M24" s="49">
        <v>0.3</v>
      </c>
      <c r="N24" s="35">
        <f>+N23*M24</f>
        <v>4317.5</v>
      </c>
      <c r="P24" s="36"/>
      <c r="Q24" s="36"/>
    </row>
    <row r="25" spans="1:17" x14ac:dyDescent="0.25">
      <c r="A25" s="18"/>
      <c r="B25" s="61" t="s">
        <v>17</v>
      </c>
      <c r="C25" s="62"/>
      <c r="D25" s="63"/>
      <c r="E25" s="25">
        <f>SUM(E23:E24)</f>
        <v>146795</v>
      </c>
      <c r="F25" s="25">
        <f>SUM(F23:F24)</f>
        <v>14679.5</v>
      </c>
      <c r="G25" s="25">
        <f>SUM(G23:G24)</f>
        <v>161474.5</v>
      </c>
      <c r="H25" s="54"/>
      <c r="I25" s="59"/>
      <c r="J25" s="60"/>
      <c r="M25" s="36"/>
      <c r="N25" s="51">
        <f>+N23-N24</f>
        <v>10074.166666666666</v>
      </c>
      <c r="O25" s="36"/>
      <c r="P25" s="36"/>
      <c r="Q25" s="36"/>
    </row>
    <row r="26" spans="1:17" x14ac:dyDescent="0.25">
      <c r="A26" s="18"/>
      <c r="B26" s="54"/>
      <c r="C26" s="55"/>
      <c r="D26" s="56"/>
      <c r="E26" s="37"/>
      <c r="F26" s="26"/>
      <c r="G26" s="26"/>
      <c r="H26" s="54"/>
      <c r="I26" s="59"/>
      <c r="J26" s="60"/>
      <c r="M26" s="36"/>
      <c r="N26" s="36"/>
      <c r="O26" s="36"/>
      <c r="P26" s="36"/>
      <c r="Q26" s="36"/>
    </row>
    <row r="27" spans="1:17" x14ac:dyDescent="0.25">
      <c r="A27" s="18"/>
      <c r="B27" s="61" t="s">
        <v>50</v>
      </c>
      <c r="C27" s="62"/>
      <c r="D27" s="63"/>
      <c r="E27" s="25"/>
      <c r="F27" s="26"/>
      <c r="G27" s="26"/>
      <c r="H27" s="54"/>
      <c r="I27" s="59"/>
      <c r="J27" s="60"/>
      <c r="M27" s="36"/>
      <c r="N27" s="36"/>
      <c r="O27" s="36"/>
      <c r="P27" s="36"/>
      <c r="Q27" s="36"/>
    </row>
    <row r="28" spans="1:17" x14ac:dyDescent="0.25">
      <c r="A28" s="18"/>
      <c r="B28" s="54" t="s">
        <v>41</v>
      </c>
      <c r="C28" s="55"/>
      <c r="D28" s="56"/>
      <c r="E28" s="23">
        <f>4813.12+4770.83+4845.22+4754.84</f>
        <v>19184.010000000002</v>
      </c>
      <c r="F28" s="24">
        <v>0</v>
      </c>
      <c r="G28" s="24">
        <f>+E28+F28</f>
        <v>19184.010000000002</v>
      </c>
      <c r="H28" s="54" t="s">
        <v>46</v>
      </c>
      <c r="I28" s="59"/>
      <c r="J28" s="60"/>
      <c r="M28" s="36"/>
      <c r="N28" s="36"/>
      <c r="O28" s="36"/>
      <c r="P28" s="36"/>
      <c r="Q28" s="36"/>
    </row>
    <row r="29" spans="1:17" x14ac:dyDescent="0.25">
      <c r="A29" s="18"/>
      <c r="B29" s="54" t="s">
        <v>42</v>
      </c>
      <c r="C29" s="55"/>
      <c r="D29" s="56"/>
      <c r="E29" s="23">
        <f>3014.43+2000+4028.87</f>
        <v>9043.2999999999993</v>
      </c>
      <c r="F29" s="24">
        <v>0</v>
      </c>
      <c r="G29" s="24">
        <f>+E29+F29</f>
        <v>9043.2999999999993</v>
      </c>
      <c r="H29" s="54" t="s">
        <v>57</v>
      </c>
      <c r="I29" s="59"/>
      <c r="J29" s="60"/>
      <c r="M29" s="36"/>
      <c r="N29" s="36"/>
      <c r="O29" s="36"/>
      <c r="P29" s="36"/>
      <c r="Q29" s="36"/>
    </row>
    <row r="30" spans="1:17" x14ac:dyDescent="0.25">
      <c r="A30" s="18"/>
      <c r="B30" s="61" t="s">
        <v>43</v>
      </c>
      <c r="C30" s="62"/>
      <c r="D30" s="63"/>
      <c r="E30" s="44">
        <f>SUM(E28:E29)</f>
        <v>28227.31</v>
      </c>
      <c r="F30" s="44">
        <v>0</v>
      </c>
      <c r="G30" s="45">
        <f>+E30+F30</f>
        <v>28227.31</v>
      </c>
      <c r="H30" s="54"/>
      <c r="I30" s="55"/>
      <c r="J30" s="56"/>
      <c r="M30" s="36"/>
      <c r="N30" s="36"/>
      <c r="O30" s="36"/>
      <c r="P30" s="36"/>
      <c r="Q30" s="36"/>
    </row>
    <row r="31" spans="1:17" x14ac:dyDescent="0.25">
      <c r="A31" s="18"/>
      <c r="B31" s="54"/>
      <c r="C31" s="55"/>
      <c r="D31" s="56"/>
      <c r="E31" s="47"/>
      <c r="F31" s="26"/>
      <c r="G31" s="26"/>
      <c r="H31" s="54"/>
      <c r="I31" s="55"/>
      <c r="J31" s="56"/>
      <c r="M31" s="36"/>
      <c r="N31" s="36"/>
      <c r="O31" s="36"/>
      <c r="P31" s="36"/>
      <c r="Q31" s="36"/>
    </row>
    <row r="32" spans="1:17" x14ac:dyDescent="0.25">
      <c r="A32" s="18"/>
      <c r="B32" s="64" t="s">
        <v>18</v>
      </c>
      <c r="C32" s="64"/>
      <c r="D32" s="64"/>
      <c r="E32" s="21"/>
      <c r="F32" s="22"/>
      <c r="G32" s="22"/>
      <c r="H32" s="54"/>
      <c r="I32" s="55"/>
      <c r="J32" s="56"/>
      <c r="M32" s="36"/>
      <c r="N32" s="36"/>
      <c r="O32" s="36"/>
      <c r="P32" s="36"/>
      <c r="Q32" s="36"/>
    </row>
    <row r="33" spans="1:17" x14ac:dyDescent="0.25">
      <c r="A33" s="18"/>
      <c r="B33" s="57" t="s">
        <v>20</v>
      </c>
      <c r="C33" s="58"/>
      <c r="D33" s="58"/>
      <c r="E33" s="38">
        <f>+G33-F33</f>
        <v>13574.236363636363</v>
      </c>
      <c r="F33" s="39">
        <f>+G33/11</f>
        <v>1357.4236363636364</v>
      </c>
      <c r="G33" s="38">
        <v>14931.66</v>
      </c>
      <c r="H33" s="54"/>
      <c r="I33" s="55"/>
      <c r="J33" s="56"/>
      <c r="L33" s="51"/>
      <c r="M33" s="36"/>
      <c r="N33" s="36"/>
      <c r="O33" s="36"/>
      <c r="P33" s="36"/>
      <c r="Q33" s="36"/>
    </row>
    <row r="34" spans="1:17" x14ac:dyDescent="0.25">
      <c r="A34" s="18"/>
      <c r="B34" s="65" t="s">
        <v>21</v>
      </c>
      <c r="C34" s="66"/>
      <c r="D34" s="67"/>
      <c r="E34" s="38">
        <f t="shared" ref="E34:E44" si="0">+G34-F34</f>
        <v>13574.236363636363</v>
      </c>
      <c r="F34" s="39">
        <f t="shared" ref="F34:F44" si="1">+G34/11</f>
        <v>1357.4236363636364</v>
      </c>
      <c r="G34" s="38">
        <v>14931.66</v>
      </c>
      <c r="H34" s="54"/>
      <c r="I34" s="55"/>
      <c r="J34" s="56"/>
      <c r="L34" s="51"/>
      <c r="M34" s="36"/>
      <c r="N34" s="36"/>
      <c r="O34" s="36"/>
      <c r="P34" s="36"/>
      <c r="Q34" s="36"/>
    </row>
    <row r="35" spans="1:17" x14ac:dyDescent="0.25">
      <c r="A35" s="18"/>
      <c r="B35" s="57" t="s">
        <v>22</v>
      </c>
      <c r="C35" s="58"/>
      <c r="D35" s="58"/>
      <c r="E35" s="38">
        <f t="shared" si="0"/>
        <v>13574.236363636363</v>
      </c>
      <c r="F35" s="39">
        <f t="shared" si="1"/>
        <v>1357.4236363636364</v>
      </c>
      <c r="G35" s="38">
        <v>14931.66</v>
      </c>
      <c r="H35" s="54"/>
      <c r="I35" s="55"/>
      <c r="J35" s="56"/>
      <c r="L35" s="51"/>
      <c r="M35" s="36"/>
      <c r="N35" s="36"/>
      <c r="O35" s="36"/>
      <c r="P35" s="36"/>
      <c r="Q35" s="36"/>
    </row>
    <row r="36" spans="1:17" x14ac:dyDescent="0.25">
      <c r="A36" s="18"/>
      <c r="B36" s="57" t="s">
        <v>23</v>
      </c>
      <c r="C36" s="58"/>
      <c r="D36" s="58"/>
      <c r="E36" s="38">
        <f t="shared" si="0"/>
        <v>13574.236363636363</v>
      </c>
      <c r="F36" s="39">
        <f t="shared" si="1"/>
        <v>1357.4236363636364</v>
      </c>
      <c r="G36" s="38">
        <v>14931.66</v>
      </c>
      <c r="H36" s="54"/>
      <c r="I36" s="55"/>
      <c r="J36" s="56"/>
      <c r="L36" s="51"/>
      <c r="M36" s="36"/>
      <c r="N36" s="36"/>
      <c r="O36" s="36"/>
      <c r="P36" s="36"/>
      <c r="Q36" s="36"/>
    </row>
    <row r="37" spans="1:17" x14ac:dyDescent="0.25">
      <c r="A37" s="18"/>
      <c r="B37" s="65" t="s">
        <v>24</v>
      </c>
      <c r="C37" s="66"/>
      <c r="D37" s="67"/>
      <c r="E37" s="38">
        <f t="shared" si="0"/>
        <v>13574.236363636363</v>
      </c>
      <c r="F37" s="39">
        <f t="shared" si="1"/>
        <v>1357.4236363636364</v>
      </c>
      <c r="G37" s="38">
        <v>14931.66</v>
      </c>
      <c r="H37" s="54"/>
      <c r="I37" s="55"/>
      <c r="J37" s="56"/>
      <c r="L37" s="51"/>
      <c r="M37" s="36"/>
      <c r="N37" s="36"/>
      <c r="O37" s="36"/>
      <c r="P37" s="36"/>
      <c r="Q37" s="36"/>
    </row>
    <row r="38" spans="1:17" x14ac:dyDescent="0.25">
      <c r="A38" s="18"/>
      <c r="B38" s="57" t="s">
        <v>25</v>
      </c>
      <c r="C38" s="58"/>
      <c r="D38" s="58"/>
      <c r="E38" s="38">
        <f t="shared" si="0"/>
        <v>14483.327272727272</v>
      </c>
      <c r="F38" s="39">
        <f t="shared" si="1"/>
        <v>1448.3327272727272</v>
      </c>
      <c r="G38" s="38">
        <f>14931.66+1000</f>
        <v>15931.66</v>
      </c>
      <c r="H38" s="54"/>
      <c r="I38" s="55"/>
      <c r="J38" s="56"/>
      <c r="L38" s="51"/>
      <c r="M38" s="36"/>
      <c r="N38" s="36"/>
      <c r="O38" s="36"/>
      <c r="P38" s="35"/>
      <c r="Q38" s="36"/>
    </row>
    <row r="39" spans="1:17" x14ac:dyDescent="0.25">
      <c r="A39" s="18"/>
      <c r="B39" s="57" t="s">
        <v>26</v>
      </c>
      <c r="C39" s="58"/>
      <c r="D39" s="58"/>
      <c r="E39" s="38">
        <f t="shared" si="0"/>
        <v>14483.327272727272</v>
      </c>
      <c r="F39" s="39">
        <f t="shared" si="1"/>
        <v>1448.3327272727272</v>
      </c>
      <c r="G39" s="38">
        <f>14931.66+1000</f>
        <v>15931.66</v>
      </c>
      <c r="H39" s="54"/>
      <c r="I39" s="55"/>
      <c r="J39" s="56"/>
      <c r="M39" s="36"/>
      <c r="N39" s="36"/>
      <c r="O39" s="36"/>
      <c r="P39" s="35"/>
      <c r="Q39" s="36"/>
    </row>
    <row r="40" spans="1:17" x14ac:dyDescent="0.25">
      <c r="A40" s="18"/>
      <c r="B40" s="65" t="s">
        <v>27</v>
      </c>
      <c r="C40" s="66"/>
      <c r="D40" s="67"/>
      <c r="E40" s="38">
        <f t="shared" si="0"/>
        <v>11000</v>
      </c>
      <c r="F40" s="39">
        <f t="shared" si="1"/>
        <v>1100</v>
      </c>
      <c r="G40" s="39">
        <f>4000+4000+1000+3100</f>
        <v>12100</v>
      </c>
      <c r="H40" s="54"/>
      <c r="I40" s="55"/>
      <c r="J40" s="56"/>
      <c r="M40" s="36"/>
      <c r="N40" s="36"/>
      <c r="O40" s="36"/>
      <c r="P40" s="35"/>
      <c r="Q40" s="36"/>
    </row>
    <row r="41" spans="1:17" x14ac:dyDescent="0.25">
      <c r="A41" s="18"/>
      <c r="B41" s="65" t="s">
        <v>28</v>
      </c>
      <c r="C41" s="66"/>
      <c r="D41" s="67"/>
      <c r="E41" s="38">
        <f t="shared" si="0"/>
        <v>10699.381818181817</v>
      </c>
      <c r="F41" s="39">
        <f t="shared" si="1"/>
        <v>1069.9381818181819</v>
      </c>
      <c r="G41" s="39">
        <f>3000+837.66+4931.66+3000</f>
        <v>11769.32</v>
      </c>
      <c r="H41" s="54"/>
      <c r="I41" s="55"/>
      <c r="J41" s="56"/>
    </row>
    <row r="42" spans="1:17" x14ac:dyDescent="0.25">
      <c r="A42" s="18"/>
      <c r="B42" s="57" t="s">
        <v>29</v>
      </c>
      <c r="C42" s="58"/>
      <c r="D42" s="58"/>
      <c r="E42" s="38">
        <f t="shared" si="0"/>
        <v>20000</v>
      </c>
      <c r="F42" s="39">
        <f t="shared" si="1"/>
        <v>2000</v>
      </c>
      <c r="G42" s="39">
        <f>4000+1000+5000+12000</f>
        <v>22000</v>
      </c>
      <c r="H42" s="54"/>
      <c r="I42" s="55"/>
      <c r="J42" s="56"/>
    </row>
    <row r="43" spans="1:17" x14ac:dyDescent="0.25">
      <c r="A43" s="28"/>
      <c r="B43" s="57" t="s">
        <v>30</v>
      </c>
      <c r="C43" s="58"/>
      <c r="D43" s="58"/>
      <c r="E43" s="38">
        <f t="shared" si="0"/>
        <v>27782.3</v>
      </c>
      <c r="F43" s="39">
        <f t="shared" si="1"/>
        <v>2778.23</v>
      </c>
      <c r="G43" s="39">
        <f>14931.66+1000+7000+3600+4028.87</f>
        <v>30560.53</v>
      </c>
      <c r="H43" s="54"/>
      <c r="I43" s="55"/>
      <c r="J43" s="56"/>
    </row>
    <row r="44" spans="1:17" x14ac:dyDescent="0.25">
      <c r="A44" s="28"/>
      <c r="B44" s="65" t="s">
        <v>31</v>
      </c>
      <c r="C44" s="66"/>
      <c r="D44" s="67"/>
      <c r="E44" s="38">
        <f t="shared" si="0"/>
        <v>13636.363636363636</v>
      </c>
      <c r="F44" s="39">
        <f t="shared" si="1"/>
        <v>1363.6363636363637</v>
      </c>
      <c r="G44" s="39">
        <f>4000+4000+7000</f>
        <v>15000</v>
      </c>
      <c r="H44" s="54"/>
      <c r="I44" s="55"/>
      <c r="J44" s="56"/>
    </row>
    <row r="45" spans="1:17" x14ac:dyDescent="0.25">
      <c r="A45" s="28"/>
      <c r="B45" s="52" t="s">
        <v>19</v>
      </c>
      <c r="C45" s="53"/>
      <c r="D45" s="53"/>
      <c r="E45" s="30">
        <f>SUM(E33:E44)</f>
        <v>179955.88181818181</v>
      </c>
      <c r="F45" s="30">
        <f>SUM(F33:F44)</f>
        <v>17995.588181818181</v>
      </c>
      <c r="G45" s="30">
        <f>SUM(G33:G44)</f>
        <v>197951.47</v>
      </c>
      <c r="H45" s="54"/>
      <c r="I45" s="55"/>
      <c r="J45" s="56"/>
    </row>
    <row r="46" spans="1:17" x14ac:dyDescent="0.25">
      <c r="A46" s="28"/>
      <c r="B46" s="57"/>
      <c r="C46" s="58"/>
      <c r="D46" s="58"/>
      <c r="E46" s="31"/>
      <c r="F46" s="22"/>
      <c r="G46" s="27"/>
      <c r="H46" s="54"/>
      <c r="I46" s="55"/>
      <c r="J46" s="56"/>
    </row>
    <row r="47" spans="1:17" x14ac:dyDescent="0.25">
      <c r="A47" s="28"/>
      <c r="B47" s="57" t="s">
        <v>44</v>
      </c>
      <c r="C47" s="58"/>
      <c r="D47" s="58"/>
      <c r="E47" s="31"/>
      <c r="F47" s="22"/>
      <c r="G47" s="22"/>
      <c r="H47" s="54"/>
      <c r="I47" s="55"/>
      <c r="J47" s="56"/>
    </row>
    <row r="48" spans="1:17" x14ac:dyDescent="0.25">
      <c r="A48" s="28"/>
      <c r="B48" s="57" t="s">
        <v>45</v>
      </c>
      <c r="C48" s="58"/>
      <c r="D48" s="58"/>
      <c r="E48" s="29">
        <f>+G48-F48</f>
        <v>146795</v>
      </c>
      <c r="F48" s="29">
        <f>+G48/11</f>
        <v>14679.5</v>
      </c>
      <c r="G48" s="46">
        <f>+G25</f>
        <v>161474.5</v>
      </c>
      <c r="H48" s="54"/>
      <c r="I48" s="55"/>
      <c r="J48" s="56"/>
    </row>
    <row r="49" spans="1:12" x14ac:dyDescent="0.25">
      <c r="A49" s="28"/>
      <c r="B49" s="57" t="s">
        <v>60</v>
      </c>
      <c r="C49" s="58"/>
      <c r="D49" s="58"/>
      <c r="E49" s="29"/>
      <c r="F49" s="29"/>
      <c r="G49" s="46">
        <f>+G45-G48</f>
        <v>36476.97</v>
      </c>
      <c r="H49" s="54"/>
      <c r="I49" s="55"/>
      <c r="J49" s="56"/>
      <c r="L49" s="48"/>
    </row>
    <row r="50" spans="1:12" x14ac:dyDescent="0.25">
      <c r="A50" s="28"/>
      <c r="B50" s="57" t="s">
        <v>51</v>
      </c>
      <c r="C50" s="58"/>
      <c r="D50" s="58"/>
      <c r="E50" s="27">
        <f>+E48+E49</f>
        <v>146795</v>
      </c>
      <c r="F50" s="27">
        <f>+F48+F49</f>
        <v>14679.5</v>
      </c>
      <c r="G50" s="27">
        <f>+G48+G49</f>
        <v>197951.47</v>
      </c>
      <c r="H50" s="54"/>
      <c r="I50" s="55"/>
      <c r="J50" s="56"/>
    </row>
    <row r="51" spans="1:12" x14ac:dyDescent="0.25">
      <c r="A51" s="28"/>
      <c r="B51" s="57"/>
      <c r="C51" s="58"/>
      <c r="D51" s="58"/>
      <c r="E51" s="31"/>
      <c r="F51" s="26"/>
      <c r="G51" s="27"/>
      <c r="H51" s="54"/>
      <c r="I51" s="55"/>
      <c r="J51" s="56"/>
    </row>
    <row r="52" spans="1:12" x14ac:dyDescent="0.25">
      <c r="A52" s="28"/>
      <c r="B52" s="52" t="s">
        <v>47</v>
      </c>
      <c r="C52" s="53"/>
      <c r="D52" s="53"/>
      <c r="E52" s="31"/>
      <c r="F52" s="26"/>
      <c r="G52" s="27"/>
      <c r="H52" s="54"/>
      <c r="I52" s="55"/>
      <c r="J52" s="56"/>
    </row>
    <row r="53" spans="1:12" x14ac:dyDescent="0.25">
      <c r="A53" s="28"/>
      <c r="B53" s="57" t="s">
        <v>59</v>
      </c>
      <c r="C53" s="58"/>
      <c r="D53" s="58"/>
      <c r="E53" s="31"/>
      <c r="F53" s="26"/>
      <c r="G53" s="27">
        <f>13040.19</f>
        <v>13040.19</v>
      </c>
      <c r="H53" s="54"/>
      <c r="I53" s="55"/>
      <c r="J53" s="56"/>
    </row>
    <row r="54" spans="1:12" x14ac:dyDescent="0.25">
      <c r="A54" s="28"/>
      <c r="B54" s="57" t="s">
        <v>48</v>
      </c>
      <c r="C54" s="58"/>
      <c r="D54" s="58"/>
      <c r="E54" s="31"/>
      <c r="F54" s="26"/>
      <c r="G54" s="27">
        <f>+G30</f>
        <v>28227.31</v>
      </c>
      <c r="H54" s="54"/>
      <c r="I54" s="55"/>
      <c r="J54" s="56"/>
    </row>
    <row r="55" spans="1:12" x14ac:dyDescent="0.25">
      <c r="A55" s="28"/>
      <c r="B55" s="57" t="s">
        <v>49</v>
      </c>
      <c r="C55" s="58"/>
      <c r="D55" s="58"/>
      <c r="E55" s="31"/>
      <c r="F55" s="26"/>
      <c r="G55" s="27">
        <f>-G49</f>
        <v>-36476.97</v>
      </c>
      <c r="H55" s="54"/>
      <c r="I55" s="55"/>
      <c r="J55" s="56"/>
    </row>
    <row r="56" spans="1:12" x14ac:dyDescent="0.25">
      <c r="A56" s="28"/>
      <c r="B56" s="57" t="s">
        <v>58</v>
      </c>
      <c r="C56" s="58"/>
      <c r="D56" s="58"/>
      <c r="E56" s="31"/>
      <c r="F56" s="26"/>
      <c r="G56" s="27">
        <f>SUM(G53:G55)</f>
        <v>4790.5299999999988</v>
      </c>
      <c r="H56" s="54"/>
      <c r="I56" s="55"/>
      <c r="J56" s="56"/>
    </row>
    <row r="57" spans="1:12" ht="15.75" thickBot="1" x14ac:dyDescent="0.3">
      <c r="A57" s="32"/>
      <c r="B57" s="68"/>
      <c r="C57" s="68"/>
      <c r="D57" s="68"/>
      <c r="E57" s="33"/>
      <c r="F57" s="33"/>
      <c r="G57" s="33"/>
      <c r="H57" s="69"/>
      <c r="I57" s="70"/>
      <c r="J57" s="71"/>
    </row>
    <row r="58" spans="1:12" x14ac:dyDescent="0.25">
      <c r="E58" s="34"/>
    </row>
    <row r="59" spans="1:12" x14ac:dyDescent="0.25">
      <c r="E59" s="34"/>
    </row>
    <row r="60" spans="1:12" x14ac:dyDescent="0.25">
      <c r="C60" s="50"/>
      <c r="D60" s="50"/>
      <c r="E60" s="50"/>
      <c r="F60" s="50"/>
    </row>
    <row r="61" spans="1:12" x14ac:dyDescent="0.25">
      <c r="E61" s="34"/>
    </row>
    <row r="62" spans="1:12" x14ac:dyDescent="0.25">
      <c r="E62" s="34"/>
    </row>
    <row r="63" spans="1:12" x14ac:dyDescent="0.25">
      <c r="E63" s="34"/>
    </row>
    <row r="64" spans="1:12" x14ac:dyDescent="0.25">
      <c r="E64" s="34"/>
    </row>
    <row r="65" spans="5:5" x14ac:dyDescent="0.25">
      <c r="E65" s="34"/>
    </row>
    <row r="66" spans="5:5" x14ac:dyDescent="0.25">
      <c r="E66" s="34"/>
    </row>
    <row r="67" spans="5:5" x14ac:dyDescent="0.25">
      <c r="E67" s="34"/>
    </row>
    <row r="68" spans="5:5" x14ac:dyDescent="0.25">
      <c r="E68" s="34"/>
    </row>
    <row r="69" spans="5:5" x14ac:dyDescent="0.25">
      <c r="E69" s="34"/>
    </row>
    <row r="70" spans="5:5" x14ac:dyDescent="0.25">
      <c r="E70" s="34"/>
    </row>
    <row r="71" spans="5:5" x14ac:dyDescent="0.25">
      <c r="E71" s="34"/>
    </row>
    <row r="72" spans="5:5" x14ac:dyDescent="0.25">
      <c r="E72" s="34"/>
    </row>
    <row r="73" spans="5:5" x14ac:dyDescent="0.25">
      <c r="E73" s="34"/>
    </row>
    <row r="74" spans="5:5" x14ac:dyDescent="0.25">
      <c r="E74" s="34"/>
    </row>
    <row r="75" spans="5:5" x14ac:dyDescent="0.25">
      <c r="E75" s="34"/>
    </row>
    <row r="76" spans="5:5" x14ac:dyDescent="0.25">
      <c r="E76" s="34"/>
    </row>
    <row r="77" spans="5:5" x14ac:dyDescent="0.25">
      <c r="E77" s="34"/>
    </row>
    <row r="78" spans="5:5" x14ac:dyDescent="0.25">
      <c r="E78" s="34"/>
    </row>
    <row r="79" spans="5:5" x14ac:dyDescent="0.25">
      <c r="E79" s="34"/>
    </row>
    <row r="80" spans="5:5" x14ac:dyDescent="0.25">
      <c r="E80" s="34"/>
    </row>
    <row r="81" spans="5:5" x14ac:dyDescent="0.25">
      <c r="E81" s="34"/>
    </row>
    <row r="82" spans="5:5" x14ac:dyDescent="0.25">
      <c r="E82" s="34"/>
    </row>
    <row r="83" spans="5:5" x14ac:dyDescent="0.25">
      <c r="E83" s="34"/>
    </row>
    <row r="84" spans="5:5" x14ac:dyDescent="0.25">
      <c r="E84" s="34"/>
    </row>
    <row r="85" spans="5:5" x14ac:dyDescent="0.25">
      <c r="E85" s="34"/>
    </row>
    <row r="86" spans="5:5" x14ac:dyDescent="0.25">
      <c r="E86" s="34"/>
    </row>
    <row r="87" spans="5:5" x14ac:dyDescent="0.25">
      <c r="E87" s="34"/>
    </row>
    <row r="88" spans="5:5" x14ac:dyDescent="0.25">
      <c r="E88" s="34"/>
    </row>
    <row r="89" spans="5:5" x14ac:dyDescent="0.25">
      <c r="E89" s="34"/>
    </row>
    <row r="90" spans="5:5" x14ac:dyDescent="0.25">
      <c r="E90" s="34"/>
    </row>
    <row r="91" spans="5:5" x14ac:dyDescent="0.25">
      <c r="E91" s="34"/>
    </row>
    <row r="92" spans="5:5" x14ac:dyDescent="0.25">
      <c r="E92" s="34"/>
    </row>
    <row r="93" spans="5:5" x14ac:dyDescent="0.25">
      <c r="E93" s="34"/>
    </row>
    <row r="94" spans="5:5" x14ac:dyDescent="0.25">
      <c r="E94" s="34"/>
    </row>
    <row r="95" spans="5:5" x14ac:dyDescent="0.25">
      <c r="E95" s="34"/>
    </row>
    <row r="96" spans="5:5" x14ac:dyDescent="0.25">
      <c r="E96" s="34"/>
    </row>
    <row r="97" spans="5:5" x14ac:dyDescent="0.25">
      <c r="E97" s="34"/>
    </row>
    <row r="98" spans="5:5" x14ac:dyDescent="0.25">
      <c r="E98" s="34"/>
    </row>
    <row r="99" spans="5:5" x14ac:dyDescent="0.25">
      <c r="E99" s="34"/>
    </row>
    <row r="100" spans="5:5" x14ac:dyDescent="0.25">
      <c r="E100" s="34"/>
    </row>
    <row r="101" spans="5:5" x14ac:dyDescent="0.25">
      <c r="E101" s="34"/>
    </row>
    <row r="102" spans="5:5" x14ac:dyDescent="0.25">
      <c r="E102" s="34"/>
    </row>
    <row r="103" spans="5:5" x14ac:dyDescent="0.25">
      <c r="E103" s="34"/>
    </row>
    <row r="104" spans="5:5" x14ac:dyDescent="0.25">
      <c r="E104" s="34"/>
    </row>
    <row r="105" spans="5:5" x14ac:dyDescent="0.25">
      <c r="E105" s="34"/>
    </row>
    <row r="106" spans="5:5" x14ac:dyDescent="0.25">
      <c r="E106" s="34"/>
    </row>
    <row r="107" spans="5:5" x14ac:dyDescent="0.25">
      <c r="E107" s="34"/>
    </row>
    <row r="108" spans="5:5" x14ac:dyDescent="0.25">
      <c r="E108" s="34"/>
    </row>
    <row r="109" spans="5:5" x14ac:dyDescent="0.25">
      <c r="E109" s="34"/>
    </row>
    <row r="110" spans="5:5" x14ac:dyDescent="0.25">
      <c r="E110" s="34"/>
    </row>
    <row r="111" spans="5:5" x14ac:dyDescent="0.25">
      <c r="E111" s="34"/>
    </row>
    <row r="112" spans="5:5" x14ac:dyDescent="0.25">
      <c r="E112" s="34"/>
    </row>
    <row r="113" spans="5:5" x14ac:dyDescent="0.25">
      <c r="E113" s="34"/>
    </row>
    <row r="114" spans="5:5" x14ac:dyDescent="0.25">
      <c r="E114" s="34"/>
    </row>
    <row r="115" spans="5:5" x14ac:dyDescent="0.25">
      <c r="E115" s="34"/>
    </row>
    <row r="116" spans="5:5" x14ac:dyDescent="0.25">
      <c r="E116" s="34"/>
    </row>
    <row r="117" spans="5:5" x14ac:dyDescent="0.25">
      <c r="E117" s="34"/>
    </row>
    <row r="118" spans="5:5" x14ac:dyDescent="0.25">
      <c r="E118" s="34"/>
    </row>
    <row r="119" spans="5:5" x14ac:dyDescent="0.25">
      <c r="E119" s="34"/>
    </row>
    <row r="120" spans="5:5" x14ac:dyDescent="0.25">
      <c r="E120" s="34"/>
    </row>
    <row r="121" spans="5:5" x14ac:dyDescent="0.25">
      <c r="E121" s="34"/>
    </row>
    <row r="122" spans="5:5" x14ac:dyDescent="0.25">
      <c r="E122" s="34"/>
    </row>
    <row r="123" spans="5:5" x14ac:dyDescent="0.25">
      <c r="E123" s="34"/>
    </row>
    <row r="124" spans="5:5" x14ac:dyDescent="0.25">
      <c r="E124" s="34"/>
    </row>
    <row r="125" spans="5:5" x14ac:dyDescent="0.25">
      <c r="E125" s="34"/>
    </row>
    <row r="126" spans="5:5" x14ac:dyDescent="0.25">
      <c r="E126" s="34"/>
    </row>
    <row r="127" spans="5:5" x14ac:dyDescent="0.25">
      <c r="E127" s="34"/>
    </row>
    <row r="128" spans="5:5" x14ac:dyDescent="0.25">
      <c r="E128" s="34"/>
    </row>
    <row r="129" spans="5:5" x14ac:dyDescent="0.25">
      <c r="E129" s="34"/>
    </row>
    <row r="130" spans="5:5" x14ac:dyDescent="0.25">
      <c r="E130" s="34"/>
    </row>
    <row r="131" spans="5:5" x14ac:dyDescent="0.25">
      <c r="E131" s="34"/>
    </row>
    <row r="132" spans="5:5" x14ac:dyDescent="0.25">
      <c r="E132" s="34"/>
    </row>
    <row r="133" spans="5:5" x14ac:dyDescent="0.25">
      <c r="E133" s="34"/>
    </row>
    <row r="134" spans="5:5" x14ac:dyDescent="0.25">
      <c r="E134" s="34"/>
    </row>
    <row r="135" spans="5:5" x14ac:dyDescent="0.25">
      <c r="E135" s="34"/>
    </row>
    <row r="136" spans="5:5" x14ac:dyDescent="0.25">
      <c r="E136" s="34"/>
    </row>
    <row r="137" spans="5:5" x14ac:dyDescent="0.25">
      <c r="E137" s="34"/>
    </row>
    <row r="138" spans="5:5" x14ac:dyDescent="0.25">
      <c r="E138" s="34"/>
    </row>
    <row r="139" spans="5:5" x14ac:dyDescent="0.25">
      <c r="E139" s="34"/>
    </row>
    <row r="140" spans="5:5" x14ac:dyDescent="0.25">
      <c r="E140" s="34"/>
    </row>
    <row r="141" spans="5:5" x14ac:dyDescent="0.25">
      <c r="E141" s="34"/>
    </row>
    <row r="142" spans="5:5" x14ac:dyDescent="0.25">
      <c r="E142" s="34"/>
    </row>
    <row r="143" spans="5:5" x14ac:dyDescent="0.25">
      <c r="E143" s="34"/>
    </row>
    <row r="144" spans="5:5" x14ac:dyDescent="0.25">
      <c r="E144" s="34"/>
    </row>
    <row r="145" spans="5:5" x14ac:dyDescent="0.25">
      <c r="E145" s="34"/>
    </row>
    <row r="146" spans="5:5" x14ac:dyDescent="0.25">
      <c r="E146" s="34"/>
    </row>
    <row r="147" spans="5:5" x14ac:dyDescent="0.25">
      <c r="E147" s="34"/>
    </row>
    <row r="148" spans="5:5" x14ac:dyDescent="0.25">
      <c r="E148" s="34"/>
    </row>
    <row r="149" spans="5:5" x14ac:dyDescent="0.25">
      <c r="E149" s="34"/>
    </row>
    <row r="150" spans="5:5" x14ac:dyDescent="0.25">
      <c r="E150" s="34"/>
    </row>
    <row r="151" spans="5:5" x14ac:dyDescent="0.25">
      <c r="E151" s="34"/>
    </row>
    <row r="152" spans="5:5" x14ac:dyDescent="0.25">
      <c r="E152" s="34"/>
    </row>
    <row r="153" spans="5:5" x14ac:dyDescent="0.25">
      <c r="E153" s="34"/>
    </row>
    <row r="154" spans="5:5" x14ac:dyDescent="0.25">
      <c r="E154" s="34"/>
    </row>
    <row r="155" spans="5:5" x14ac:dyDescent="0.25">
      <c r="E155" s="34"/>
    </row>
    <row r="156" spans="5:5" x14ac:dyDescent="0.25">
      <c r="E156" s="34"/>
    </row>
    <row r="157" spans="5:5" x14ac:dyDescent="0.25">
      <c r="E157" s="34"/>
    </row>
    <row r="158" spans="5:5" x14ac:dyDescent="0.25">
      <c r="E158" s="34"/>
    </row>
    <row r="159" spans="5:5" x14ac:dyDescent="0.25">
      <c r="E159" s="34"/>
    </row>
    <row r="160" spans="5:5" x14ac:dyDescent="0.25">
      <c r="E160" s="34"/>
    </row>
    <row r="161" spans="5:5" x14ac:dyDescent="0.25">
      <c r="E161" s="34"/>
    </row>
    <row r="162" spans="5:5" x14ac:dyDescent="0.25">
      <c r="E162" s="34"/>
    </row>
    <row r="163" spans="5:5" x14ac:dyDescent="0.25">
      <c r="E163" s="34"/>
    </row>
    <row r="164" spans="5:5" x14ac:dyDescent="0.25">
      <c r="E164" s="34"/>
    </row>
    <row r="165" spans="5:5" x14ac:dyDescent="0.25">
      <c r="E165" s="34"/>
    </row>
    <row r="166" spans="5:5" x14ac:dyDescent="0.25">
      <c r="E166" s="34"/>
    </row>
    <row r="167" spans="5:5" x14ac:dyDescent="0.25">
      <c r="E167" s="34"/>
    </row>
    <row r="168" spans="5:5" x14ac:dyDescent="0.25">
      <c r="E168" s="34"/>
    </row>
    <row r="169" spans="5:5" x14ac:dyDescent="0.25">
      <c r="E169" s="34"/>
    </row>
  </sheetData>
  <mergeCells count="100">
    <mergeCell ref="B31:D31"/>
    <mergeCell ref="H31:J31"/>
    <mergeCell ref="B17:D17"/>
    <mergeCell ref="H17:J17"/>
    <mergeCell ref="B18:D18"/>
    <mergeCell ref="H18:J18"/>
    <mergeCell ref="B21:D21"/>
    <mergeCell ref="B20:D20"/>
    <mergeCell ref="H20:J20"/>
    <mergeCell ref="B19:J19"/>
    <mergeCell ref="H21:J21"/>
    <mergeCell ref="B29:D29"/>
    <mergeCell ref="B26:D26"/>
    <mergeCell ref="H29:J29"/>
    <mergeCell ref="B22:D22"/>
    <mergeCell ref="B28:D28"/>
    <mergeCell ref="B10:D10"/>
    <mergeCell ref="H10:J10"/>
    <mergeCell ref="B12:D12"/>
    <mergeCell ref="B13:D13"/>
    <mergeCell ref="H13:J13"/>
    <mergeCell ref="B11:D11"/>
    <mergeCell ref="H11:J11"/>
    <mergeCell ref="H12:J12"/>
    <mergeCell ref="B14:D14"/>
    <mergeCell ref="H14:J14"/>
    <mergeCell ref="B15:D15"/>
    <mergeCell ref="H15:J15"/>
    <mergeCell ref="B16:D16"/>
    <mergeCell ref="H16:J16"/>
    <mergeCell ref="B7:D7"/>
    <mergeCell ref="H7:J7"/>
    <mergeCell ref="B8:D8"/>
    <mergeCell ref="H8:J8"/>
    <mergeCell ref="H9:J9"/>
    <mergeCell ref="H46:J46"/>
    <mergeCell ref="B47:D47"/>
    <mergeCell ref="H47:J47"/>
    <mergeCell ref="B45:D45"/>
    <mergeCell ref="H45:J45"/>
    <mergeCell ref="B57:D57"/>
    <mergeCell ref="H57:J57"/>
    <mergeCell ref="B56:D56"/>
    <mergeCell ref="B54:D54"/>
    <mergeCell ref="H54:J54"/>
    <mergeCell ref="H56:J56"/>
    <mergeCell ref="H39:J39"/>
    <mergeCell ref="B40:D40"/>
    <mergeCell ref="H36:J36"/>
    <mergeCell ref="B37:D37"/>
    <mergeCell ref="H37:J37"/>
    <mergeCell ref="B48:D48"/>
    <mergeCell ref="B49:D49"/>
    <mergeCell ref="H48:J48"/>
    <mergeCell ref="B34:D34"/>
    <mergeCell ref="H34:J34"/>
    <mergeCell ref="B38:D38"/>
    <mergeCell ref="H38:J38"/>
    <mergeCell ref="B44:D44"/>
    <mergeCell ref="B41:D41"/>
    <mergeCell ref="H41:J41"/>
    <mergeCell ref="B42:D42"/>
    <mergeCell ref="H42:J42"/>
    <mergeCell ref="B43:D43"/>
    <mergeCell ref="H43:J43"/>
    <mergeCell ref="B36:D36"/>
    <mergeCell ref="B39:D39"/>
    <mergeCell ref="H44:J44"/>
    <mergeCell ref="B46:D46"/>
    <mergeCell ref="B27:D27"/>
    <mergeCell ref="H24:J24"/>
    <mergeCell ref="H30:J30"/>
    <mergeCell ref="H40:J40"/>
    <mergeCell ref="B35:D35"/>
    <mergeCell ref="H35:J35"/>
    <mergeCell ref="B33:D33"/>
    <mergeCell ref="H33:J33"/>
    <mergeCell ref="H25:J25"/>
    <mergeCell ref="B25:D25"/>
    <mergeCell ref="B30:D30"/>
    <mergeCell ref="H27:J27"/>
    <mergeCell ref="B32:D32"/>
    <mergeCell ref="H32:J32"/>
    <mergeCell ref="B24:D24"/>
    <mergeCell ref="H28:J28"/>
    <mergeCell ref="H26:J26"/>
    <mergeCell ref="H22:J22"/>
    <mergeCell ref="H23:J23"/>
    <mergeCell ref="B23:D23"/>
    <mergeCell ref="H49:J49"/>
    <mergeCell ref="B50:D50"/>
    <mergeCell ref="H50:J50"/>
    <mergeCell ref="B51:D51"/>
    <mergeCell ref="H51:J51"/>
    <mergeCell ref="B52:D52"/>
    <mergeCell ref="H52:J52"/>
    <mergeCell ref="B55:D55"/>
    <mergeCell ref="H55:J55"/>
    <mergeCell ref="B53:D53"/>
    <mergeCell ref="H53:J5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Shona Sherman</dc:creator>
  <cp:lastModifiedBy>Danielle Barrow</cp:lastModifiedBy>
  <dcterms:created xsi:type="dcterms:W3CDTF">2019-10-14T22:22:41Z</dcterms:created>
  <dcterms:modified xsi:type="dcterms:W3CDTF">2021-10-27T00:54:54Z</dcterms:modified>
</cp:coreProperties>
</file>