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RAD\2021\Workpapers\2. Income Tax &amp; GST\GST\"/>
    </mc:Choice>
  </mc:AlternateContent>
  <xr:revisionPtr revIDLastSave="0" documentId="13_ncr:1_{AF14BAE2-36C9-4BAB-A7E9-CD0A1B560004}" xr6:coauthVersionLast="46" xr6:coauthVersionMax="46" xr10:uidLastSave="{00000000-0000-0000-0000-000000000000}"/>
  <bookViews>
    <workbookView xWindow="-120" yWindow="-120" windowWidth="29040" windowHeight="15840" xr2:uid="{C250ACDD-658A-470A-8685-77EA3BAEF1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14" i="1"/>
  <c r="M13" i="1"/>
  <c r="H39" i="1"/>
  <c r="H36" i="1"/>
  <c r="H33" i="1"/>
  <c r="H31" i="1"/>
  <c r="H29" i="1"/>
  <c r="G27" i="1"/>
  <c r="F29" i="1"/>
  <c r="F31" i="1"/>
  <c r="D31" i="1"/>
  <c r="H32" i="1"/>
  <c r="H35" i="1"/>
  <c r="H30" i="1"/>
  <c r="D29" i="1"/>
  <c r="C27" i="1"/>
  <c r="F18" i="1"/>
  <c r="H27" i="1"/>
  <c r="G38" i="1" l="1"/>
  <c r="H28" i="1"/>
  <c r="H37" i="1" l="1"/>
  <c r="H26" i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38" i="1" l="1"/>
  <c r="H21" i="1"/>
  <c r="F21" i="1"/>
  <c r="E21" i="1"/>
  <c r="D21" i="1"/>
  <c r="I19" i="1"/>
  <c r="C42" i="1" s="1"/>
  <c r="C21" i="1"/>
  <c r="I12" i="1"/>
  <c r="C41" i="1" s="1"/>
  <c r="C44" i="1" s="1"/>
  <c r="C47" i="1" l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<sst xmlns="http://schemas.openxmlformats.org/spreadsheetml/2006/main" count="72" uniqueCount="52">
  <si>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</si>
  <si>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</si>
  <si>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</si>
  <si>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</si>
  <si>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</si>
  <si>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</si>
  <si>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</si>
  <si>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</si>
  <si>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</si>
  <si>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</si>
  <si>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</si>
  <si>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</si>
  <si>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</si>
  <si>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</si>
  <si>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</si>
  <si>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</si>
  <si>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</si>
  <si>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</si>
  <si>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</si>
  <si>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</si>
  <si>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</si>
  <si>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</si>
  <si>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</si>
  <si>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</si>
  <si>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</si>
  <si>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</si>
  <si>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</si>
  <si>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</si>
  <si>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</si>
  <si>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</si>
  <si>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</si>
  <si>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</si>
  <si>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</si>
  <si>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</si>
  <si>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GST Instalments 2021</t>
  </si>
  <si>
    <t>Annual GST Report 2021</t>
  </si>
  <si>
    <t>D &amp; M Brake Superannuation Fund</t>
  </si>
  <si>
    <t>2020FY GST adjustment</t>
  </si>
  <si>
    <t>Rent received by Brake Holdings</t>
  </si>
  <si>
    <t>not reported on client BAS</t>
  </si>
  <si>
    <t>Accounting Fees</t>
  </si>
  <si>
    <t>client claimed 100%</t>
  </si>
  <si>
    <t>This reconciles to the shortfall of $9024.28/11</t>
  </si>
  <si>
    <t>Strata levy paid July 2020</t>
  </si>
  <si>
    <t>Bookkeeping fees</t>
  </si>
  <si>
    <t>PO Box fee</t>
  </si>
  <si>
    <t>treated as personal wdl by HFB</t>
  </si>
  <si>
    <t>DB</t>
  </si>
  <si>
    <t>Amend June 2021 BAS:</t>
  </si>
  <si>
    <t>G1</t>
  </si>
  <si>
    <t>1A</t>
  </si>
  <si>
    <t>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</si>
</sst>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3" fillId="0" borderId="0" xfId="0" applyFont="1" applyAlignment="1">
      <alignment vertical="center"/>
    </xf>
    <xf numFmtId="3" fontId="5" fillId="0" borderId="0" xfId="3" applyNumberFormat="1" applyAlignment="1"/>
    <xf numFmtId="0" fontId="5" fillId="0" borderId="0" xfId="3" applyFont="1" applyAlignment="1"/>
    <xf numFmtId="165" fontId="4" fillId="0" borderId="0" xfId="4" applyFont="1" applyFill="1" applyBorder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166" fontId="5" fillId="0" borderId="0" xfId="3" applyNumberFormat="1" applyAlignment="1"/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M47"/>
  <sheetViews>
    <sheetView tabSelected="1" workbookViewId="0">
      <selection activeCell="M12" sqref="M12"/>
    </sheetView>
  </sheetViews>
  <sheetFormatPr defaultColWidth="11.42578125" defaultRowHeight="16.5" x14ac:dyDescent="0.25"/>
  <cols>
    <col min="1" max="1" width="13.7109375" style="25" customWidth="1"/>
    <col min="2" max="2" width="34.7109375" style="6" customWidth="1"/>
    <col min="3" max="8" width="14.5703125" style="6" customWidth="1"/>
    <col min="9" max="9" width="14.5703125" style="43" customWidth="1"/>
    <col min="10" max="10" width="15.28515625" style="6" customWidth="1"/>
    <col min="11" max="16384" width="11.42578125" style="6"/>
  </cols>
  <sheetData>
    <row r="1" spans="1:13" ht="18" x14ac:dyDescent="0.25">
      <c r="A1" s="73" t="s">
        <v>0</v>
      </c>
      <c r="B1" s="1" t="s">
        <v>36</v>
      </c>
      <c r="C1" s="2"/>
      <c r="D1" s="3"/>
      <c r="E1" s="3"/>
      <c r="F1" s="4"/>
      <c r="G1" s="4"/>
      <c r="H1" s="5" t="s">
        <v>1</v>
      </c>
      <c r="I1" s="5"/>
    </row>
    <row r="2" spans="1:13" s="12" customFormat="1" ht="15.75" x14ac:dyDescent="0.25">
      <c r="A2" s="7"/>
      <c r="B2" s="8"/>
      <c r="C2" s="9"/>
      <c r="D2" s="9"/>
      <c r="E2" s="9"/>
      <c r="F2" s="10"/>
      <c r="G2"/>
      <c r="H2" s="11" t="s">
        <v>2</v>
      </c>
      <c r="I2" s="11" t="s">
        <v>3</v>
      </c>
    </row>
    <row r="3" spans="1:13" ht="18" x14ac:dyDescent="0.25">
      <c r="A3" s="13" t="s">
        <v>4</v>
      </c>
      <c r="B3" s="14"/>
      <c r="C3" s="4"/>
      <c r="D3" s="4"/>
      <c r="E3" s="4"/>
      <c r="F3" s="15"/>
      <c r="G3" s="16" t="s">
        <v>5</v>
      </c>
      <c r="H3" s="17" t="s">
        <v>47</v>
      </c>
      <c r="I3" s="18">
        <v>44495</v>
      </c>
    </row>
    <row r="4" spans="1:13" ht="18" x14ac:dyDescent="0.25">
      <c r="A4" s="9" t="s">
        <v>6</v>
      </c>
      <c r="B4" s="19">
        <v>44377</v>
      </c>
      <c r="C4" s="20"/>
      <c r="D4" s="21"/>
      <c r="E4" s="21"/>
      <c r="F4" s="15"/>
      <c r="G4" s="16" t="s">
        <v>7</v>
      </c>
      <c r="H4" s="17"/>
      <c r="I4" s="22"/>
    </row>
    <row r="5" spans="1:13" ht="18" x14ac:dyDescent="0.25">
      <c r="A5" s="9"/>
      <c r="B5" s="19"/>
      <c r="C5" s="20"/>
      <c r="D5" s="21"/>
      <c r="E5" s="21"/>
      <c r="F5" s="15"/>
      <c r="G5" s="23"/>
      <c r="H5" s="15"/>
      <c r="I5" s="24"/>
    </row>
    <row r="6" spans="1:13" ht="17.25" thickBot="1" x14ac:dyDescent="0.3">
      <c r="C6" s="26"/>
      <c r="D6" s="26"/>
      <c r="E6" s="26"/>
      <c r="F6" s="27"/>
      <c r="G6" s="26"/>
      <c r="H6" s="26"/>
      <c r="I6" s="28"/>
    </row>
    <row r="7" spans="1:13" ht="26.25" thickBot="1" x14ac:dyDescent="0.3">
      <c r="A7" s="78" t="s">
        <v>8</v>
      </c>
      <c r="B7" s="79"/>
      <c r="C7" s="29" t="s">
        <v>9</v>
      </c>
      <c r="D7" s="29" t="s">
        <v>10</v>
      </c>
      <c r="E7" s="29" t="s">
        <v>11</v>
      </c>
      <c r="F7" s="29" t="s">
        <v>12</v>
      </c>
      <c r="G7" s="29" t="s">
        <v>13</v>
      </c>
      <c r="H7" s="29" t="s">
        <v>14</v>
      </c>
      <c r="I7" s="30" t="s">
        <v>15</v>
      </c>
    </row>
    <row r="8" spans="1:13" x14ac:dyDescent="0.25">
      <c r="A8" s="31" t="s">
        <v>16</v>
      </c>
      <c r="B8" s="32"/>
      <c r="C8" s="65">
        <v>1514</v>
      </c>
      <c r="D8" s="65">
        <v>395</v>
      </c>
      <c r="E8" s="65"/>
      <c r="F8" s="66">
        <v>2323</v>
      </c>
      <c r="G8" s="65"/>
      <c r="H8" s="65"/>
      <c r="I8" s="65">
        <f>C8-D8+E8+F8+G8+H8</f>
        <v>3442</v>
      </c>
      <c r="L8" s="74"/>
    </row>
    <row r="9" spans="1:13" x14ac:dyDescent="0.25">
      <c r="A9" s="33" t="s">
        <v>17</v>
      </c>
      <c r="B9" s="34"/>
      <c r="C9" s="65">
        <v>1089</v>
      </c>
      <c r="D9" s="67">
        <v>369</v>
      </c>
      <c r="E9" s="67"/>
      <c r="F9" s="68">
        <v>1591</v>
      </c>
      <c r="G9" s="67"/>
      <c r="H9" s="67"/>
      <c r="I9" s="65">
        <f>C9-D9+E9+F9+G9+H9</f>
        <v>2311</v>
      </c>
      <c r="L9" s="74"/>
    </row>
    <row r="10" spans="1:13" x14ac:dyDescent="0.25">
      <c r="A10" s="33" t="s">
        <v>18</v>
      </c>
      <c r="B10" s="34"/>
      <c r="C10" s="65">
        <v>1875</v>
      </c>
      <c r="D10" s="67">
        <v>1373</v>
      </c>
      <c r="E10" s="67"/>
      <c r="F10" s="68">
        <v>2710</v>
      </c>
      <c r="G10" s="67"/>
      <c r="H10" s="67"/>
      <c r="I10" s="65">
        <f>C10-D10+E10+F10+G10+H10</f>
        <v>3212</v>
      </c>
      <c r="L10" s="74"/>
    </row>
    <row r="11" spans="1:13" x14ac:dyDescent="0.25">
      <c r="A11" s="33" t="s">
        <v>19</v>
      </c>
      <c r="B11" s="34"/>
      <c r="C11" s="65">
        <v>1062</v>
      </c>
      <c r="D11" s="67">
        <v>1178</v>
      </c>
      <c r="E11" s="67"/>
      <c r="F11" s="68">
        <v>1677</v>
      </c>
      <c r="G11" s="67"/>
      <c r="H11" s="67"/>
      <c r="I11" s="65">
        <f>C11-D11+E11+F11+G11+H11</f>
        <v>1561</v>
      </c>
      <c r="L11" s="74" t="s">
        <v>48</v>
      </c>
    </row>
    <row r="12" spans="1:13" x14ac:dyDescent="0.25">
      <c r="A12" s="35"/>
      <c r="B12" s="28" t="s">
        <v>20</v>
      </c>
      <c r="C12" s="69">
        <f t="shared" ref="C12:I12" si="0">SUM(C8:C11)</f>
        <v>5540</v>
      </c>
      <c r="D12" s="69">
        <f t="shared" si="0"/>
        <v>3315</v>
      </c>
      <c r="E12" s="69">
        <f t="shared" si="0"/>
        <v>0</v>
      </c>
      <c r="F12" s="69">
        <f t="shared" si="0"/>
        <v>8301</v>
      </c>
      <c r="G12" s="69">
        <f t="shared" si="0"/>
        <v>0</v>
      </c>
      <c r="H12" s="69">
        <f t="shared" si="0"/>
        <v>0</v>
      </c>
      <c r="I12" s="69">
        <f t="shared" si="0"/>
        <v>10526</v>
      </c>
      <c r="L12" s="6" t="s">
        <v>49</v>
      </c>
      <c r="M12" s="6">
        <f>+M13*11</f>
        <v>20273</v>
      </c>
    </row>
    <row r="13" spans="1:13" ht="17.25" thickBot="1" x14ac:dyDescent="0.3">
      <c r="A13" s="35"/>
      <c r="B13" s="35"/>
      <c r="C13" s="28"/>
      <c r="D13" s="28"/>
      <c r="E13" s="28"/>
      <c r="F13" s="36"/>
      <c r="G13" s="28"/>
      <c r="H13" s="28"/>
      <c r="I13" s="28"/>
      <c r="L13" s="6" t="s">
        <v>50</v>
      </c>
      <c r="M13" s="85">
        <f>+C11-C21</f>
        <v>1843</v>
      </c>
    </row>
    <row r="14" spans="1:13" ht="24.75" thickBot="1" x14ac:dyDescent="0.3">
      <c r="A14" s="80" t="s">
        <v>21</v>
      </c>
      <c r="B14" s="81"/>
      <c r="C14" s="29" t="s">
        <v>9</v>
      </c>
      <c r="D14" s="29" t="s">
        <v>10</v>
      </c>
      <c r="E14" s="37" t="s">
        <v>11</v>
      </c>
      <c r="F14" s="37" t="s">
        <v>12</v>
      </c>
      <c r="G14" s="37" t="s">
        <v>13</v>
      </c>
      <c r="H14" s="37" t="s">
        <v>14</v>
      </c>
      <c r="I14" s="30" t="s">
        <v>15</v>
      </c>
      <c r="L14" s="6" t="s">
        <v>51</v>
      </c>
      <c r="M14" s="85">
        <f>+D11-D21-131</f>
        <v>823</v>
      </c>
    </row>
    <row r="15" spans="1:13" x14ac:dyDescent="0.25">
      <c r="A15" s="38" t="s">
        <v>16</v>
      </c>
      <c r="B15" s="32"/>
      <c r="C15" s="65"/>
      <c r="D15" s="65"/>
      <c r="E15" s="65"/>
      <c r="F15" s="66"/>
      <c r="G15" s="65"/>
      <c r="H15" s="65"/>
      <c r="I15" s="65">
        <f>C15-D15+E15+F15+G15+H15</f>
        <v>0</v>
      </c>
    </row>
    <row r="16" spans="1:13" x14ac:dyDescent="0.25">
      <c r="A16" s="39" t="s">
        <v>17</v>
      </c>
      <c r="B16" s="34"/>
      <c r="C16" s="65"/>
      <c r="D16" s="67"/>
      <c r="E16" s="67"/>
      <c r="F16" s="68"/>
      <c r="G16" s="67"/>
      <c r="H16" s="67"/>
      <c r="I16" s="65">
        <f>C16-D16+E16+F16+G16+H16</f>
        <v>0</v>
      </c>
    </row>
    <row r="17" spans="1:11" x14ac:dyDescent="0.25">
      <c r="A17" s="39" t="s">
        <v>18</v>
      </c>
      <c r="B17" s="34"/>
      <c r="C17" s="65"/>
      <c r="D17" s="67"/>
      <c r="E17" s="67"/>
      <c r="F17" s="68"/>
      <c r="G17" s="67"/>
      <c r="H17" s="67"/>
      <c r="I17" s="65">
        <f>C17-D17+E17+F17+G17+H17</f>
        <v>0</v>
      </c>
    </row>
    <row r="18" spans="1:11" x14ac:dyDescent="0.25">
      <c r="A18" s="39" t="s">
        <v>22</v>
      </c>
      <c r="B18" s="34"/>
      <c r="C18" s="65">
        <v>6321</v>
      </c>
      <c r="D18" s="67">
        <v>3091</v>
      </c>
      <c r="E18" s="67"/>
      <c r="F18" s="68">
        <f>+F12</f>
        <v>8301</v>
      </c>
      <c r="G18" s="67"/>
      <c r="H18" s="67"/>
      <c r="I18" s="65">
        <f>C18-D18+E18+F18+G18+H18</f>
        <v>11531</v>
      </c>
    </row>
    <row r="19" spans="1:11" x14ac:dyDescent="0.25">
      <c r="A19" s="35"/>
      <c r="B19" s="28" t="s">
        <v>20</v>
      </c>
      <c r="C19" s="70">
        <f t="shared" ref="C19:I19" si="1">SUM(C15:C18)</f>
        <v>6321</v>
      </c>
      <c r="D19" s="70">
        <f t="shared" si="1"/>
        <v>3091</v>
      </c>
      <c r="E19" s="70">
        <f t="shared" si="1"/>
        <v>0</v>
      </c>
      <c r="F19" s="70">
        <f t="shared" si="1"/>
        <v>8301</v>
      </c>
      <c r="G19" s="70">
        <f t="shared" si="1"/>
        <v>0</v>
      </c>
      <c r="H19" s="70">
        <f t="shared" si="1"/>
        <v>0</v>
      </c>
      <c r="I19" s="70">
        <f t="shared" si="1"/>
        <v>11531</v>
      </c>
    </row>
    <row r="20" spans="1:11" x14ac:dyDescent="0.25">
      <c r="A20" s="40"/>
      <c r="B20" s="41"/>
      <c r="C20" s="41"/>
      <c r="D20" s="41"/>
      <c r="E20" s="41"/>
      <c r="F20" s="42"/>
      <c r="G20" s="42"/>
      <c r="H20" s="42"/>
    </row>
    <row r="21" spans="1:11" x14ac:dyDescent="0.25">
      <c r="A21" s="82" t="s">
        <v>23</v>
      </c>
      <c r="B21" s="83"/>
      <c r="C21" s="71">
        <f t="shared" ref="C21:I21" si="2">+C12-C19</f>
        <v>-781</v>
      </c>
      <c r="D21" s="71">
        <f>+D12-D19</f>
        <v>224</v>
      </c>
      <c r="E21" s="71">
        <f t="shared" si="2"/>
        <v>0</v>
      </c>
      <c r="F21" s="71">
        <f t="shared" si="2"/>
        <v>0</v>
      </c>
      <c r="G21" s="71">
        <f t="shared" si="2"/>
        <v>0</v>
      </c>
      <c r="H21" s="71">
        <f t="shared" si="2"/>
        <v>0</v>
      </c>
      <c r="I21" s="72">
        <f t="shared" si="2"/>
        <v>-1005</v>
      </c>
    </row>
    <row r="22" spans="1:11" x14ac:dyDescent="0.25">
      <c r="A22" s="44"/>
      <c r="B22" s="41"/>
      <c r="C22" s="41"/>
      <c r="D22" s="41"/>
      <c r="E22" s="41"/>
      <c r="F22" s="42"/>
      <c r="G22" s="42"/>
      <c r="H22" s="42"/>
    </row>
    <row r="23" spans="1:11" x14ac:dyDescent="0.25">
      <c r="A23" s="6" t="s">
        <v>24</v>
      </c>
      <c r="B23" s="45"/>
      <c r="G23" s="45"/>
    </row>
    <row r="24" spans="1:11" x14ac:dyDescent="0.25">
      <c r="A24" s="6"/>
      <c r="B24" s="45"/>
      <c r="C24" s="84" t="s">
        <v>25</v>
      </c>
      <c r="D24" s="84"/>
      <c r="E24" s="84" t="s">
        <v>26</v>
      </c>
      <c r="F24" s="84"/>
      <c r="G24" s="77" t="s">
        <v>27</v>
      </c>
      <c r="H24" s="77"/>
    </row>
    <row r="25" spans="1:11" x14ac:dyDescent="0.25">
      <c r="A25" s="25" t="s">
        <v>3</v>
      </c>
      <c r="B25" s="6" t="s">
        <v>28</v>
      </c>
      <c r="C25" s="6" t="s">
        <v>9</v>
      </c>
      <c r="D25" s="6" t="s">
        <v>10</v>
      </c>
      <c r="E25" s="6" t="s">
        <v>9</v>
      </c>
      <c r="F25" s="6" t="s">
        <v>10</v>
      </c>
      <c r="G25" s="6" t="s">
        <v>9</v>
      </c>
      <c r="H25" s="6" t="s">
        <v>10</v>
      </c>
    </row>
    <row r="26" spans="1:11" x14ac:dyDescent="0.25">
      <c r="A26" s="46"/>
      <c r="C26" s="47"/>
      <c r="D26" s="47"/>
      <c r="E26" s="47"/>
      <c r="F26" s="47"/>
      <c r="G26" s="47"/>
      <c r="H26" s="47">
        <f>D26-F26</f>
        <v>0</v>
      </c>
    </row>
    <row r="27" spans="1:11" x14ac:dyDescent="0.25">
      <c r="A27" s="64"/>
      <c r="B27" s="6" t="s">
        <v>38</v>
      </c>
      <c r="C27" s="47">
        <f>5547.15-22-24</f>
        <v>5501.15</v>
      </c>
      <c r="D27" s="47"/>
      <c r="E27" s="47">
        <v>6321.55</v>
      </c>
      <c r="F27" s="47"/>
      <c r="G27" s="47">
        <f>C27-E27</f>
        <v>-820.40000000000055</v>
      </c>
      <c r="H27" s="47">
        <f t="shared" ref="H27:H37" si="3">D27-F27</f>
        <v>0</v>
      </c>
      <c r="J27" s="76" t="s">
        <v>42</v>
      </c>
    </row>
    <row r="28" spans="1:11" x14ac:dyDescent="0.25">
      <c r="A28" s="46"/>
      <c r="B28" s="63" t="s">
        <v>39</v>
      </c>
      <c r="C28" s="47"/>
      <c r="D28" s="47"/>
      <c r="E28" s="47"/>
      <c r="F28" s="47"/>
      <c r="G28" s="47"/>
      <c r="H28" s="47">
        <f t="shared" si="3"/>
        <v>0</v>
      </c>
    </row>
    <row r="29" spans="1:11" x14ac:dyDescent="0.25">
      <c r="A29" s="64"/>
      <c r="B29" s="75" t="s">
        <v>40</v>
      </c>
      <c r="C29" s="47"/>
      <c r="D29" s="47">
        <f>95+96+96+96+73</f>
        <v>456</v>
      </c>
      <c r="E29" s="47"/>
      <c r="F29" s="47">
        <f>171.49+12</f>
        <v>183.49</v>
      </c>
      <c r="G29" s="47"/>
      <c r="H29" s="47">
        <f>-D29+F29</f>
        <v>-272.51</v>
      </c>
    </row>
    <row r="30" spans="1:11" x14ac:dyDescent="0.25">
      <c r="A30" s="46"/>
      <c r="B30" s="63" t="s">
        <v>41</v>
      </c>
      <c r="C30" s="47"/>
      <c r="D30" s="47"/>
      <c r="E30" s="47"/>
      <c r="F30" s="47"/>
      <c r="G30" s="47"/>
      <c r="H30" s="47">
        <f t="shared" ref="H30:H35" si="4">D30-F30</f>
        <v>0</v>
      </c>
    </row>
    <row r="31" spans="1:11" x14ac:dyDescent="0.25">
      <c r="A31" s="64"/>
      <c r="B31" s="75" t="s">
        <v>44</v>
      </c>
      <c r="C31" s="47"/>
      <c r="D31" s="47">
        <f>9.94+13.07+9.94+9.94</f>
        <v>42.889999999999993</v>
      </c>
      <c r="E31" s="47"/>
      <c r="F31" s="47">
        <f>44.18-12</f>
        <v>32.18</v>
      </c>
      <c r="G31" s="47"/>
      <c r="H31" s="47">
        <f>-D31+F31</f>
        <v>-10.709999999999994</v>
      </c>
      <c r="K31" s="49"/>
    </row>
    <row r="32" spans="1:11" x14ac:dyDescent="0.25">
      <c r="A32" s="46"/>
      <c r="B32" s="63" t="s">
        <v>41</v>
      </c>
      <c r="C32" s="47"/>
      <c r="D32" s="47"/>
      <c r="E32" s="47"/>
      <c r="F32" s="47"/>
      <c r="G32" s="47"/>
      <c r="H32" s="47">
        <f t="shared" ref="H32" si="5">D32-F32</f>
        <v>0</v>
      </c>
    </row>
    <row r="33" spans="1:8" x14ac:dyDescent="0.25">
      <c r="B33" s="75" t="s">
        <v>43</v>
      </c>
      <c r="C33" s="47"/>
      <c r="D33" s="47">
        <v>0</v>
      </c>
      <c r="E33" s="47"/>
      <c r="F33" s="47">
        <v>126.94</v>
      </c>
      <c r="G33" s="47"/>
      <c r="H33" s="47">
        <f>-D33+F33</f>
        <v>126.94</v>
      </c>
    </row>
    <row r="34" spans="1:8" x14ac:dyDescent="0.25">
      <c r="A34" s="46"/>
      <c r="B34" s="75"/>
      <c r="C34" s="47"/>
      <c r="D34" s="47"/>
      <c r="E34" s="47"/>
      <c r="F34" s="47"/>
      <c r="G34" s="47"/>
      <c r="H34" s="47"/>
    </row>
    <row r="35" spans="1:8" x14ac:dyDescent="0.25">
      <c r="B35" s="75" t="s">
        <v>45</v>
      </c>
      <c r="C35" s="47"/>
      <c r="D35" s="47"/>
      <c r="E35" s="47"/>
      <c r="F35" s="47"/>
      <c r="G35" s="47"/>
      <c r="H35" s="47">
        <f t="shared" si="4"/>
        <v>0</v>
      </c>
    </row>
    <row r="36" spans="1:8" x14ac:dyDescent="0.25">
      <c r="B36" s="63" t="s">
        <v>46</v>
      </c>
      <c r="C36" s="47"/>
      <c r="D36" s="47">
        <v>12.36</v>
      </c>
      <c r="E36" s="47"/>
      <c r="F36" s="47">
        <v>0</v>
      </c>
      <c r="G36" s="47"/>
      <c r="H36" s="47">
        <f>-D36+F36</f>
        <v>-12.36</v>
      </c>
    </row>
    <row r="37" spans="1:8" x14ac:dyDescent="0.25">
      <c r="C37" s="47"/>
      <c r="D37" s="47"/>
      <c r="E37" s="47"/>
      <c r="F37" s="47"/>
      <c r="G37" s="47"/>
      <c r="H37" s="47">
        <f t="shared" si="3"/>
        <v>0</v>
      </c>
    </row>
    <row r="38" spans="1:8" x14ac:dyDescent="0.25">
      <c r="B38" s="48" t="s">
        <v>29</v>
      </c>
      <c r="G38" s="49">
        <f>SUM(G26:G37)</f>
        <v>-820.40000000000055</v>
      </c>
      <c r="H38" s="49">
        <f>SUM(H26:H37)</f>
        <v>-168.64</v>
      </c>
    </row>
    <row r="39" spans="1:8" x14ac:dyDescent="0.25">
      <c r="H39" s="50">
        <f>+G38+H38</f>
        <v>-989.04000000000053</v>
      </c>
    </row>
    <row r="40" spans="1:8" ht="17.25" thickBot="1" x14ac:dyDescent="0.3">
      <c r="G40" s="6" t="s">
        <v>30</v>
      </c>
      <c r="H40" s="50">
        <f>+I21-H39</f>
        <v>-15.959999999999468</v>
      </c>
    </row>
    <row r="41" spans="1:8" x14ac:dyDescent="0.25">
      <c r="B41" s="51" t="s">
        <v>34</v>
      </c>
      <c r="C41" s="52">
        <f>I12</f>
        <v>10526</v>
      </c>
      <c r="D41" s="53"/>
    </row>
    <row r="42" spans="1:8" x14ac:dyDescent="0.25">
      <c r="B42" s="54" t="s">
        <v>35</v>
      </c>
      <c r="C42" s="55">
        <f>I19</f>
        <v>11531</v>
      </c>
      <c r="D42" s="56"/>
    </row>
    <row r="43" spans="1:8" x14ac:dyDescent="0.25">
      <c r="B43" s="54" t="s">
        <v>37</v>
      </c>
      <c r="C43" s="55">
        <v>131.77000000000001</v>
      </c>
      <c r="D43" s="56"/>
    </row>
    <row r="44" spans="1:8" x14ac:dyDescent="0.25">
      <c r="B44" s="57" t="s">
        <v>27</v>
      </c>
      <c r="C44" s="58">
        <f>C41-C42-C43</f>
        <v>-1136.77</v>
      </c>
      <c r="D44" s="56"/>
    </row>
    <row r="45" spans="1:8" x14ac:dyDescent="0.25">
      <c r="B45" s="54"/>
      <c r="C45" s="59"/>
      <c r="D45" s="56"/>
    </row>
    <row r="46" spans="1:8" x14ac:dyDescent="0.25">
      <c r="B46" s="54" t="s">
        <v>31</v>
      </c>
      <c r="C46" s="58">
        <v>-1136.43</v>
      </c>
      <c r="D46" s="56"/>
    </row>
    <row r="47" spans="1:8" ht="17.25" thickBot="1" x14ac:dyDescent="0.3">
      <c r="B47" s="60" t="s">
        <v>32</v>
      </c>
      <c r="C47" s="61">
        <f>C46-C44</f>
        <v>0.33999999999991815</v>
      </c>
      <c r="D47" s="62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2021-10-28T02:20:07Z</dcterms:modified>
</cp:coreProperties>
</file>