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8. Income\Distributions\"/>
    </mc:Choice>
  </mc:AlternateContent>
  <xr:revisionPtr revIDLastSave="0" documentId="13_ncr:1_{44871829-B957-4721-9D58-11F8358B8787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G13" i="1"/>
  <c r="E31" i="1"/>
  <c r="D31" i="1"/>
  <c r="D40" i="1"/>
  <c r="D37" i="1"/>
  <c r="G35" i="1"/>
  <c r="L26" i="1"/>
  <c r="L24" i="1"/>
  <c r="L23" i="1"/>
  <c r="F37" i="1"/>
  <c r="E37" i="1"/>
  <c r="E40" i="1"/>
  <c r="K27" i="1"/>
  <c r="G34" i="1"/>
  <c r="G33" i="1"/>
  <c r="G32" i="1"/>
  <c r="G30" i="1"/>
  <c r="G29" i="1"/>
  <c r="G28" i="1"/>
  <c r="G27" i="1"/>
  <c r="G25" i="1"/>
  <c r="J14" i="1" s="1"/>
  <c r="L14" i="1" s="1"/>
  <c r="G24" i="1"/>
  <c r="G23" i="1"/>
  <c r="G22" i="1"/>
  <c r="G21" i="1"/>
  <c r="G20" i="1"/>
  <c r="G19" i="1"/>
  <c r="G18" i="1"/>
  <c r="G17" i="1"/>
  <c r="G16" i="1"/>
  <c r="G15" i="1"/>
  <c r="G14" i="1"/>
  <c r="G37" i="1" l="1"/>
  <c r="L13" i="1" s="1"/>
  <c r="E41" i="1"/>
  <c r="D41" i="1"/>
  <c r="J18" i="1"/>
  <c r="L18" i="1" s="1"/>
  <c r="G26" i="1"/>
  <c r="J17" i="1" s="1"/>
  <c r="L17" i="1" s="1"/>
  <c r="J25" i="1"/>
  <c r="L25" i="1" s="1"/>
  <c r="G31" i="1"/>
  <c r="J22" i="1"/>
  <c r="L22" i="1" s="1"/>
  <c r="J15" i="1" l="1"/>
  <c r="J21" i="1"/>
  <c r="L21" i="1" s="1"/>
  <c r="J16" i="1"/>
  <c r="L16" i="1" s="1"/>
  <c r="J20" i="1"/>
  <c r="L20" i="1" s="1"/>
  <c r="L15" i="1" l="1"/>
  <c r="J19" i="1"/>
  <c r="L19" i="1" l="1"/>
  <c r="J27" i="1"/>
  <c r="L27" i="1" s="1"/>
</calcChain>
</file>

<file path=xl/sharedStrings.xml><?xml version="1.0" encoding="utf-8"?>
<sst xmlns="http://schemas.openxmlformats.org/spreadsheetml/2006/main" count="65" uniqueCount="57">
  <si>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</si>
  <si>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</si>
  <si>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</si>
  <si>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</si>
  <si>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</si>
  <si>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</si>
  <si>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</si>
  <si>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</si>
  <si>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</si>
  <si>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</si>
  <si>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</si>
  <si>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</si>
  <si>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</si>
  <si>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</si>
  <si>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</si>
  <si>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</si>
  <si>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</si>
  <si>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</si>
  <si>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</si>
  <si>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</si>
  <si>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</si>
  <si>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</si>
  <si>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</si>
  <si>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</si>
  <si>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</si>
  <si>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</si>
  <si>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</si>
  <si>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</si>
  <si>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</si>
  <si>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</si>
  <si>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</si>
  <si>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</si>
  <si>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</si>
  <si>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</si>
  <si>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</si>
  <si>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</si>
  <si>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</si>
  <si>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</si>
  <si>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</si>
  <si>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</si>
  <si>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</si>
  <si>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</si>
  <si>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</si>
  <si>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</si>
  <si>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</si>
  <si>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External Hold</t>
  </si>
  <si>
    <t>Per calc</t>
  </si>
  <si>
    <t>Per BGL</t>
  </si>
  <si>
    <t>variance</t>
  </si>
  <si>
    <t>Total distribution</t>
  </si>
  <si>
    <t>Total cash distribution</t>
  </si>
  <si>
    <t>Variance</t>
  </si>
  <si>
    <t>BT CHECK</t>
  </si>
  <si>
    <t>KOOROOTANG PTY LTD SUPERANNUATION FUND</t>
  </si>
  <si>
    <t>JL</t>
  </si>
  <si>
    <t xml:space="preserve">SCP 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</si>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</sst>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48"/>
  <sheetViews>
    <sheetView tabSelected="1" topLeftCell="A10" workbookViewId="0">
      <selection activeCell="G4" sqref="G4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6" width="14.7109375" customWidth="1"/>
    <col min="7" max="7" width="15.5703125" style="11" customWidth="1"/>
    <col min="8" max="8" width="14.28515625" customWidth="1"/>
    <col min="9" max="10" width="15.7109375" customWidth="1"/>
    <col min="11" max="11" width="14.42578125" customWidth="1"/>
    <col min="12" max="13" width="10.5703125" bestFit="1" customWidth="1"/>
  </cols>
  <sheetData>
    <row r="1" spans="1:12" ht="18" x14ac:dyDescent="0.25">
      <c r="A1" s="27" t="s">
        <v>0</v>
      </c>
      <c r="B1" s="1"/>
      <c r="C1" s="9" t="s">
        <v>53</v>
      </c>
      <c r="D1" s="2"/>
      <c r="E1" s="2"/>
      <c r="F1" s="2"/>
      <c r="G1" s="3"/>
      <c r="I1" s="4" t="s">
        <v>1</v>
      </c>
      <c r="J1" s="4"/>
    </row>
    <row r="2" spans="1:12" ht="18" x14ac:dyDescent="0.25">
      <c r="A2" s="5"/>
      <c r="B2" s="6"/>
      <c r="C2" s="6"/>
      <c r="D2" s="6"/>
      <c r="E2" s="6"/>
      <c r="F2" s="6"/>
      <c r="G2" s="7"/>
      <c r="I2" s="8" t="s">
        <v>2</v>
      </c>
      <c r="J2" s="8" t="s">
        <v>3</v>
      </c>
    </row>
    <row r="3" spans="1:12" ht="18" x14ac:dyDescent="0.25">
      <c r="A3" s="9" t="s">
        <v>11</v>
      </c>
      <c r="C3" s="10"/>
      <c r="H3" s="12" t="s">
        <v>4</v>
      </c>
      <c r="I3" s="13" t="s">
        <v>54</v>
      </c>
      <c r="J3" s="14">
        <v>44494</v>
      </c>
    </row>
    <row r="4" spans="1:12" ht="18" x14ac:dyDescent="0.25">
      <c r="A4" s="15" t="s">
        <v>5</v>
      </c>
      <c r="C4" s="16">
        <v>44377</v>
      </c>
      <c r="D4" s="9"/>
      <c r="E4" s="9"/>
      <c r="F4" s="9"/>
      <c r="G4" s="17"/>
      <c r="H4" s="12" t="s">
        <v>6</v>
      </c>
      <c r="I4" s="13" t="s">
        <v>56</v>
      </c>
      <c r="J4" s="14">
        <v>44503</v>
      </c>
    </row>
    <row r="5" spans="1:12" ht="18" x14ac:dyDescent="0.25">
      <c r="D5" s="9"/>
      <c r="E5" s="9"/>
      <c r="F5" s="9"/>
      <c r="G5" s="17"/>
      <c r="H5" s="18"/>
      <c r="I5" s="19"/>
      <c r="J5" s="20"/>
    </row>
    <row r="7" spans="1:12" s="23" customFormat="1" ht="25.5" x14ac:dyDescent="0.25">
      <c r="A7" s="21" t="s">
        <v>7</v>
      </c>
      <c r="B7" s="34" t="s">
        <v>8</v>
      </c>
      <c r="C7" s="37"/>
      <c r="D7" s="22" t="s">
        <v>9</v>
      </c>
      <c r="E7" s="22" t="s">
        <v>9</v>
      </c>
      <c r="F7" s="22"/>
      <c r="G7" s="22" t="s">
        <v>9</v>
      </c>
      <c r="H7" s="34" t="s">
        <v>10</v>
      </c>
      <c r="I7" s="35"/>
      <c r="J7" s="36"/>
    </row>
    <row r="8" spans="1:12" x14ac:dyDescent="0.25">
      <c r="A8" s="24"/>
    </row>
    <row r="9" spans="1:12" x14ac:dyDescent="0.25">
      <c r="A9" s="24"/>
      <c r="G9" s="25"/>
      <c r="H9" s="24"/>
      <c r="I9" s="24"/>
      <c r="J9" s="24"/>
      <c r="K9" s="24"/>
    </row>
    <row r="10" spans="1:12" x14ac:dyDescent="0.25">
      <c r="D10" s="28" t="s">
        <v>12</v>
      </c>
      <c r="E10" s="28" t="s">
        <v>13</v>
      </c>
      <c r="F10" s="28" t="s">
        <v>45</v>
      </c>
      <c r="G10" s="29" t="s">
        <v>14</v>
      </c>
      <c r="I10" s="26" t="s">
        <v>44</v>
      </c>
    </row>
    <row r="11" spans="1:12" x14ac:dyDescent="0.25">
      <c r="F11" s="28" t="s">
        <v>55</v>
      </c>
    </row>
    <row r="12" spans="1:12" x14ac:dyDescent="0.25">
      <c r="J12" t="s">
        <v>46</v>
      </c>
      <c r="K12" t="s">
        <v>47</v>
      </c>
      <c r="L12" t="s">
        <v>48</v>
      </c>
    </row>
    <row r="13" spans="1:12" x14ac:dyDescent="0.25">
      <c r="C13" t="s">
        <v>49</v>
      </c>
      <c r="D13" s="31">
        <v>13335.94</v>
      </c>
      <c r="E13" s="31">
        <v>40244</v>
      </c>
      <c r="F13" s="31">
        <v>188.66</v>
      </c>
      <c r="G13" s="31">
        <f>SUM(D13:F13)</f>
        <v>53768.600000000006</v>
      </c>
      <c r="I13" t="s">
        <v>34</v>
      </c>
      <c r="J13" s="31">
        <f>+G37</f>
        <v>52334.26</v>
      </c>
      <c r="K13" s="31">
        <v>52334.26</v>
      </c>
      <c r="L13" s="31">
        <f>+J13-K13</f>
        <v>0</v>
      </c>
    </row>
    <row r="14" spans="1:12" x14ac:dyDescent="0.25">
      <c r="C14" t="s">
        <v>15</v>
      </c>
      <c r="D14" s="31">
        <v>2371.2800000000002</v>
      </c>
      <c r="E14" s="31">
        <v>1246.9000000000001</v>
      </c>
      <c r="F14" s="31">
        <v>0.33</v>
      </c>
      <c r="G14" s="31">
        <f t="shared" ref="G14:G34" si="0">SUM(D14:F14)</f>
        <v>3618.51</v>
      </c>
      <c r="I14" t="s">
        <v>35</v>
      </c>
      <c r="J14" s="31">
        <f>+G25</f>
        <v>2740.4799999999996</v>
      </c>
      <c r="K14" s="31">
        <v>2740.48</v>
      </c>
      <c r="L14" s="31">
        <f t="shared" ref="L14:L27" si="1">+J14-K14</f>
        <v>0</v>
      </c>
    </row>
    <row r="15" spans="1:12" x14ac:dyDescent="0.25">
      <c r="C15" t="s">
        <v>16</v>
      </c>
      <c r="D15" s="31"/>
      <c r="E15" s="31"/>
      <c r="F15" s="31"/>
      <c r="G15" s="31">
        <f t="shared" si="0"/>
        <v>0</v>
      </c>
      <c r="I15" t="s">
        <v>36</v>
      </c>
      <c r="J15" s="31">
        <f>+G23+G24</f>
        <v>531.08999999999992</v>
      </c>
      <c r="K15" s="31">
        <v>531.09</v>
      </c>
      <c r="L15" s="31">
        <f t="shared" si="1"/>
        <v>0</v>
      </c>
    </row>
    <row r="16" spans="1:12" x14ac:dyDescent="0.25">
      <c r="C16" s="30" t="s">
        <v>32</v>
      </c>
      <c r="D16" s="31">
        <v>0.01</v>
      </c>
      <c r="E16" s="31">
        <v>1.35</v>
      </c>
      <c r="F16" s="31"/>
      <c r="G16" s="31">
        <f t="shared" si="0"/>
        <v>1.36</v>
      </c>
      <c r="I16" t="s">
        <v>37</v>
      </c>
      <c r="J16" s="31">
        <f>+G14+G27</f>
        <v>8941.41</v>
      </c>
      <c r="K16" s="31">
        <v>8941.41</v>
      </c>
      <c r="L16" s="31">
        <f t="shared" si="1"/>
        <v>0</v>
      </c>
    </row>
    <row r="17" spans="3:12" x14ac:dyDescent="0.25">
      <c r="C17" s="30" t="s">
        <v>33</v>
      </c>
      <c r="D17" s="31">
        <v>0.03</v>
      </c>
      <c r="E17" s="31">
        <v>874.57</v>
      </c>
      <c r="F17" s="31"/>
      <c r="G17" s="31">
        <f t="shared" si="0"/>
        <v>874.6</v>
      </c>
      <c r="I17" t="s">
        <v>38</v>
      </c>
      <c r="J17" s="31">
        <f>+G26</f>
        <v>2031.28</v>
      </c>
      <c r="K17" s="31">
        <v>2031.28</v>
      </c>
      <c r="L17" s="31">
        <f t="shared" si="1"/>
        <v>0</v>
      </c>
    </row>
    <row r="18" spans="3:12" x14ac:dyDescent="0.25">
      <c r="C18" t="s">
        <v>17</v>
      </c>
      <c r="D18" s="31"/>
      <c r="E18" s="31"/>
      <c r="F18" s="31"/>
      <c r="G18" s="31">
        <f t="shared" si="0"/>
        <v>0</v>
      </c>
      <c r="I18" t="s">
        <v>39</v>
      </c>
      <c r="J18" s="31">
        <f>+G19+G20</f>
        <v>15804.029999999999</v>
      </c>
      <c r="K18" s="31">
        <v>15804.03</v>
      </c>
      <c r="L18" s="31">
        <f t="shared" si="1"/>
        <v>0</v>
      </c>
    </row>
    <row r="19" spans="3:12" x14ac:dyDescent="0.25">
      <c r="C19" s="30" t="s">
        <v>32</v>
      </c>
      <c r="D19" s="31">
        <v>97.19</v>
      </c>
      <c r="E19" s="31">
        <v>89.54</v>
      </c>
      <c r="F19" s="31">
        <v>2.06</v>
      </c>
      <c r="G19" s="31">
        <f t="shared" si="0"/>
        <v>188.79000000000002</v>
      </c>
      <c r="I19" t="s">
        <v>24</v>
      </c>
      <c r="J19" s="31">
        <f>+J18</f>
        <v>15804.029999999999</v>
      </c>
      <c r="K19" s="31">
        <v>15804.03</v>
      </c>
      <c r="L19" s="31">
        <f t="shared" si="1"/>
        <v>0</v>
      </c>
    </row>
    <row r="20" spans="3:12" x14ac:dyDescent="0.25">
      <c r="C20" s="30" t="s">
        <v>33</v>
      </c>
      <c r="D20" s="31">
        <v>546.97</v>
      </c>
      <c r="E20" s="31">
        <v>15067.97</v>
      </c>
      <c r="F20" s="31">
        <v>0.3</v>
      </c>
      <c r="G20" s="31">
        <f t="shared" si="0"/>
        <v>15615.239999999998</v>
      </c>
      <c r="I20" t="s">
        <v>40</v>
      </c>
      <c r="J20" s="31">
        <f>+G16+G17</f>
        <v>875.96</v>
      </c>
      <c r="K20" s="31">
        <v>875.96</v>
      </c>
      <c r="L20" s="31">
        <f t="shared" si="1"/>
        <v>0</v>
      </c>
    </row>
    <row r="21" spans="3:12" x14ac:dyDescent="0.25">
      <c r="C21" t="s">
        <v>18</v>
      </c>
      <c r="D21" s="31">
        <v>4601.7700000000004</v>
      </c>
      <c r="E21" s="31">
        <v>2275.38</v>
      </c>
      <c r="F21" s="31"/>
      <c r="G21" s="31">
        <f t="shared" si="0"/>
        <v>6877.1500000000005</v>
      </c>
      <c r="I21" t="s">
        <v>41</v>
      </c>
      <c r="J21" s="31">
        <f>+G21-G33</f>
        <v>6449.8</v>
      </c>
      <c r="K21" s="31">
        <v>6449.8</v>
      </c>
      <c r="L21" s="31">
        <f t="shared" si="1"/>
        <v>0</v>
      </c>
    </row>
    <row r="22" spans="3:12" x14ac:dyDescent="0.25">
      <c r="C22" t="s">
        <v>19</v>
      </c>
      <c r="D22" s="31"/>
      <c r="E22" s="31"/>
      <c r="F22" s="31"/>
      <c r="G22" s="31">
        <f t="shared" si="0"/>
        <v>0</v>
      </c>
      <c r="I22" t="s">
        <v>29</v>
      </c>
      <c r="J22" s="31">
        <f>+G33</f>
        <v>427.34999999999997</v>
      </c>
      <c r="K22" s="31">
        <v>427.35</v>
      </c>
      <c r="L22" s="31">
        <f t="shared" si="1"/>
        <v>0</v>
      </c>
    </row>
    <row r="23" spans="3:12" x14ac:dyDescent="0.25">
      <c r="C23" s="30" t="s">
        <v>20</v>
      </c>
      <c r="D23" s="31">
        <v>135.85</v>
      </c>
      <c r="E23" s="31">
        <v>124.86</v>
      </c>
      <c r="F23" s="31"/>
      <c r="G23" s="31">
        <f t="shared" si="0"/>
        <v>260.70999999999998</v>
      </c>
      <c r="I23" t="s">
        <v>28</v>
      </c>
      <c r="J23" s="31">
        <v>0</v>
      </c>
      <c r="K23" s="31"/>
      <c r="L23" s="31">
        <f t="shared" si="1"/>
        <v>0</v>
      </c>
    </row>
    <row r="24" spans="3:12" x14ac:dyDescent="0.25">
      <c r="C24" s="30" t="s">
        <v>21</v>
      </c>
      <c r="D24" s="31">
        <v>126.02</v>
      </c>
      <c r="E24" s="31">
        <v>144.36000000000001</v>
      </c>
      <c r="F24" s="31"/>
      <c r="G24" s="31">
        <f t="shared" si="0"/>
        <v>270.38</v>
      </c>
      <c r="I24" t="s">
        <v>26</v>
      </c>
      <c r="J24" s="31">
        <v>0</v>
      </c>
      <c r="K24" s="31"/>
      <c r="L24" s="31">
        <f t="shared" si="1"/>
        <v>0</v>
      </c>
    </row>
    <row r="25" spans="3:12" x14ac:dyDescent="0.25">
      <c r="C25" s="30" t="s">
        <v>22</v>
      </c>
      <c r="D25" s="31">
        <v>1294.8699999999999</v>
      </c>
      <c r="E25" s="31">
        <v>1445.61</v>
      </c>
      <c r="F25" s="31"/>
      <c r="G25" s="31">
        <f t="shared" si="0"/>
        <v>2740.4799999999996</v>
      </c>
      <c r="I25" t="s">
        <v>42</v>
      </c>
      <c r="J25" s="31">
        <f>G30-G35</f>
        <v>1187.48</v>
      </c>
      <c r="K25" s="31">
        <v>1187.48</v>
      </c>
      <c r="L25" s="31">
        <f t="shared" si="1"/>
        <v>0</v>
      </c>
    </row>
    <row r="26" spans="3:12" x14ac:dyDescent="0.25">
      <c r="C26" s="30" t="s">
        <v>23</v>
      </c>
      <c r="D26" s="31">
        <v>913.54</v>
      </c>
      <c r="E26" s="31">
        <v>1117.74</v>
      </c>
      <c r="F26" s="31"/>
      <c r="G26" s="31">
        <f t="shared" si="0"/>
        <v>2031.28</v>
      </c>
      <c r="J26" s="31"/>
      <c r="K26" s="31"/>
      <c r="L26" s="31">
        <f t="shared" si="1"/>
        <v>0</v>
      </c>
    </row>
    <row r="27" spans="3:12" x14ac:dyDescent="0.25">
      <c r="C27" t="s">
        <v>25</v>
      </c>
      <c r="D27" s="31">
        <v>2116.9699999999998</v>
      </c>
      <c r="E27" s="31">
        <v>3090.81</v>
      </c>
      <c r="F27" s="31">
        <v>115.12</v>
      </c>
      <c r="G27" s="31">
        <f t="shared" si="0"/>
        <v>5322.9</v>
      </c>
      <c r="I27" t="s">
        <v>43</v>
      </c>
      <c r="J27" s="32">
        <f>+J14+J15+J16+J18+J19+J20+J21+J25-J13</f>
        <v>1.9999999996798579E-2</v>
      </c>
      <c r="K27" s="31">
        <f>+K14+K15+K16+K18+K19+K20+K21+K25-K13</f>
        <v>2.0000000004074536E-2</v>
      </c>
      <c r="L27" s="31">
        <f t="shared" si="1"/>
        <v>-7.2759576141834259E-12</v>
      </c>
    </row>
    <row r="28" spans="3:12" x14ac:dyDescent="0.25">
      <c r="C28" t="s">
        <v>24</v>
      </c>
      <c r="D28" s="31">
        <v>643.99</v>
      </c>
      <c r="E28" s="31">
        <v>15145.32</v>
      </c>
      <c r="F28" s="31">
        <v>2.36</v>
      </c>
      <c r="G28" s="31">
        <f t="shared" si="0"/>
        <v>15791.67</v>
      </c>
      <c r="K28" s="31"/>
      <c r="L28" s="31"/>
    </row>
    <row r="29" spans="3:12" x14ac:dyDescent="0.25">
      <c r="C29" t="s">
        <v>26</v>
      </c>
      <c r="D29" s="31"/>
      <c r="E29" s="31"/>
      <c r="F29" s="31"/>
      <c r="G29" s="31">
        <f t="shared" si="0"/>
        <v>0</v>
      </c>
    </row>
    <row r="30" spans="3:12" x14ac:dyDescent="0.25">
      <c r="C30" t="s">
        <v>27</v>
      </c>
      <c r="D30" s="31"/>
      <c r="E30" s="31"/>
      <c r="F30" s="31"/>
      <c r="G30" s="31">
        <f t="shared" si="0"/>
        <v>0</v>
      </c>
    </row>
    <row r="31" spans="3:12" x14ac:dyDescent="0.25">
      <c r="C31" t="s">
        <v>28</v>
      </c>
      <c r="D31" s="31">
        <f>1508.09+D35</f>
        <v>131.37999999999988</v>
      </c>
      <c r="E31" s="31">
        <f>1057.61+E35</f>
        <v>1315.33</v>
      </c>
      <c r="F31" s="31"/>
      <c r="G31" s="31">
        <f t="shared" si="0"/>
        <v>1446.7099999999998</v>
      </c>
    </row>
    <row r="32" spans="3:12" x14ac:dyDescent="0.25">
      <c r="D32" s="31"/>
      <c r="E32" s="31"/>
      <c r="F32" s="31"/>
      <c r="G32" s="31">
        <f t="shared" si="0"/>
        <v>0</v>
      </c>
    </row>
    <row r="33" spans="3:7" x14ac:dyDescent="0.25">
      <c r="C33" t="s">
        <v>29</v>
      </c>
      <c r="D33" s="31">
        <v>107.07</v>
      </c>
      <c r="E33" s="31">
        <v>320.27999999999997</v>
      </c>
      <c r="F33" s="31"/>
      <c r="G33" s="31">
        <f t="shared" si="0"/>
        <v>427.34999999999997</v>
      </c>
    </row>
    <row r="34" spans="3:7" x14ac:dyDescent="0.25">
      <c r="C34" t="s">
        <v>30</v>
      </c>
      <c r="D34" s="31">
        <v>131.19</v>
      </c>
      <c r="E34" s="31">
        <v>1303.1500000000001</v>
      </c>
      <c r="F34" s="31"/>
      <c r="G34" s="31">
        <f t="shared" si="0"/>
        <v>1434.3400000000001</v>
      </c>
    </row>
    <row r="35" spans="3:7" x14ac:dyDescent="0.25">
      <c r="C35" t="s">
        <v>31</v>
      </c>
      <c r="D35" s="31">
        <v>-1376.71</v>
      </c>
      <c r="E35" s="31">
        <v>257.72000000000003</v>
      </c>
      <c r="F35" s="31">
        <v>-68.489999999999995</v>
      </c>
      <c r="G35" s="31">
        <f>SUM(D35:F35)</f>
        <v>-1187.48</v>
      </c>
    </row>
    <row r="36" spans="3:7" x14ac:dyDescent="0.25">
      <c r="D36" s="31"/>
      <c r="E36" s="31"/>
      <c r="F36" s="31"/>
      <c r="G36" s="31"/>
    </row>
    <row r="37" spans="3:7" x14ac:dyDescent="0.25">
      <c r="C37" t="s">
        <v>50</v>
      </c>
      <c r="D37" s="32">
        <f>+D13-D34</f>
        <v>13204.75</v>
      </c>
      <c r="E37" s="32">
        <f>+E13-E34</f>
        <v>38940.85</v>
      </c>
      <c r="F37" s="32">
        <f>+F13-F34</f>
        <v>188.66</v>
      </c>
      <c r="G37" s="31">
        <f t="shared" ref="G37" si="2">SUM(D37:F37)</f>
        <v>52334.26</v>
      </c>
    </row>
    <row r="38" spans="3:7" x14ac:dyDescent="0.25">
      <c r="D38" s="32"/>
      <c r="E38" s="32"/>
      <c r="F38" s="32"/>
      <c r="G38" s="31"/>
    </row>
    <row r="39" spans="3:7" x14ac:dyDescent="0.25">
      <c r="D39" s="32"/>
      <c r="E39" s="32"/>
      <c r="F39" s="32"/>
      <c r="G39" s="31"/>
    </row>
    <row r="40" spans="3:7" x14ac:dyDescent="0.25">
      <c r="C40" t="s">
        <v>52</v>
      </c>
      <c r="D40" s="32">
        <f>SUM(D14:D31)-D26-D33-D34-D35</f>
        <v>13204.780000000002</v>
      </c>
      <c r="E40" s="32">
        <f>SUM(E14:E31)-E26-E33-E34-E35</f>
        <v>38940.850000000006</v>
      </c>
      <c r="F40" s="32"/>
    </row>
    <row r="41" spans="3:7" x14ac:dyDescent="0.25">
      <c r="C41" t="s">
        <v>51</v>
      </c>
      <c r="D41" s="32">
        <f>+D40-D37</f>
        <v>3.0000000002473826E-2</v>
      </c>
      <c r="E41" s="32">
        <f>+E40-E37</f>
        <v>0</v>
      </c>
      <c r="F41" s="32"/>
    </row>
    <row r="42" spans="3:7" x14ac:dyDescent="0.25">
      <c r="E42" s="32"/>
    </row>
    <row r="43" spans="3:7" x14ac:dyDescent="0.25">
      <c r="E43" s="32"/>
    </row>
    <row r="48" spans="3:7" x14ac:dyDescent="0.25">
      <c r="C48" s="33"/>
      <c r="D48" s="33"/>
      <c r="E48" s="33"/>
      <c r="F48" s="33"/>
    </row>
  </sheetData>
  <mergeCells count="2">
    <mergeCell ref="H7:J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2021-11-03T01:05:08Z</dcterms:modified>
</cp:coreProperties>
</file>