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LIENTS' FOLDERS\C\Cvetkovski Superannuation Fund\ITR (By Year)\2021\"/>
    </mc:Choice>
  </mc:AlternateContent>
  <xr:revisionPtr revIDLastSave="0" documentId="13_ncr:1_{18D1705D-EC93-43EA-A274-B7937DBDC7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1 Depn" sheetId="4" r:id="rId1"/>
    <sheet name="2020 Depn " sheetId="3" r:id="rId2"/>
    <sheet name="2019 Depn" sheetId="1" r:id="rId3"/>
  </sheets>
  <externalReferences>
    <externalReference r:id="rId4"/>
  </externalReferences>
  <definedNames>
    <definedName name="_xlnm.Print_Area" localSheetId="2">'2019 Depn'!$A$1:$S$104</definedName>
    <definedName name="_xlnm.Print_Area" localSheetId="1">'2020 Depn '!$A$1:$S$104</definedName>
    <definedName name="_xlnm.Print_Area" localSheetId="0">'2021 Depn'!$A$1:$S$104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S48" i="4" s="1"/>
  <c r="K49" i="4"/>
  <c r="K50" i="4"/>
  <c r="K51" i="4"/>
  <c r="K52" i="4"/>
  <c r="K53" i="4"/>
  <c r="K54" i="4"/>
  <c r="S54" i="4" s="1"/>
  <c r="K55" i="4"/>
  <c r="S55" i="4" s="1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S81" i="4" s="1"/>
  <c r="K82" i="4"/>
  <c r="K26" i="4"/>
  <c r="K27" i="4"/>
  <c r="K28" i="4"/>
  <c r="K29" i="4"/>
  <c r="K30" i="4"/>
  <c r="K31" i="4"/>
  <c r="K14" i="4"/>
  <c r="K15" i="4"/>
  <c r="K16" i="4"/>
  <c r="K17" i="4"/>
  <c r="K18" i="4"/>
  <c r="K19" i="4"/>
  <c r="S19" i="4" s="1"/>
  <c r="K20" i="4"/>
  <c r="K21" i="4"/>
  <c r="H92" i="4"/>
  <c r="G92" i="4"/>
  <c r="J90" i="4"/>
  <c r="H90" i="4"/>
  <c r="G90" i="4"/>
  <c r="F90" i="4"/>
  <c r="D90" i="4"/>
  <c r="R89" i="4"/>
  <c r="P89" i="4"/>
  <c r="N89" i="4"/>
  <c r="K89" i="4"/>
  <c r="S89" i="4" s="1"/>
  <c r="C89" i="4"/>
  <c r="R88" i="4"/>
  <c r="P88" i="4"/>
  <c r="N88" i="4"/>
  <c r="K88" i="4"/>
  <c r="S88" i="4" s="1"/>
  <c r="R87" i="4"/>
  <c r="N87" i="4"/>
  <c r="K87" i="4"/>
  <c r="P87" i="4" s="1"/>
  <c r="B87" i="4"/>
  <c r="R86" i="4"/>
  <c r="N86" i="4"/>
  <c r="K86" i="4"/>
  <c r="S86" i="4" s="1"/>
  <c r="R85" i="4"/>
  <c r="N85" i="4"/>
  <c r="K85" i="4"/>
  <c r="S85" i="4" s="1"/>
  <c r="B85" i="4"/>
  <c r="R84" i="4"/>
  <c r="P84" i="4"/>
  <c r="N84" i="4"/>
  <c r="K84" i="4"/>
  <c r="S84" i="4" s="1"/>
  <c r="S83" i="4"/>
  <c r="R83" i="4"/>
  <c r="P83" i="4"/>
  <c r="N83" i="4"/>
  <c r="K83" i="4"/>
  <c r="R82" i="4"/>
  <c r="N82" i="4"/>
  <c r="B82" i="4"/>
  <c r="R81" i="4"/>
  <c r="P81" i="4"/>
  <c r="N81" i="4"/>
  <c r="R80" i="4"/>
  <c r="P80" i="4"/>
  <c r="N80" i="4"/>
  <c r="S80" i="4"/>
  <c r="R79" i="4"/>
  <c r="P79" i="4"/>
  <c r="N79" i="4"/>
  <c r="R78" i="4"/>
  <c r="P78" i="4"/>
  <c r="N78" i="4"/>
  <c r="B78" i="4"/>
  <c r="R77" i="4"/>
  <c r="P77" i="4"/>
  <c r="N77" i="4"/>
  <c r="R76" i="4"/>
  <c r="S76" i="4" s="1"/>
  <c r="P76" i="4"/>
  <c r="N76" i="4"/>
  <c r="B76" i="4"/>
  <c r="S75" i="4"/>
  <c r="R75" i="4"/>
  <c r="P75" i="4"/>
  <c r="N75" i="4"/>
  <c r="S74" i="4"/>
  <c r="R74" i="4"/>
  <c r="P74" i="4"/>
  <c r="N74" i="4"/>
  <c r="R73" i="4"/>
  <c r="P73" i="4"/>
  <c r="N73" i="4"/>
  <c r="R72" i="4"/>
  <c r="S72" i="4" s="1"/>
  <c r="P72" i="4"/>
  <c r="N72" i="4"/>
  <c r="R71" i="4"/>
  <c r="P71" i="4"/>
  <c r="N71" i="4"/>
  <c r="R70" i="4"/>
  <c r="P70" i="4"/>
  <c r="N70" i="4"/>
  <c r="R69" i="4"/>
  <c r="P69" i="4"/>
  <c r="N69" i="4"/>
  <c r="R68" i="4"/>
  <c r="P68" i="4"/>
  <c r="N68" i="4"/>
  <c r="R67" i="4"/>
  <c r="P67" i="4"/>
  <c r="N67" i="4"/>
  <c r="R66" i="4"/>
  <c r="S66" i="4" s="1"/>
  <c r="P66" i="4"/>
  <c r="N66" i="4"/>
  <c r="R65" i="4"/>
  <c r="P65" i="4"/>
  <c r="N65" i="4"/>
  <c r="R64" i="4"/>
  <c r="S64" i="4" s="1"/>
  <c r="P64" i="4"/>
  <c r="N64" i="4"/>
  <c r="R63" i="4"/>
  <c r="P63" i="4"/>
  <c r="N63" i="4"/>
  <c r="R62" i="4"/>
  <c r="P62" i="4"/>
  <c r="N62" i="4"/>
  <c r="S61" i="4"/>
  <c r="R61" i="4"/>
  <c r="P61" i="4"/>
  <c r="N61" i="4"/>
  <c r="R60" i="4"/>
  <c r="P60" i="4"/>
  <c r="N60" i="4"/>
  <c r="R59" i="4"/>
  <c r="P59" i="4"/>
  <c r="N59" i="4"/>
  <c r="R58" i="4"/>
  <c r="P58" i="4"/>
  <c r="N58" i="4"/>
  <c r="S57" i="4"/>
  <c r="R57" i="4"/>
  <c r="P57" i="4"/>
  <c r="N57" i="4"/>
  <c r="R56" i="4"/>
  <c r="P56" i="4"/>
  <c r="N56" i="4"/>
  <c r="R55" i="4"/>
  <c r="P55" i="4"/>
  <c r="N55" i="4"/>
  <c r="R54" i="4"/>
  <c r="P54" i="4"/>
  <c r="N54" i="4"/>
  <c r="R53" i="4"/>
  <c r="P53" i="4"/>
  <c r="N53" i="4"/>
  <c r="R52" i="4"/>
  <c r="S52" i="4" s="1"/>
  <c r="P52" i="4"/>
  <c r="N52" i="4"/>
  <c r="R51" i="4"/>
  <c r="P51" i="4"/>
  <c r="N51" i="4"/>
  <c r="S51" i="4" s="1"/>
  <c r="R50" i="4"/>
  <c r="P50" i="4"/>
  <c r="N50" i="4"/>
  <c r="R49" i="4"/>
  <c r="P49" i="4"/>
  <c r="N49" i="4"/>
  <c r="R48" i="4"/>
  <c r="P48" i="4"/>
  <c r="N48" i="4"/>
  <c r="R47" i="4"/>
  <c r="P47" i="4"/>
  <c r="N47" i="4"/>
  <c r="R46" i="4"/>
  <c r="P46" i="4"/>
  <c r="N46" i="4"/>
  <c r="R45" i="4"/>
  <c r="P45" i="4"/>
  <c r="N45" i="4"/>
  <c r="S45" i="4" s="1"/>
  <c r="R44" i="4"/>
  <c r="P44" i="4"/>
  <c r="N44" i="4"/>
  <c r="R43" i="4"/>
  <c r="P43" i="4"/>
  <c r="N43" i="4"/>
  <c r="R42" i="4"/>
  <c r="P42" i="4"/>
  <c r="N42" i="4"/>
  <c r="R41" i="4"/>
  <c r="P41" i="4"/>
  <c r="N41" i="4"/>
  <c r="B41" i="4"/>
  <c r="R40" i="4"/>
  <c r="P40" i="4"/>
  <c r="N40" i="4"/>
  <c r="S40" i="4" s="1"/>
  <c r="R39" i="4"/>
  <c r="P39" i="4"/>
  <c r="N39" i="4"/>
  <c r="R38" i="4"/>
  <c r="P38" i="4"/>
  <c r="N38" i="4"/>
  <c r="R37" i="4"/>
  <c r="P37" i="4"/>
  <c r="N37" i="4"/>
  <c r="R36" i="4"/>
  <c r="P36" i="4"/>
  <c r="N36" i="4"/>
  <c r="S36" i="4" s="1"/>
  <c r="R35" i="4"/>
  <c r="P35" i="4"/>
  <c r="N35" i="4"/>
  <c r="R34" i="4"/>
  <c r="P34" i="4"/>
  <c r="N34" i="4"/>
  <c r="S34" i="4" s="1"/>
  <c r="R33" i="4"/>
  <c r="P33" i="4"/>
  <c r="N33" i="4"/>
  <c r="S33" i="4"/>
  <c r="R32" i="4"/>
  <c r="P32" i="4"/>
  <c r="N32" i="4"/>
  <c r="S32" i="4"/>
  <c r="R31" i="4"/>
  <c r="P31" i="4"/>
  <c r="N31" i="4"/>
  <c r="R30" i="4"/>
  <c r="P30" i="4"/>
  <c r="N30" i="4"/>
  <c r="R29" i="4"/>
  <c r="P29" i="4"/>
  <c r="N29" i="4"/>
  <c r="S29" i="4"/>
  <c r="R28" i="4"/>
  <c r="P28" i="4"/>
  <c r="N28" i="4"/>
  <c r="R27" i="4"/>
  <c r="P27" i="4"/>
  <c r="N27" i="4"/>
  <c r="R26" i="4"/>
  <c r="P26" i="4"/>
  <c r="N26" i="4"/>
  <c r="R25" i="4"/>
  <c r="P25" i="4"/>
  <c r="N25" i="4"/>
  <c r="K25" i="4"/>
  <c r="R24" i="4"/>
  <c r="P24" i="4"/>
  <c r="N24" i="4"/>
  <c r="K24" i="4"/>
  <c r="S24" i="4" s="1"/>
  <c r="R23" i="4"/>
  <c r="P23" i="4"/>
  <c r="N23" i="4"/>
  <c r="K23" i="4"/>
  <c r="B23" i="4"/>
  <c r="R22" i="4"/>
  <c r="P22" i="4"/>
  <c r="N22" i="4"/>
  <c r="K22" i="4"/>
  <c r="R21" i="4"/>
  <c r="P21" i="4"/>
  <c r="N21" i="4"/>
  <c r="S21" i="4"/>
  <c r="B21" i="4"/>
  <c r="S20" i="4"/>
  <c r="R20" i="4"/>
  <c r="P20" i="4"/>
  <c r="N20" i="4"/>
  <c r="R19" i="4"/>
  <c r="P19" i="4"/>
  <c r="N19" i="4"/>
  <c r="R18" i="4"/>
  <c r="S18" i="4" s="1"/>
  <c r="P18" i="4"/>
  <c r="N18" i="4"/>
  <c r="B18" i="4"/>
  <c r="B14" i="4" s="1"/>
  <c r="R17" i="4"/>
  <c r="P17" i="4"/>
  <c r="N17" i="4"/>
  <c r="S17" i="4" s="1"/>
  <c r="R16" i="4"/>
  <c r="P16" i="4"/>
  <c r="N16" i="4"/>
  <c r="R15" i="4"/>
  <c r="P15" i="4"/>
  <c r="N15" i="4"/>
  <c r="B15" i="4"/>
  <c r="R14" i="4"/>
  <c r="P14" i="4"/>
  <c r="N14" i="4"/>
  <c r="R13" i="4"/>
  <c r="P13" i="4"/>
  <c r="N13" i="4"/>
  <c r="N90" i="4" s="1"/>
  <c r="N92" i="4" s="1"/>
  <c r="K13" i="4"/>
  <c r="S13" i="4" s="1"/>
  <c r="S12" i="4"/>
  <c r="R12" i="4"/>
  <c r="P12" i="4"/>
  <c r="N12" i="4"/>
  <c r="K12" i="4"/>
  <c r="K90" i="4" s="1"/>
  <c r="J15" i="3"/>
  <c r="R15" i="3" s="1"/>
  <c r="H92" i="3"/>
  <c r="H90" i="3"/>
  <c r="G90" i="3"/>
  <c r="G92" i="3" s="1"/>
  <c r="F90" i="3"/>
  <c r="D90" i="3"/>
  <c r="R89" i="3"/>
  <c r="P89" i="3"/>
  <c r="N89" i="3"/>
  <c r="K89" i="3"/>
  <c r="S89" i="3" s="1"/>
  <c r="C89" i="3"/>
  <c r="R88" i="3"/>
  <c r="P88" i="3"/>
  <c r="N88" i="3"/>
  <c r="K88" i="3"/>
  <c r="S88" i="3" s="1"/>
  <c r="S87" i="3"/>
  <c r="R87" i="3"/>
  <c r="P87" i="3"/>
  <c r="N87" i="3"/>
  <c r="K87" i="3"/>
  <c r="B87" i="3"/>
  <c r="S86" i="3"/>
  <c r="R86" i="3"/>
  <c r="P86" i="3"/>
  <c r="N86" i="3"/>
  <c r="K86" i="3"/>
  <c r="R85" i="3"/>
  <c r="N85" i="3"/>
  <c r="K85" i="3"/>
  <c r="S85" i="3" s="1"/>
  <c r="B85" i="3"/>
  <c r="S84" i="3"/>
  <c r="R84" i="3"/>
  <c r="P84" i="3"/>
  <c r="N84" i="3"/>
  <c r="K84" i="3"/>
  <c r="R83" i="3"/>
  <c r="P83" i="3"/>
  <c r="N83" i="3"/>
  <c r="K83" i="3"/>
  <c r="S83" i="3" s="1"/>
  <c r="R82" i="3"/>
  <c r="N82" i="3"/>
  <c r="K82" i="3"/>
  <c r="B82" i="3"/>
  <c r="R81" i="3"/>
  <c r="P81" i="3"/>
  <c r="N81" i="3"/>
  <c r="K81" i="3"/>
  <c r="S81" i="3" s="1"/>
  <c r="R80" i="3"/>
  <c r="P80" i="3"/>
  <c r="N80" i="3"/>
  <c r="K80" i="3"/>
  <c r="S80" i="3" s="1"/>
  <c r="R79" i="3"/>
  <c r="P79" i="3"/>
  <c r="N79" i="3"/>
  <c r="R78" i="3"/>
  <c r="P78" i="3"/>
  <c r="N78" i="3"/>
  <c r="S78" i="3" s="1"/>
  <c r="B78" i="3"/>
  <c r="R77" i="3"/>
  <c r="P77" i="3"/>
  <c r="N77" i="3"/>
  <c r="R76" i="3"/>
  <c r="P76" i="3"/>
  <c r="N76" i="3"/>
  <c r="S76" i="3" s="1"/>
  <c r="B76" i="3"/>
  <c r="S75" i="3"/>
  <c r="R75" i="3"/>
  <c r="P75" i="3"/>
  <c r="N75" i="3"/>
  <c r="R74" i="3"/>
  <c r="P74" i="3"/>
  <c r="N74" i="3"/>
  <c r="S74" i="3"/>
  <c r="R73" i="3"/>
  <c r="P73" i="3"/>
  <c r="N73" i="3"/>
  <c r="S73" i="3" s="1"/>
  <c r="R72" i="3"/>
  <c r="P72" i="3"/>
  <c r="N72" i="3"/>
  <c r="S72" i="3" s="1"/>
  <c r="R71" i="3"/>
  <c r="P71" i="3"/>
  <c r="N71" i="3"/>
  <c r="R70" i="3"/>
  <c r="P70" i="3"/>
  <c r="S70" i="3" s="1"/>
  <c r="N70" i="3"/>
  <c r="R69" i="3"/>
  <c r="P69" i="3"/>
  <c r="N69" i="3"/>
  <c r="R68" i="3"/>
  <c r="P68" i="3"/>
  <c r="N68" i="3"/>
  <c r="R67" i="3"/>
  <c r="P67" i="3"/>
  <c r="N67" i="3"/>
  <c r="R66" i="3"/>
  <c r="P66" i="3"/>
  <c r="N66" i="3"/>
  <c r="R65" i="3"/>
  <c r="P65" i="3"/>
  <c r="N65" i="3"/>
  <c r="S65" i="3" s="1"/>
  <c r="R64" i="3"/>
  <c r="P64" i="3"/>
  <c r="N64" i="3"/>
  <c r="R63" i="3"/>
  <c r="P63" i="3"/>
  <c r="N63" i="3"/>
  <c r="S62" i="3"/>
  <c r="R62" i="3"/>
  <c r="P62" i="3"/>
  <c r="N62" i="3"/>
  <c r="R61" i="3"/>
  <c r="P61" i="3"/>
  <c r="N61" i="3"/>
  <c r="S61" i="3"/>
  <c r="R60" i="3"/>
  <c r="P60" i="3"/>
  <c r="N60" i="3"/>
  <c r="S60" i="3"/>
  <c r="R59" i="3"/>
  <c r="P59" i="3"/>
  <c r="N59" i="3"/>
  <c r="R58" i="3"/>
  <c r="P58" i="3"/>
  <c r="N58" i="3"/>
  <c r="S58" i="3"/>
  <c r="S57" i="3"/>
  <c r="R57" i="3"/>
  <c r="P57" i="3"/>
  <c r="N57" i="3"/>
  <c r="R56" i="3"/>
  <c r="P56" i="3"/>
  <c r="N56" i="3"/>
  <c r="S56" i="3" s="1"/>
  <c r="S55" i="3"/>
  <c r="R55" i="3"/>
  <c r="P55" i="3"/>
  <c r="N55" i="3"/>
  <c r="S54" i="3"/>
  <c r="R54" i="3"/>
  <c r="P54" i="3"/>
  <c r="N54" i="3"/>
  <c r="R53" i="3"/>
  <c r="P53" i="3"/>
  <c r="N53" i="3"/>
  <c r="R52" i="3"/>
  <c r="P52" i="3"/>
  <c r="N52" i="3"/>
  <c r="S52" i="3" s="1"/>
  <c r="R51" i="3"/>
  <c r="P51" i="3"/>
  <c r="N51" i="3"/>
  <c r="R50" i="3"/>
  <c r="P50" i="3"/>
  <c r="N50" i="3"/>
  <c r="S49" i="3"/>
  <c r="R49" i="3"/>
  <c r="P49" i="3"/>
  <c r="N49" i="3"/>
  <c r="R48" i="3"/>
  <c r="P48" i="3"/>
  <c r="N48" i="3"/>
  <c r="S48" i="3"/>
  <c r="R47" i="3"/>
  <c r="P47" i="3"/>
  <c r="N47" i="3"/>
  <c r="S47" i="3"/>
  <c r="R46" i="3"/>
  <c r="P46" i="3"/>
  <c r="N46" i="3"/>
  <c r="R45" i="3"/>
  <c r="P45" i="3"/>
  <c r="N45" i="3"/>
  <c r="S45" i="3"/>
  <c r="R44" i="3"/>
  <c r="P44" i="3"/>
  <c r="N44" i="3"/>
  <c r="S44" i="3" s="1"/>
  <c r="R43" i="3"/>
  <c r="P43" i="3"/>
  <c r="N43" i="3"/>
  <c r="S43" i="3" s="1"/>
  <c r="R42" i="3"/>
  <c r="P42" i="3"/>
  <c r="N42" i="3"/>
  <c r="R41" i="3"/>
  <c r="P41" i="3"/>
  <c r="N41" i="3"/>
  <c r="S41" i="3" s="1"/>
  <c r="B41" i="3"/>
  <c r="R40" i="3"/>
  <c r="P40" i="3"/>
  <c r="N40" i="3"/>
  <c r="R39" i="3"/>
  <c r="P39" i="3"/>
  <c r="N39" i="3"/>
  <c r="S38" i="3"/>
  <c r="R38" i="3"/>
  <c r="P38" i="3"/>
  <c r="N38" i="3"/>
  <c r="R37" i="3"/>
  <c r="P37" i="3"/>
  <c r="N37" i="3"/>
  <c r="S37" i="3"/>
  <c r="R36" i="3"/>
  <c r="P36" i="3"/>
  <c r="N36" i="3"/>
  <c r="S36" i="3"/>
  <c r="R35" i="3"/>
  <c r="P35" i="3"/>
  <c r="N35" i="3"/>
  <c r="R34" i="3"/>
  <c r="P34" i="3"/>
  <c r="N34" i="3"/>
  <c r="S34" i="3"/>
  <c r="S33" i="3"/>
  <c r="R33" i="3"/>
  <c r="P33" i="3"/>
  <c r="N33" i="3"/>
  <c r="K33" i="3"/>
  <c r="S32" i="3"/>
  <c r="R32" i="3"/>
  <c r="P32" i="3"/>
  <c r="N32" i="3"/>
  <c r="K32" i="3"/>
  <c r="R31" i="3"/>
  <c r="P31" i="3"/>
  <c r="N31" i="3"/>
  <c r="K31" i="3"/>
  <c r="R30" i="3"/>
  <c r="P30" i="3"/>
  <c r="N30" i="3"/>
  <c r="S30" i="3" s="1"/>
  <c r="K30" i="3"/>
  <c r="R29" i="3"/>
  <c r="P29" i="3"/>
  <c r="N29" i="3"/>
  <c r="K29" i="3"/>
  <c r="R28" i="3"/>
  <c r="P28" i="3"/>
  <c r="N28" i="3"/>
  <c r="K28" i="3"/>
  <c r="R27" i="3"/>
  <c r="P27" i="3"/>
  <c r="N27" i="3"/>
  <c r="K27" i="3"/>
  <c r="R26" i="3"/>
  <c r="P26" i="3"/>
  <c r="N26" i="3"/>
  <c r="K26" i="3"/>
  <c r="S25" i="3"/>
  <c r="R25" i="3"/>
  <c r="P25" i="3"/>
  <c r="N25" i="3"/>
  <c r="K25" i="3"/>
  <c r="S24" i="3"/>
  <c r="R24" i="3"/>
  <c r="P24" i="3"/>
  <c r="N24" i="3"/>
  <c r="K24" i="3"/>
  <c r="R23" i="3"/>
  <c r="P23" i="3"/>
  <c r="N23" i="3"/>
  <c r="K23" i="3"/>
  <c r="B23" i="3"/>
  <c r="R22" i="3"/>
  <c r="P22" i="3"/>
  <c r="N22" i="3"/>
  <c r="S22" i="3" s="1"/>
  <c r="K22" i="3"/>
  <c r="S21" i="3"/>
  <c r="R21" i="3"/>
  <c r="P21" i="3"/>
  <c r="N21" i="3"/>
  <c r="K21" i="3"/>
  <c r="B21" i="3"/>
  <c r="R20" i="3"/>
  <c r="P20" i="3"/>
  <c r="N20" i="3"/>
  <c r="K20" i="3"/>
  <c r="S20" i="3" s="1"/>
  <c r="S19" i="3"/>
  <c r="R19" i="3"/>
  <c r="P19" i="3"/>
  <c r="N19" i="3"/>
  <c r="R18" i="3"/>
  <c r="P18" i="3"/>
  <c r="N18" i="3"/>
  <c r="B18" i="3"/>
  <c r="R17" i="3"/>
  <c r="P17" i="3"/>
  <c r="N17" i="3"/>
  <c r="S16" i="3"/>
  <c r="R16" i="3"/>
  <c r="P16" i="3"/>
  <c r="N16" i="3"/>
  <c r="P15" i="3"/>
  <c r="N15" i="3"/>
  <c r="K15" i="3"/>
  <c r="J90" i="3"/>
  <c r="B15" i="3"/>
  <c r="R14" i="3"/>
  <c r="P14" i="3"/>
  <c r="N14" i="3"/>
  <c r="K14" i="3"/>
  <c r="B14" i="3"/>
  <c r="B90" i="3" s="1"/>
  <c r="R13" i="3"/>
  <c r="P13" i="3"/>
  <c r="N13" i="3"/>
  <c r="K13" i="3"/>
  <c r="S13" i="3" s="1"/>
  <c r="S12" i="3"/>
  <c r="R12" i="3"/>
  <c r="P12" i="3"/>
  <c r="N12" i="3"/>
  <c r="K12" i="3"/>
  <c r="K90" i="3" s="1"/>
  <c r="H92" i="1"/>
  <c r="H90" i="1"/>
  <c r="G90" i="1"/>
  <c r="G92" i="1" s="1"/>
  <c r="F90" i="1"/>
  <c r="D90" i="1"/>
  <c r="R89" i="1"/>
  <c r="P89" i="1"/>
  <c r="N89" i="1"/>
  <c r="K89" i="1"/>
  <c r="S89" i="1" s="1"/>
  <c r="C89" i="1"/>
  <c r="R88" i="1"/>
  <c r="N88" i="1"/>
  <c r="K88" i="1"/>
  <c r="P88" i="1" s="1"/>
  <c r="R87" i="1"/>
  <c r="N87" i="1"/>
  <c r="K87" i="1"/>
  <c r="S87" i="1" s="1"/>
  <c r="B87" i="1"/>
  <c r="S86" i="1"/>
  <c r="R86" i="1"/>
  <c r="N86" i="1"/>
  <c r="K86" i="1"/>
  <c r="P86" i="1" s="1"/>
  <c r="R85" i="1"/>
  <c r="N85" i="1"/>
  <c r="K85" i="1"/>
  <c r="S85" i="1" s="1"/>
  <c r="B85" i="1"/>
  <c r="R84" i="1"/>
  <c r="P84" i="1"/>
  <c r="N84" i="1"/>
  <c r="K84" i="1"/>
  <c r="S84" i="1" s="1"/>
  <c r="R83" i="1"/>
  <c r="P83" i="1"/>
  <c r="N83" i="1"/>
  <c r="K83" i="1"/>
  <c r="S83" i="1" s="1"/>
  <c r="R82" i="1"/>
  <c r="N82" i="1"/>
  <c r="K82" i="1"/>
  <c r="B82" i="1"/>
  <c r="R81" i="1"/>
  <c r="P81" i="1"/>
  <c r="N81" i="1"/>
  <c r="K81" i="1"/>
  <c r="S81" i="1" s="1"/>
  <c r="S80" i="1"/>
  <c r="R80" i="1"/>
  <c r="P80" i="1"/>
  <c r="N80" i="1"/>
  <c r="K80" i="1"/>
  <c r="P79" i="1"/>
  <c r="N79" i="1"/>
  <c r="K79" i="1"/>
  <c r="R78" i="1"/>
  <c r="P78" i="1"/>
  <c r="N78" i="1"/>
  <c r="K78" i="1"/>
  <c r="B78" i="1"/>
  <c r="R77" i="1"/>
  <c r="P77" i="1"/>
  <c r="N77" i="1"/>
  <c r="K77" i="1"/>
  <c r="R76" i="1"/>
  <c r="P76" i="1"/>
  <c r="N76" i="1"/>
  <c r="K76" i="1"/>
  <c r="B76" i="1"/>
  <c r="R75" i="1"/>
  <c r="P75" i="1"/>
  <c r="N75" i="1"/>
  <c r="K75" i="1"/>
  <c r="S75" i="1" s="1"/>
  <c r="R74" i="1"/>
  <c r="P74" i="1"/>
  <c r="N74" i="1"/>
  <c r="K74" i="1"/>
  <c r="S74" i="1" s="1"/>
  <c r="R73" i="1"/>
  <c r="P73" i="1"/>
  <c r="N73" i="1"/>
  <c r="K73" i="1"/>
  <c r="R72" i="1"/>
  <c r="P72" i="1"/>
  <c r="N72" i="1"/>
  <c r="K72" i="1"/>
  <c r="R71" i="1"/>
  <c r="P71" i="1"/>
  <c r="N71" i="1"/>
  <c r="K71" i="1"/>
  <c r="R70" i="1"/>
  <c r="P70" i="1"/>
  <c r="N70" i="1"/>
  <c r="K70" i="1"/>
  <c r="R69" i="1"/>
  <c r="P69" i="1"/>
  <c r="N69" i="1"/>
  <c r="K69" i="1"/>
  <c r="R68" i="1"/>
  <c r="P68" i="1"/>
  <c r="N68" i="1"/>
  <c r="K68" i="1"/>
  <c r="R67" i="1"/>
  <c r="P67" i="1"/>
  <c r="N67" i="1"/>
  <c r="K67" i="1"/>
  <c r="R66" i="1"/>
  <c r="P66" i="1"/>
  <c r="N66" i="1"/>
  <c r="K66" i="1"/>
  <c r="R65" i="1"/>
  <c r="P65" i="1"/>
  <c r="N65" i="1"/>
  <c r="K65" i="1"/>
  <c r="R64" i="1"/>
  <c r="P64" i="1"/>
  <c r="N64" i="1"/>
  <c r="K64" i="1"/>
  <c r="R63" i="1"/>
  <c r="P63" i="1"/>
  <c r="N63" i="1"/>
  <c r="K63" i="1"/>
  <c r="R62" i="1"/>
  <c r="P62" i="1"/>
  <c r="N62" i="1"/>
  <c r="K62" i="1"/>
  <c r="R61" i="1"/>
  <c r="P61" i="1"/>
  <c r="N61" i="1"/>
  <c r="K61" i="1"/>
  <c r="S61" i="1" s="1"/>
  <c r="R60" i="1"/>
  <c r="P60" i="1"/>
  <c r="N60" i="1"/>
  <c r="K60" i="1"/>
  <c r="R59" i="1"/>
  <c r="P59" i="1"/>
  <c r="N59" i="1"/>
  <c r="K59" i="1"/>
  <c r="R58" i="1"/>
  <c r="P58" i="1"/>
  <c r="N58" i="1"/>
  <c r="K58" i="1"/>
  <c r="R57" i="1"/>
  <c r="P57" i="1"/>
  <c r="N57" i="1"/>
  <c r="K57" i="1"/>
  <c r="S57" i="1" s="1"/>
  <c r="R56" i="1"/>
  <c r="P56" i="1"/>
  <c r="N56" i="1"/>
  <c r="K56" i="1"/>
  <c r="S55" i="1"/>
  <c r="R55" i="1"/>
  <c r="P55" i="1"/>
  <c r="N55" i="1"/>
  <c r="R54" i="1"/>
  <c r="P54" i="1"/>
  <c r="N54" i="1"/>
  <c r="K54" i="1"/>
  <c r="S54" i="1" s="1"/>
  <c r="R53" i="1"/>
  <c r="P53" i="1"/>
  <c r="N53" i="1"/>
  <c r="K53" i="1"/>
  <c r="R52" i="1"/>
  <c r="P52" i="1"/>
  <c r="N52" i="1"/>
  <c r="K52" i="1"/>
  <c r="R51" i="1"/>
  <c r="P51" i="1"/>
  <c r="N51" i="1"/>
  <c r="K51" i="1"/>
  <c r="R50" i="1"/>
  <c r="P50" i="1"/>
  <c r="N50" i="1"/>
  <c r="K50" i="1"/>
  <c r="R49" i="1"/>
  <c r="P49" i="1"/>
  <c r="N49" i="1"/>
  <c r="K49" i="1"/>
  <c r="R48" i="1"/>
  <c r="P48" i="1"/>
  <c r="N48" i="1"/>
  <c r="K48" i="1"/>
  <c r="S48" i="1" s="1"/>
  <c r="R47" i="1"/>
  <c r="P47" i="1"/>
  <c r="N47" i="1"/>
  <c r="K47" i="1"/>
  <c r="R46" i="1"/>
  <c r="P46" i="1"/>
  <c r="N46" i="1"/>
  <c r="K46" i="1"/>
  <c r="R45" i="1"/>
  <c r="P45" i="1"/>
  <c r="N45" i="1"/>
  <c r="K45" i="1"/>
  <c r="R44" i="1"/>
  <c r="P44" i="1"/>
  <c r="N44" i="1"/>
  <c r="K44" i="1"/>
  <c r="R43" i="1"/>
  <c r="P43" i="1"/>
  <c r="N43" i="1"/>
  <c r="K43" i="1"/>
  <c r="R42" i="1"/>
  <c r="P42" i="1"/>
  <c r="N42" i="1"/>
  <c r="K42" i="1"/>
  <c r="R41" i="1"/>
  <c r="P41" i="1"/>
  <c r="N41" i="1"/>
  <c r="K41" i="1"/>
  <c r="B41" i="1"/>
  <c r="R40" i="1"/>
  <c r="P40" i="1"/>
  <c r="N40" i="1"/>
  <c r="K40" i="1"/>
  <c r="R39" i="1"/>
  <c r="P39" i="1"/>
  <c r="N39" i="1"/>
  <c r="K39" i="1"/>
  <c r="R38" i="1"/>
  <c r="P38" i="1"/>
  <c r="N38" i="1"/>
  <c r="K38" i="1"/>
  <c r="R37" i="1"/>
  <c r="P37" i="1"/>
  <c r="N37" i="1"/>
  <c r="K37" i="1"/>
  <c r="R36" i="1"/>
  <c r="P36" i="1"/>
  <c r="N36" i="1"/>
  <c r="K36" i="1"/>
  <c r="R35" i="1"/>
  <c r="P35" i="1"/>
  <c r="N35" i="1"/>
  <c r="K35" i="1"/>
  <c r="R34" i="1"/>
  <c r="P34" i="1"/>
  <c r="N34" i="1"/>
  <c r="K34" i="1"/>
  <c r="R33" i="1"/>
  <c r="P33" i="1"/>
  <c r="N33" i="1"/>
  <c r="K33" i="1"/>
  <c r="S33" i="1" s="1"/>
  <c r="R32" i="1"/>
  <c r="P32" i="1"/>
  <c r="N32" i="1"/>
  <c r="K32" i="1"/>
  <c r="S32" i="1" s="1"/>
  <c r="R31" i="1"/>
  <c r="P31" i="1"/>
  <c r="N31" i="1"/>
  <c r="K31" i="1"/>
  <c r="R30" i="1"/>
  <c r="P30" i="1"/>
  <c r="N30" i="1"/>
  <c r="K30" i="1"/>
  <c r="R29" i="1"/>
  <c r="P29" i="1"/>
  <c r="N29" i="1"/>
  <c r="K29" i="1"/>
  <c r="R28" i="1"/>
  <c r="P28" i="1"/>
  <c r="N28" i="1"/>
  <c r="K28" i="1"/>
  <c r="R27" i="1"/>
  <c r="P27" i="1"/>
  <c r="N27" i="1"/>
  <c r="K27" i="1"/>
  <c r="R26" i="1"/>
  <c r="P26" i="1"/>
  <c r="N26" i="1"/>
  <c r="K26" i="1"/>
  <c r="R25" i="1"/>
  <c r="P25" i="1"/>
  <c r="N25" i="1"/>
  <c r="K25" i="1"/>
  <c r="R24" i="1"/>
  <c r="P24" i="1"/>
  <c r="N24" i="1"/>
  <c r="K24" i="1"/>
  <c r="S24" i="1" s="1"/>
  <c r="R23" i="1"/>
  <c r="P23" i="1"/>
  <c r="N23" i="1"/>
  <c r="K23" i="1"/>
  <c r="B23" i="1"/>
  <c r="R22" i="1"/>
  <c r="P22" i="1"/>
  <c r="N22" i="1"/>
  <c r="K22" i="1"/>
  <c r="R21" i="1"/>
  <c r="P21" i="1"/>
  <c r="N21" i="1"/>
  <c r="K21" i="1"/>
  <c r="S21" i="1" s="1"/>
  <c r="B21" i="1"/>
  <c r="S20" i="1"/>
  <c r="R20" i="1"/>
  <c r="P20" i="1"/>
  <c r="N20" i="1"/>
  <c r="K20" i="1"/>
  <c r="R19" i="1"/>
  <c r="P19" i="1"/>
  <c r="N19" i="1"/>
  <c r="K19" i="1"/>
  <c r="S19" i="1" s="1"/>
  <c r="R18" i="1"/>
  <c r="P18" i="1"/>
  <c r="N18" i="1"/>
  <c r="K18" i="1"/>
  <c r="B18" i="1"/>
  <c r="R17" i="1"/>
  <c r="P17" i="1"/>
  <c r="N17" i="1"/>
  <c r="K17" i="1"/>
  <c r="R16" i="1"/>
  <c r="P16" i="1"/>
  <c r="N16" i="1"/>
  <c r="K16" i="1"/>
  <c r="P15" i="1"/>
  <c r="N15" i="1"/>
  <c r="J15" i="1"/>
  <c r="R15" i="1" s="1"/>
  <c r="B15" i="1"/>
  <c r="R14" i="1"/>
  <c r="P14" i="1"/>
  <c r="N14" i="1"/>
  <c r="K14" i="1"/>
  <c r="S13" i="1"/>
  <c r="R13" i="1"/>
  <c r="P13" i="1"/>
  <c r="N13" i="1"/>
  <c r="K13" i="1"/>
  <c r="R12" i="1"/>
  <c r="P12" i="1"/>
  <c r="N12" i="1"/>
  <c r="K12" i="1"/>
  <c r="S12" i="1" s="1"/>
  <c r="S63" i="4" l="1"/>
  <c r="S56" i="4"/>
  <c r="S71" i="4"/>
  <c r="S28" i="4"/>
  <c r="S26" i="4"/>
  <c r="S87" i="4"/>
  <c r="S79" i="4"/>
  <c r="P86" i="4"/>
  <c r="P91" i="4" s="1"/>
  <c r="B90" i="4"/>
  <c r="S53" i="4"/>
  <c r="S65" i="4"/>
  <c r="S73" i="4"/>
  <c r="S77" i="4"/>
  <c r="S38" i="4"/>
  <c r="S23" i="4"/>
  <c r="S31" i="4"/>
  <c r="P90" i="4"/>
  <c r="P92" i="4" s="1"/>
  <c r="S60" i="4"/>
  <c r="S25" i="4"/>
  <c r="S27" i="4"/>
  <c r="S39" i="4"/>
  <c r="S41" i="4"/>
  <c r="S68" i="4"/>
  <c r="N91" i="4"/>
  <c r="S14" i="4"/>
  <c r="S37" i="4"/>
  <c r="S46" i="4"/>
  <c r="S49" i="4"/>
  <c r="S58" i="4"/>
  <c r="S69" i="4"/>
  <c r="S78" i="4"/>
  <c r="S82" i="4"/>
  <c r="S16" i="4"/>
  <c r="S35" i="4"/>
  <c r="S47" i="4"/>
  <c r="S59" i="4"/>
  <c r="R90" i="4"/>
  <c r="R92" i="4" s="1"/>
  <c r="S22" i="4"/>
  <c r="S44" i="4"/>
  <c r="S67" i="4"/>
  <c r="S30" i="4"/>
  <c r="S42" i="4"/>
  <c r="S15" i="4"/>
  <c r="S43" i="4"/>
  <c r="S50" i="4"/>
  <c r="S62" i="4"/>
  <c r="S70" i="4"/>
  <c r="S15" i="3"/>
  <c r="S79" i="3"/>
  <c r="N91" i="3"/>
  <c r="S17" i="3"/>
  <c r="R90" i="3"/>
  <c r="R92" i="3" s="1"/>
  <c r="S27" i="3"/>
  <c r="S42" i="3"/>
  <c r="S77" i="3"/>
  <c r="S26" i="3"/>
  <c r="S28" i="3"/>
  <c r="S35" i="3"/>
  <c r="S39" i="3"/>
  <c r="S46" i="3"/>
  <c r="S50" i="3"/>
  <c r="S59" i="3"/>
  <c r="S63" i="3"/>
  <c r="S69" i="3"/>
  <c r="S18" i="3"/>
  <c r="S23" i="3"/>
  <c r="S67" i="3"/>
  <c r="S71" i="3"/>
  <c r="S29" i="3"/>
  <c r="P90" i="3"/>
  <c r="P92" i="3" s="1"/>
  <c r="S14" i="3"/>
  <c r="P91" i="3"/>
  <c r="S31" i="3"/>
  <c r="S40" i="3"/>
  <c r="S51" i="3"/>
  <c r="S53" i="3"/>
  <c r="S64" i="3"/>
  <c r="S66" i="3"/>
  <c r="S68" i="3"/>
  <c r="S82" i="3"/>
  <c r="N90" i="3"/>
  <c r="N92" i="3" s="1"/>
  <c r="S76" i="1"/>
  <c r="S50" i="1"/>
  <c r="B14" i="1"/>
  <c r="B90" i="1" s="1"/>
  <c r="S42" i="1"/>
  <c r="S14" i="1"/>
  <c r="S29" i="1"/>
  <c r="S43" i="1"/>
  <c r="S45" i="1"/>
  <c r="S71" i="1"/>
  <c r="S23" i="1"/>
  <c r="S31" i="1"/>
  <c r="S35" i="1"/>
  <c r="S39" i="1"/>
  <c r="S64" i="1"/>
  <c r="S66" i="1"/>
  <c r="S37" i="1"/>
  <c r="S77" i="1"/>
  <c r="S44" i="1"/>
  <c r="S46" i="1"/>
  <c r="S63" i="1"/>
  <c r="S69" i="1"/>
  <c r="S34" i="1"/>
  <c r="S65" i="1"/>
  <c r="S67" i="1"/>
  <c r="S17" i="1"/>
  <c r="S40" i="1"/>
  <c r="S51" i="1"/>
  <c r="S53" i="1"/>
  <c r="S72" i="1"/>
  <c r="S22" i="1"/>
  <c r="S59" i="1"/>
  <c r="S25" i="1"/>
  <c r="S27" i="1"/>
  <c r="S38" i="1"/>
  <c r="S49" i="1"/>
  <c r="S70" i="1"/>
  <c r="S79" i="1"/>
  <c r="S18" i="1"/>
  <c r="S36" i="1"/>
  <c r="S47" i="1"/>
  <c r="S68" i="1"/>
  <c r="S56" i="1"/>
  <c r="S16" i="1"/>
  <c r="S26" i="1"/>
  <c r="S30" i="1"/>
  <c r="S52" i="1"/>
  <c r="S60" i="1"/>
  <c r="S73" i="1"/>
  <c r="S78" i="1"/>
  <c r="S41" i="1"/>
  <c r="S58" i="1"/>
  <c r="S62" i="1"/>
  <c r="S82" i="1"/>
  <c r="N90" i="1"/>
  <c r="N92" i="1" s="1"/>
  <c r="S28" i="1"/>
  <c r="P91" i="1"/>
  <c r="N91" i="1"/>
  <c r="K15" i="1"/>
  <c r="S15" i="1" s="1"/>
  <c r="P87" i="1"/>
  <c r="S88" i="1"/>
  <c r="R90" i="1"/>
  <c r="R92" i="1" s="1"/>
  <c r="P90" i="1"/>
  <c r="P92" i="1" s="1"/>
  <c r="K90" i="1"/>
  <c r="J90" i="1"/>
  <c r="R91" i="4" l="1"/>
  <c r="S90" i="4"/>
  <c r="P94" i="4"/>
  <c r="R91" i="3"/>
  <c r="S90" i="3"/>
  <c r="P94" i="3"/>
  <c r="R91" i="1"/>
  <c r="S90" i="1"/>
  <c r="P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Huynh</author>
  </authors>
  <commentList>
    <comment ref="B14" authorId="0" shapeId="0" xr:uid="{A25B995F-AFD0-4DCB-822C-B4F567B35A54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Include Bank Fee $10</t>
        </r>
      </text>
    </comment>
    <comment ref="B23" authorId="0" shapeId="0" xr:uid="{8BEC01D6-BD65-42B3-B4F9-23AC6DFA43DF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1280 Per Deppro Report shows (Estmiation Only)
</t>
        </r>
        <r>
          <rPr>
            <u/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Tahoma"/>
            <family val="2"/>
          </rPr>
          <t xml:space="preserve"> Actual Fee</t>
        </r>
        <r>
          <rPr>
            <sz val="9"/>
            <color indexed="81"/>
            <rFont val="Tahoma"/>
            <family val="2"/>
          </rPr>
          <t xml:space="preserve">
  220 Variance</t>
        </r>
      </text>
    </comment>
    <comment ref="B41" authorId="0" shapeId="0" xr:uid="{48C81D91-5B6C-4F72-9E6C-0FFD112E7B45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Invoice shows $650 not $660</t>
        </r>
      </text>
    </comment>
    <comment ref="B42" authorId="0" shapeId="0" xr:uid="{22EF94FC-B97E-4437-945B-CCED08E0BCD5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No receipt provided by client. Accounted for in Deppro's Depreciation Report</t>
        </r>
      </text>
    </comment>
    <comment ref="B54" authorId="0" shapeId="0" xr:uid="{B23C8B24-2605-42B7-B734-DA5CF4D36C7D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No receipt provided by client. Accounted for in Deppro's Depreciation Report</t>
        </r>
      </text>
    </comment>
    <comment ref="L79" authorId="0" shapeId="0" xr:uid="{2D90D0D5-4A77-4EF4-916C-4F1C3D926ED5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used same rate as Deppro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Huynh</author>
  </authors>
  <commentList>
    <comment ref="B14" authorId="0" shapeId="0" xr:uid="{967D4656-7023-41E1-9B92-D2267E263BC0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Include Bank Fee $10</t>
        </r>
      </text>
    </comment>
    <comment ref="B23" authorId="0" shapeId="0" xr:uid="{EAB7A594-C46A-40B3-AEE0-DA86E44FEB34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1280 Per Deppro Report shows (Estmiation Only)
</t>
        </r>
        <r>
          <rPr>
            <u/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Tahoma"/>
            <family val="2"/>
          </rPr>
          <t xml:space="preserve"> Actual Fee</t>
        </r>
        <r>
          <rPr>
            <sz val="9"/>
            <color indexed="81"/>
            <rFont val="Tahoma"/>
            <family val="2"/>
          </rPr>
          <t xml:space="preserve">
  220 Variance</t>
        </r>
      </text>
    </comment>
    <comment ref="B41" authorId="0" shapeId="0" xr:uid="{6266C504-6134-45EB-B758-1426398F36D1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Invoice shows $650 not $660</t>
        </r>
      </text>
    </comment>
    <comment ref="B42" authorId="0" shapeId="0" xr:uid="{BE1F34C2-D048-4C13-84F9-A260E1CD5E23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No receipt provided by client. Accounted for in Deppro's Depreciation Report</t>
        </r>
      </text>
    </comment>
    <comment ref="B54" authorId="0" shapeId="0" xr:uid="{80B51ED2-E806-438F-9E6D-9E1A1FE972CD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No receipt provided by client. Accounted for in Deppro's Depreciation Report</t>
        </r>
      </text>
    </comment>
    <comment ref="L79" authorId="0" shapeId="0" xr:uid="{F4654299-1A68-4E54-BE77-E3F2F8B5814C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used same rate as Deppro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Huynh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Include Bank Fee $10</t>
        </r>
      </text>
    </comment>
    <comment ref="B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1280 Per Deppro Report shows (Estmiation Only)
</t>
        </r>
        <r>
          <rPr>
            <u/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Tahoma"/>
            <family val="2"/>
          </rPr>
          <t xml:space="preserve"> Actual Fee</t>
        </r>
        <r>
          <rPr>
            <sz val="9"/>
            <color indexed="81"/>
            <rFont val="Tahoma"/>
            <family val="2"/>
          </rPr>
          <t xml:space="preserve">
  220 Variance</t>
        </r>
      </text>
    </comment>
    <comment ref="B4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Invoice shows $650 not $660</t>
        </r>
      </text>
    </comment>
    <comment ref="B4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No receipt provided by client. Accounted for in Deppro's Depreciation Report</t>
        </r>
      </text>
    </comment>
    <comment ref="B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No receipt provided by client. Accounted for in Deppro's Depreciation Report</t>
        </r>
      </text>
    </comment>
    <comment ref="L7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Jenny Huynh:</t>
        </r>
        <r>
          <rPr>
            <sz val="9"/>
            <color indexed="81"/>
            <rFont val="Tahoma"/>
            <family val="2"/>
          </rPr>
          <t xml:space="preserve">
used same rate as Deppro</t>
        </r>
      </text>
    </comment>
  </commentList>
</comments>
</file>

<file path=xl/sharedStrings.xml><?xml version="1.0" encoding="utf-8"?>
<sst xmlns="http://schemas.openxmlformats.org/spreadsheetml/2006/main" count="462" uniqueCount="122">
  <si>
    <t>DEPRECIATION   SCHEDULE</t>
  </si>
  <si>
    <t>FOR USE BY TAXPAYERS  NOT ENGAGED IN BOTH PRIMARY PRODUCTION AND OTHER BUSINESS ACTIVITIES</t>
  </si>
  <si>
    <t>RETURN OF</t>
  </si>
  <si>
    <t xml:space="preserve">Cvetkovski Pty Ltd ATF Cvetkovski Superannuation Fund </t>
  </si>
  <si>
    <t>YEAR  TO</t>
  </si>
  <si>
    <t>FILE NUMBER(S)</t>
  </si>
  <si>
    <t>913 981 509</t>
  </si>
  <si>
    <t>UNIT</t>
  </si>
  <si>
    <t>DISPOSALS  ETC ( Sect 59)</t>
  </si>
  <si>
    <t>ADDITIONS</t>
  </si>
  <si>
    <t xml:space="preserve"> </t>
  </si>
  <si>
    <t>DEPRECIATION</t>
  </si>
  <si>
    <t>Total</t>
  </si>
  <si>
    <t>Section</t>
  </si>
  <si>
    <t>Prime</t>
  </si>
  <si>
    <t>Diminishing</t>
  </si>
  <si>
    <t>Closing</t>
  </si>
  <si>
    <t xml:space="preserve">Original </t>
  </si>
  <si>
    <t>Prop'n</t>
  </si>
  <si>
    <t>Opening</t>
  </si>
  <si>
    <t>Consider-</t>
  </si>
  <si>
    <t>Adjustment</t>
  </si>
  <si>
    <t>Date</t>
  </si>
  <si>
    <t>Cost</t>
  </si>
  <si>
    <t>Value for</t>
  </si>
  <si>
    <t>Rate</t>
  </si>
  <si>
    <t>57AE &amp;</t>
  </si>
  <si>
    <t>Value</t>
  </si>
  <si>
    <t>Written</t>
  </si>
  <si>
    <t>Description of each unit</t>
  </si>
  <si>
    <t>Pte Use %</t>
  </si>
  <si>
    <t>WDV</t>
  </si>
  <si>
    <t>ation</t>
  </si>
  <si>
    <t>Assessable</t>
  </si>
  <si>
    <t>Deductible</t>
  </si>
  <si>
    <t>Depreciation</t>
  </si>
  <si>
    <t>%</t>
  </si>
  <si>
    <t>57AH</t>
  </si>
  <si>
    <t>Method</t>
  </si>
  <si>
    <t>Down Value</t>
  </si>
  <si>
    <t>Chuter Ave, Ramesgate - Property Cost (Per Deppro Report)</t>
  </si>
  <si>
    <t>Purchase Price</t>
  </si>
  <si>
    <r>
      <t xml:space="preserve">Valuation Reserve </t>
    </r>
    <r>
      <rPr>
        <sz val="8"/>
        <color indexed="12"/>
        <rFont val="Times New Roman"/>
        <family val="1"/>
      </rPr>
      <t>(30/06/18)</t>
    </r>
  </si>
  <si>
    <t>Window Blinds, internal</t>
  </si>
  <si>
    <t>Hot Water System - Electric</t>
  </si>
  <si>
    <t xml:space="preserve">Master Anteenna TV (MATV) </t>
  </si>
  <si>
    <t xml:space="preserve">Door Coloser </t>
  </si>
  <si>
    <t xml:space="preserve">Fire Control </t>
  </si>
  <si>
    <t xml:space="preserve">Garden Watering System </t>
  </si>
  <si>
    <t xml:space="preserve">Stamp Duty </t>
  </si>
  <si>
    <t xml:space="preserve">Legal Fees </t>
  </si>
  <si>
    <t xml:space="preserve">Per Settlement Sheet </t>
  </si>
  <si>
    <t>Council Rates (11/05/10)</t>
  </si>
  <si>
    <t>Water Rates (11/05/10)</t>
  </si>
  <si>
    <t>Strata Levy (11/05/10)</t>
  </si>
  <si>
    <t>S109 Certificate (11/05/10)</t>
  </si>
  <si>
    <t>Interest (11/05/10)</t>
  </si>
  <si>
    <t>Agency Fee (11/05/10)</t>
  </si>
  <si>
    <t>Legal Fees - Vendor (11/05/10)</t>
  </si>
  <si>
    <t>Chuter Ave, Ramesgate - Improvement (Per Deppro Report)</t>
  </si>
  <si>
    <t>Bunnings (25/06/10)</t>
  </si>
  <si>
    <t>Waste Service (28/05/10)</t>
  </si>
  <si>
    <t>WSN Environmental Solutions - Waste Service (24/06/10)</t>
  </si>
  <si>
    <t>John Zhao - Install downlights (24/06/10)</t>
  </si>
  <si>
    <t>Ebay - Downlights (19/04/10)</t>
  </si>
  <si>
    <t>Ebay - Downlights (28/04/10)</t>
  </si>
  <si>
    <t>Ebay - Downlights (28/05/10)</t>
  </si>
  <si>
    <t>New Line Joinery - Wardrobe (24/06/10)</t>
  </si>
  <si>
    <t>Electrical &amp; Plumbing Work for Kitchen (</t>
  </si>
  <si>
    <t>Pierre Challita - Tile Labour (24/06/10)</t>
  </si>
  <si>
    <t>A1 Stone &amp; Ceramics  - Tiling Materials (28/04/10)</t>
  </si>
  <si>
    <t>The Mega Mart - Tiles (19/04/10)</t>
  </si>
  <si>
    <t xml:space="preserve">New Line Joinery - Cooktop </t>
  </si>
  <si>
    <t>New Line Joinery - Ovens</t>
  </si>
  <si>
    <t>New Line Joinery - Range Hood</t>
  </si>
  <si>
    <t xml:space="preserve">New Line Joinery - Balance </t>
  </si>
  <si>
    <t>Key Cutting (14/06/10)</t>
  </si>
  <si>
    <t>Cheng Feng - Gyprock (28/05/10)</t>
  </si>
  <si>
    <t>Gyprock Cemintel - Gyprock (17/05/10)</t>
  </si>
  <si>
    <t>J&amp;J Master Timber Flooring (Aust) P/L - Laminate Flooring (19/04/10)</t>
  </si>
  <si>
    <t>Curtains &amp; Blinds (01/01/10)</t>
  </si>
  <si>
    <t>A1 Stone &amp; Ceramics  - Mosaic Tiles (23/04/10)</t>
  </si>
  <si>
    <t>Renovation D Pty Ltd - Bathroom $1,054.00 (07/08/17)</t>
  </si>
  <si>
    <t>- Drawers</t>
  </si>
  <si>
    <t>- Shower Screen</t>
  </si>
  <si>
    <t xml:space="preserve">- Glass Shelfs  </t>
  </si>
  <si>
    <t>Messina Chrome - Tap ware $374.48 (07/08/17)</t>
  </si>
  <si>
    <t xml:space="preserve">- Basin </t>
  </si>
  <si>
    <t>- Bath Shower Mixer</t>
  </si>
  <si>
    <t>- Shower Rail Head Rose Set</t>
  </si>
  <si>
    <t>Michel Bechara - Cement Render (08/07/17)</t>
  </si>
  <si>
    <t>Pipelink Plumbing Solutions Pty Ltd - Plumbing (14/08/17)</t>
  </si>
  <si>
    <t>Pipe Plumbing Solutions Pty Ltd - Plumbing (21/08/17)</t>
  </si>
  <si>
    <t>Tempe Tile Centre - Bathroom Tiles (21/08/17)</t>
  </si>
  <si>
    <t>Everlasting Glass Pty Ltd - Shower Screen Installation (28/08/17)</t>
  </si>
  <si>
    <t>Melad Challita - Tiling (1 of 2) (04/09/17)</t>
  </si>
  <si>
    <t>Melad Challita - Tiling (2 of 2) (04/09/17)</t>
  </si>
  <si>
    <t>Renovation D Pty Ltd - Normandy Barton Toilet (04/09/17)</t>
  </si>
  <si>
    <t>Renolink - Smarttile Insert (04/09/17)</t>
  </si>
  <si>
    <t xml:space="preserve">Additions </t>
  </si>
  <si>
    <t>GME Electrical - Plumbing &amp; Electrical on new Kitchen (26/07/10)</t>
  </si>
  <si>
    <t>Bexley Plumbing Supplies - Rheem Hot Water System (07/06/11)</t>
  </si>
  <si>
    <t>GME Gorgi - Rheem Hot Water System Installation (23/05/11)</t>
  </si>
  <si>
    <t>Elite Blimnds &amp; Shutters - Blinds (05/09/17)</t>
  </si>
  <si>
    <t xml:space="preserve">Surveyor Cost </t>
  </si>
  <si>
    <t>Deppro - Depreciation Report (07/04/10)</t>
  </si>
  <si>
    <t xml:space="preserve">Borrowing Cost </t>
  </si>
  <si>
    <t>NAB Borrowing Fees (11/05/10)</t>
  </si>
  <si>
    <t>NAB Borrowing Fees (28/10/10)</t>
  </si>
  <si>
    <t>NAB Borrowing Fees (27/11/12)</t>
  </si>
  <si>
    <t>Totals</t>
  </si>
  <si>
    <t xml:space="preserve">  Deduct for Private Use</t>
  </si>
  <si>
    <t>Deduct for Private Use</t>
  </si>
  <si>
    <t xml:space="preserve">    NET  ADJUSTMENT</t>
  </si>
  <si>
    <t>NET DEPRECIATION</t>
  </si>
  <si>
    <t>X</t>
  </si>
  <si>
    <t xml:space="preserve">Signature - Katerina Cvetkovski </t>
  </si>
  <si>
    <t>Melad Challita - Tiling (1 of 2)</t>
  </si>
  <si>
    <t>Melad Challita - Tiling (2 of 2)</t>
  </si>
  <si>
    <t>Renovation D Pty Ltd - Normandy Barton Toilet</t>
  </si>
  <si>
    <t xml:space="preserve">Renolink - Smarttile Insert </t>
  </si>
  <si>
    <t>Elite Blimnds &amp; Shutters - Blinds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</si>
</sst>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\-yy;@"/>
    <numFmt numFmtId="165" formatCode="_(* #,##0_);_(* \(#,##0\);_(* &quot;-&quot;??_);_(@_)"/>
    <numFmt numFmtId="166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name val="Times New Roman"/>
      <family val="1"/>
    </font>
    <font>
      <sz val="15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6"/>
      <name val="Times New Roman"/>
      <family val="1"/>
    </font>
    <font>
      <sz val="8"/>
      <color indexed="16"/>
      <name val="Times New Roman"/>
      <family val="1"/>
    </font>
    <font>
      <b/>
      <u/>
      <sz val="8"/>
      <name val="Times New Roman"/>
      <family val="1"/>
    </font>
    <font>
      <sz val="8"/>
      <color indexed="12"/>
      <name val="Times New Roman"/>
      <family val="1"/>
    </font>
    <font>
      <sz val="8"/>
      <color rgb="FF0000FF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mediumGray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3" borderId="1" xfId="0" applyFont="1" applyFill="1" applyBorder="1"/>
    <xf numFmtId="0" fontId="8" fillId="3" borderId="2" xfId="0" applyFont="1" applyFill="1" applyBorder="1"/>
    <xf numFmtId="0" fontId="7" fillId="2" borderId="0" xfId="0" applyFont="1" applyFill="1"/>
    <xf numFmtId="164" fontId="9" fillId="3" borderId="3" xfId="0" applyNumberFormat="1" applyFont="1" applyFill="1" applyBorder="1"/>
    <xf numFmtId="0" fontId="0" fillId="2" borderId="0" xfId="0" applyFill="1"/>
    <xf numFmtId="0" fontId="7" fillId="2" borderId="0" xfId="0" applyFont="1" applyFill="1" applyBorder="1" applyAlignment="1">
      <alignment horizontal="centerContinuous"/>
    </xf>
    <xf numFmtId="4" fontId="0" fillId="2" borderId="0" xfId="0" applyNumberFormat="1" applyFill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Continuous"/>
    </xf>
    <xf numFmtId="0" fontId="10" fillId="2" borderId="5" xfId="0" applyFont="1" applyFill="1" applyBorder="1" applyAlignment="1">
      <alignment horizontal="centerContinuous"/>
    </xf>
    <xf numFmtId="0" fontId="11" fillId="2" borderId="6" xfId="0" applyFont="1" applyFill="1" applyBorder="1" applyAlignment="1">
      <alignment horizontal="centerContinuous"/>
    </xf>
    <xf numFmtId="0" fontId="11" fillId="2" borderId="7" xfId="0" applyFont="1" applyFill="1" applyBorder="1" applyAlignment="1">
      <alignment horizontal="centerContinuous"/>
    </xf>
    <xf numFmtId="0" fontId="7" fillId="2" borderId="8" xfId="0" applyFont="1" applyFill="1" applyBorder="1"/>
    <xf numFmtId="0" fontId="10" fillId="2" borderId="6" xfId="0" applyFont="1" applyFill="1" applyBorder="1" applyAlignment="1">
      <alignment horizontal="centerContinuous"/>
    </xf>
    <xf numFmtId="0" fontId="7" fillId="2" borderId="8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Continuous"/>
    </xf>
    <xf numFmtId="0" fontId="7" fillId="2" borderId="9" xfId="0" applyFont="1" applyFill="1" applyBorder="1" applyAlignment="1">
      <alignment horizontal="centerContinuous"/>
    </xf>
    <xf numFmtId="0" fontId="7" fillId="2" borderId="10" xfId="0" applyFont="1" applyFill="1" applyBorder="1" applyAlignment="1">
      <alignment horizontal="centerContinuous"/>
    </xf>
    <xf numFmtId="0" fontId="7" fillId="2" borderId="11" xfId="0" applyFont="1" applyFill="1" applyBorder="1"/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7" fillId="2" borderId="14" xfId="0" applyFont="1" applyFill="1" applyBorder="1" applyAlignment="1">
      <alignment horizontal="centerContinuous"/>
    </xf>
    <xf numFmtId="0" fontId="7" fillId="2" borderId="10" xfId="0" applyFont="1" applyFill="1" applyBorder="1"/>
    <xf numFmtId="0" fontId="7" fillId="2" borderId="15" xfId="0" applyFont="1" applyFill="1" applyBorder="1" applyAlignment="1">
      <alignment horizontal="centerContinuous"/>
    </xf>
    <xf numFmtId="0" fontId="7" fillId="2" borderId="16" xfId="0" applyFont="1" applyFill="1" applyBorder="1" applyAlignment="1">
      <alignment horizontal="centerContinuous"/>
    </xf>
    <xf numFmtId="0" fontId="7" fillId="2" borderId="17" xfId="0" applyFont="1" applyFill="1" applyBorder="1" applyAlignment="1">
      <alignment horizontal="centerContinuous"/>
    </xf>
    <xf numFmtId="0" fontId="7" fillId="2" borderId="18" xfId="0" applyFont="1" applyFill="1" applyBorder="1" applyAlignment="1">
      <alignment horizontal="centerContinuous"/>
    </xf>
    <xf numFmtId="0" fontId="7" fillId="2" borderId="18" xfId="0" applyFont="1" applyFill="1" applyBorder="1"/>
    <xf numFmtId="0" fontId="7" fillId="2" borderId="19" xfId="0" applyFont="1" applyFill="1" applyBorder="1" applyAlignment="1">
      <alignment horizontal="centerContinuous"/>
    </xf>
    <xf numFmtId="0" fontId="7" fillId="2" borderId="20" xfId="0" applyFont="1" applyFill="1" applyBorder="1" applyAlignment="1">
      <alignment horizontal="centerContinuous"/>
    </xf>
    <xf numFmtId="0" fontId="7" fillId="3" borderId="10" xfId="0" applyFont="1" applyFill="1" applyBorder="1"/>
    <xf numFmtId="4" fontId="7" fillId="3" borderId="11" xfId="0" applyNumberFormat="1" applyFont="1" applyFill="1" applyBorder="1"/>
    <xf numFmtId="9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/>
    <xf numFmtId="3" fontId="7" fillId="3" borderId="11" xfId="0" applyNumberFormat="1" applyFont="1" applyFill="1" applyBorder="1"/>
    <xf numFmtId="3" fontId="7" fillId="2" borderId="11" xfId="0" applyNumberFormat="1" applyFont="1" applyFill="1" applyBorder="1"/>
    <xf numFmtId="164" fontId="7" fillId="3" borderId="0" xfId="0" applyNumberFormat="1" applyFont="1" applyFill="1" applyBorder="1"/>
    <xf numFmtId="165" fontId="7" fillId="2" borderId="11" xfId="1" applyNumberFormat="1" applyFont="1" applyFill="1" applyBorder="1"/>
    <xf numFmtId="10" fontId="7" fillId="3" borderId="11" xfId="1" applyNumberFormat="1" applyFont="1" applyFill="1" applyBorder="1" applyAlignment="1"/>
    <xf numFmtId="165" fontId="7" fillId="2" borderId="11" xfId="1" applyNumberFormat="1" applyFont="1" applyFill="1" applyBorder="1" applyAlignment="1">
      <alignment horizontal="centerContinuous"/>
    </xf>
    <xf numFmtId="165" fontId="7" fillId="2" borderId="11" xfId="1" applyNumberFormat="1" applyFont="1" applyFill="1" applyBorder="1" applyAlignment="1">
      <alignment horizontal="right"/>
    </xf>
    <xf numFmtId="166" fontId="7" fillId="2" borderId="11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0" fontId="12" fillId="3" borderId="10" xfId="0" applyFont="1" applyFill="1" applyBorder="1"/>
    <xf numFmtId="9" fontId="7" fillId="2" borderId="11" xfId="0" applyNumberFormat="1" applyFont="1" applyFill="1" applyBorder="1" applyAlignment="1">
      <alignment horizontal="center"/>
    </xf>
    <xf numFmtId="10" fontId="7" fillId="3" borderId="11" xfId="2" applyNumberFormat="1" applyFont="1" applyFill="1" applyBorder="1" applyAlignment="1"/>
    <xf numFmtId="166" fontId="7" fillId="2" borderId="11" xfId="1" applyNumberFormat="1" applyFont="1" applyFill="1" applyBorder="1"/>
    <xf numFmtId="4" fontId="14" fillId="3" borderId="11" xfId="0" applyNumberFormat="1" applyFont="1" applyFill="1" applyBorder="1"/>
    <xf numFmtId="164" fontId="14" fillId="3" borderId="0" xfId="0" applyNumberFormat="1" applyFont="1" applyFill="1" applyBorder="1"/>
    <xf numFmtId="4" fontId="15" fillId="3" borderId="11" xfId="0" applyNumberFormat="1" applyFont="1" applyFill="1" applyBorder="1"/>
    <xf numFmtId="0" fontId="7" fillId="3" borderId="21" xfId="0" applyFont="1" applyFill="1" applyBorder="1"/>
    <xf numFmtId="0" fontId="12" fillId="3" borderId="21" xfId="0" applyFont="1" applyFill="1" applyBorder="1"/>
    <xf numFmtId="166" fontId="15" fillId="2" borderId="11" xfId="1" applyNumberFormat="1" applyFont="1" applyFill="1" applyBorder="1" applyAlignment="1">
      <alignment horizontal="right"/>
    </xf>
    <xf numFmtId="0" fontId="7" fillId="3" borderId="22" xfId="0" applyFont="1" applyFill="1" applyBorder="1"/>
    <xf numFmtId="4" fontId="7" fillId="3" borderId="18" xfId="0" applyNumberFormat="1" applyFont="1" applyFill="1" applyBorder="1"/>
    <xf numFmtId="9" fontId="7" fillId="2" borderId="18" xfId="0" applyNumberFormat="1" applyFont="1" applyFill="1" applyBorder="1" applyAlignment="1">
      <alignment horizontal="center"/>
    </xf>
    <xf numFmtId="0" fontId="7" fillId="3" borderId="18" xfId="0" applyFont="1" applyFill="1" applyBorder="1"/>
    <xf numFmtId="3" fontId="7" fillId="3" borderId="18" xfId="0" applyNumberFormat="1" applyFont="1" applyFill="1" applyBorder="1"/>
    <xf numFmtId="3" fontId="7" fillId="2" borderId="18" xfId="0" applyNumberFormat="1" applyFont="1" applyFill="1" applyBorder="1"/>
    <xf numFmtId="164" fontId="7" fillId="3" borderId="4" xfId="0" applyNumberFormat="1" applyFont="1" applyFill="1" applyBorder="1"/>
    <xf numFmtId="166" fontId="7" fillId="2" borderId="18" xfId="1" applyNumberFormat="1" applyFont="1" applyFill="1" applyBorder="1"/>
    <xf numFmtId="10" fontId="7" fillId="3" borderId="18" xfId="1" applyNumberFormat="1" applyFont="1" applyFill="1" applyBorder="1" applyAlignment="1">
      <alignment horizontal="centerContinuous"/>
    </xf>
    <xf numFmtId="165" fontId="7" fillId="2" borderId="18" xfId="1" applyNumberFormat="1" applyFont="1" applyFill="1" applyBorder="1" applyAlignment="1">
      <alignment horizontal="centerContinuous"/>
    </xf>
    <xf numFmtId="166" fontId="7" fillId="2" borderId="18" xfId="1" applyNumberFormat="1" applyFont="1" applyFill="1" applyBorder="1" applyAlignment="1">
      <alignment horizontal="right"/>
    </xf>
    <xf numFmtId="4" fontId="7" fillId="2" borderId="0" xfId="0" applyNumberFormat="1" applyFont="1" applyFill="1"/>
    <xf numFmtId="4" fontId="7" fillId="2" borderId="23" xfId="0" applyNumberFormat="1" applyFont="1" applyFill="1" applyBorder="1"/>
    <xf numFmtId="0" fontId="7" fillId="4" borderId="24" xfId="0" applyFont="1" applyFill="1" applyBorder="1"/>
    <xf numFmtId="3" fontId="7" fillId="2" borderId="25" xfId="0" applyNumberFormat="1" applyFont="1" applyFill="1" applyBorder="1"/>
    <xf numFmtId="0" fontId="7" fillId="4" borderId="25" xfId="0" applyFont="1" applyFill="1" applyBorder="1"/>
    <xf numFmtId="4" fontId="7" fillId="2" borderId="25" xfId="0" applyNumberFormat="1" applyFont="1" applyFill="1" applyBorder="1"/>
    <xf numFmtId="165" fontId="7" fillId="2" borderId="25" xfId="1" applyNumberFormat="1" applyFont="1" applyFill="1" applyBorder="1"/>
    <xf numFmtId="165" fontId="7" fillId="4" borderId="26" xfId="1" applyNumberFormat="1" applyFont="1" applyFill="1" applyBorder="1" applyAlignment="1">
      <alignment horizontal="centerContinuous"/>
    </xf>
    <xf numFmtId="165" fontId="7" fillId="4" borderId="24" xfId="1" applyNumberFormat="1" applyFont="1" applyFill="1" applyBorder="1" applyAlignment="1">
      <alignment horizontal="centerContinuous"/>
    </xf>
    <xf numFmtId="165" fontId="7" fillId="2" borderId="27" xfId="1" applyNumberFormat="1" applyFont="1" applyFill="1" applyBorder="1"/>
    <xf numFmtId="165" fontId="7" fillId="2" borderId="24" xfId="1" applyNumberFormat="1" applyFont="1" applyFill="1" applyBorder="1"/>
    <xf numFmtId="166" fontId="7" fillId="2" borderId="27" xfId="1" applyNumberFormat="1" applyFont="1" applyFill="1" applyBorder="1" applyAlignment="1">
      <alignment horizontal="right"/>
    </xf>
    <xf numFmtId="166" fontId="7" fillId="2" borderId="25" xfId="1" applyNumberFormat="1" applyFont="1" applyFill="1" applyBorder="1"/>
    <xf numFmtId="166" fontId="7" fillId="2" borderId="28" xfId="1" applyNumberFormat="1" applyFont="1" applyFill="1" applyBorder="1"/>
    <xf numFmtId="3" fontId="7" fillId="2" borderId="0" xfId="0" applyNumberFormat="1" applyFont="1" applyFill="1"/>
    <xf numFmtId="0" fontId="7" fillId="4" borderId="23" xfId="0" applyFont="1" applyFill="1" applyBorder="1"/>
    <xf numFmtId="3" fontId="7" fillId="2" borderId="29" xfId="0" applyNumberFormat="1" applyFont="1" applyFill="1" applyBorder="1"/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Continuous"/>
    </xf>
    <xf numFmtId="165" fontId="7" fillId="2" borderId="30" xfId="1" applyNumberFormat="1" applyFont="1" applyFill="1" applyBorder="1" applyAlignment="1">
      <alignment horizontal="right"/>
    </xf>
    <xf numFmtId="165" fontId="7" fillId="2" borderId="24" xfId="1" applyNumberFormat="1" applyFont="1" applyFill="1" applyBorder="1" applyAlignment="1">
      <alignment horizontal="right"/>
    </xf>
    <xf numFmtId="166" fontId="7" fillId="2" borderId="29" xfId="1" applyNumberFormat="1" applyFont="1" applyFill="1" applyBorder="1" applyAlignment="1">
      <alignment horizontal="right"/>
    </xf>
    <xf numFmtId="3" fontId="7" fillId="2" borderId="23" xfId="0" applyNumberFormat="1" applyFont="1" applyFill="1" applyBorder="1"/>
    <xf numFmtId="166" fontId="7" fillId="2" borderId="26" xfId="1" applyNumberFormat="1" applyFont="1" applyFill="1" applyBorder="1" applyAlignment="1">
      <alignment horizontal="right"/>
    </xf>
    <xf numFmtId="165" fontId="7" fillId="2" borderId="0" xfId="1" applyNumberFormat="1" applyFont="1" applyFill="1" applyAlignment="1">
      <alignment horizontal="right"/>
    </xf>
    <xf numFmtId="165" fontId="7" fillId="2" borderId="26" xfId="1" applyNumberFormat="1" applyFont="1" applyFill="1" applyBorder="1" applyAlignment="1">
      <alignment horizontal="right"/>
    </xf>
    <xf numFmtId="166" fontId="8" fillId="2" borderId="26" xfId="1" applyNumberFormat="1" applyFont="1" applyFill="1" applyBorder="1" applyAlignment="1">
      <alignment horizontal="right"/>
    </xf>
    <xf numFmtId="165" fontId="8" fillId="2" borderId="26" xfId="1" applyNumberFormat="1" applyFont="1" applyFill="1" applyBorder="1" applyAlignment="1">
      <alignment horizontal="right"/>
    </xf>
    <xf numFmtId="165" fontId="7" fillId="2" borderId="29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0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0" fontId="6" fillId="2" borderId="31" xfId="0" applyFont="1" applyFill="1" applyBorder="1"/>
    <xf numFmtId="0" fontId="7" fillId="2" borderId="31" xfId="0" applyFont="1" applyFill="1" applyBorder="1"/>
    <xf numFmtId="0" fontId="7" fillId="2" borderId="0" xfId="0" applyFont="1" applyFill="1" applyBorder="1"/>
    <xf numFmtId="0" fontId="8" fillId="2" borderId="0" xfId="0" applyFont="1" applyFill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77">
    <cellStyle name="Comma" xfId="1" builtinId="3"/>
    <cellStyle name="Comma 2" xfId="3" xr:uid="{00000000-0005-0000-0000-000001000000}"/>
    <cellStyle name="Comma 2 2" xfId="4" xr:uid="{00000000-0005-0000-0000-000002000000}"/>
    <cellStyle name="Comma 2 2 2" xfId="5" xr:uid="{00000000-0005-0000-0000-000003000000}"/>
    <cellStyle name="Comma 2 2 3" xfId="6" xr:uid="{00000000-0005-0000-0000-000004000000}"/>
    <cellStyle name="Comma 2 2 4" xfId="7" xr:uid="{00000000-0005-0000-0000-000005000000}"/>
    <cellStyle name="Comma 2 3" xfId="8" xr:uid="{00000000-0005-0000-0000-000006000000}"/>
    <cellStyle name="Comma 2 3 2" xfId="9" xr:uid="{00000000-0005-0000-0000-000007000000}"/>
    <cellStyle name="Comma 2 4" xfId="10" xr:uid="{00000000-0005-0000-0000-000008000000}"/>
    <cellStyle name="Comma 2 5" xfId="11" xr:uid="{00000000-0005-0000-0000-000009000000}"/>
    <cellStyle name="Comma 3" xfId="12" xr:uid="{00000000-0005-0000-0000-00000A000000}"/>
    <cellStyle name="Comma 3 2" xfId="13" xr:uid="{00000000-0005-0000-0000-00000B000000}"/>
    <cellStyle name="Comma 3 2 2" xfId="14" xr:uid="{00000000-0005-0000-0000-00000C000000}"/>
    <cellStyle name="Comma 3 2 3" xfId="15" xr:uid="{00000000-0005-0000-0000-00000D000000}"/>
    <cellStyle name="Comma 3 3" xfId="16" xr:uid="{00000000-0005-0000-0000-00000E000000}"/>
    <cellStyle name="Comma 3 4" xfId="17" xr:uid="{00000000-0005-0000-0000-00000F000000}"/>
    <cellStyle name="Comma 4" xfId="18" xr:uid="{00000000-0005-0000-0000-000010000000}"/>
    <cellStyle name="Comma 4 2" xfId="19" xr:uid="{00000000-0005-0000-0000-000011000000}"/>
    <cellStyle name="Comma 4 3" xfId="20" xr:uid="{00000000-0005-0000-0000-000012000000}"/>
    <cellStyle name="Comma 5" xfId="21" xr:uid="{00000000-0005-0000-0000-000013000000}"/>
    <cellStyle name="Comma 5 2" xfId="22" xr:uid="{00000000-0005-0000-0000-000014000000}"/>
    <cellStyle name="Comma 5 3" xfId="23" xr:uid="{00000000-0005-0000-0000-000015000000}"/>
    <cellStyle name="Comma 6" xfId="24" xr:uid="{00000000-0005-0000-0000-000016000000}"/>
    <cellStyle name="Comma 6 2" xfId="25" xr:uid="{00000000-0005-0000-0000-000017000000}"/>
    <cellStyle name="Comma 7" xfId="26" xr:uid="{00000000-0005-0000-0000-000018000000}"/>
    <cellStyle name="Comma 7 2" xfId="27" xr:uid="{00000000-0005-0000-0000-000019000000}"/>
    <cellStyle name="Comma 8" xfId="28" xr:uid="{00000000-0005-0000-0000-00001A000000}"/>
    <cellStyle name="Comma 9" xfId="29" xr:uid="{00000000-0005-0000-0000-00001B000000}"/>
    <cellStyle name="Currency 10" xfId="30" xr:uid="{00000000-0005-0000-0000-00001C000000}"/>
    <cellStyle name="Currency 11" xfId="31" xr:uid="{00000000-0005-0000-0000-00001D000000}"/>
    <cellStyle name="Currency 2" xfId="32" xr:uid="{00000000-0005-0000-0000-00001E000000}"/>
    <cellStyle name="Currency 2 2" xfId="33" xr:uid="{00000000-0005-0000-0000-00001F000000}"/>
    <cellStyle name="Currency 2 2 2" xfId="34" xr:uid="{00000000-0005-0000-0000-000020000000}"/>
    <cellStyle name="Currency 2 2 3" xfId="35" xr:uid="{00000000-0005-0000-0000-000021000000}"/>
    <cellStyle name="Currency 2 3" xfId="36" xr:uid="{00000000-0005-0000-0000-000022000000}"/>
    <cellStyle name="Currency 2 4" xfId="37" xr:uid="{00000000-0005-0000-0000-000023000000}"/>
    <cellStyle name="Currency 2 5" xfId="38" xr:uid="{00000000-0005-0000-0000-000024000000}"/>
    <cellStyle name="Currency 3" xfId="39" xr:uid="{00000000-0005-0000-0000-000025000000}"/>
    <cellStyle name="Currency 3 2" xfId="40" xr:uid="{00000000-0005-0000-0000-000026000000}"/>
    <cellStyle name="Currency 3 2 2" xfId="41" xr:uid="{00000000-0005-0000-0000-000027000000}"/>
    <cellStyle name="Currency 3 2 3" xfId="42" xr:uid="{00000000-0005-0000-0000-000028000000}"/>
    <cellStyle name="Currency 3 3" xfId="43" xr:uid="{00000000-0005-0000-0000-000029000000}"/>
    <cellStyle name="Currency 3 4" xfId="44" xr:uid="{00000000-0005-0000-0000-00002A000000}"/>
    <cellStyle name="Currency 3 5" xfId="45" xr:uid="{00000000-0005-0000-0000-00002B000000}"/>
    <cellStyle name="Currency 4" xfId="46" xr:uid="{00000000-0005-0000-0000-00002C000000}"/>
    <cellStyle name="Currency 4 2" xfId="47" xr:uid="{00000000-0005-0000-0000-00002D000000}"/>
    <cellStyle name="Currency 4 3" xfId="48" xr:uid="{00000000-0005-0000-0000-00002E000000}"/>
    <cellStyle name="Currency 5" xfId="49" xr:uid="{00000000-0005-0000-0000-00002F000000}"/>
    <cellStyle name="Currency 5 2" xfId="50" xr:uid="{00000000-0005-0000-0000-000030000000}"/>
    <cellStyle name="Currency 5 3" xfId="51" xr:uid="{00000000-0005-0000-0000-000031000000}"/>
    <cellStyle name="Currency 6" xfId="52" xr:uid="{00000000-0005-0000-0000-000032000000}"/>
    <cellStyle name="Currency 6 2" xfId="53" xr:uid="{00000000-0005-0000-0000-000033000000}"/>
    <cellStyle name="Currency 7" xfId="54" xr:uid="{00000000-0005-0000-0000-000034000000}"/>
    <cellStyle name="Currency 7 2" xfId="55" xr:uid="{00000000-0005-0000-0000-000035000000}"/>
    <cellStyle name="Currency 7 3" xfId="56" xr:uid="{00000000-0005-0000-0000-000036000000}"/>
    <cellStyle name="Currency 8" xfId="57" xr:uid="{00000000-0005-0000-0000-000037000000}"/>
    <cellStyle name="Currency 8 2" xfId="58" xr:uid="{00000000-0005-0000-0000-000038000000}"/>
    <cellStyle name="Currency 8 3" xfId="59" xr:uid="{00000000-0005-0000-0000-000039000000}"/>
    <cellStyle name="Currency 9" xfId="60" xr:uid="{00000000-0005-0000-0000-00003A000000}"/>
    <cellStyle name="Normal" xfId="0" builtinId="0"/>
    <cellStyle name="Normal 2" xfId="61" xr:uid="{00000000-0005-0000-0000-00003C000000}"/>
    <cellStyle name="Normal 2 2" xfId="62" xr:uid="{00000000-0005-0000-0000-00003D000000}"/>
    <cellStyle name="Normal 3" xfId="63" xr:uid="{00000000-0005-0000-0000-00003E000000}"/>
    <cellStyle name="Normal 4" xfId="64" xr:uid="{00000000-0005-0000-0000-00003F000000}"/>
    <cellStyle name="Normal 5" xfId="65" xr:uid="{00000000-0005-0000-0000-000040000000}"/>
    <cellStyle name="Per cent" xfId="2" builtinId="5"/>
    <cellStyle name="Percent 2" xfId="66" xr:uid="{00000000-0005-0000-0000-000042000000}"/>
    <cellStyle name="Percent 2 2" xfId="67" xr:uid="{00000000-0005-0000-0000-000043000000}"/>
    <cellStyle name="Percent 2 3" xfId="68" xr:uid="{00000000-0005-0000-0000-000044000000}"/>
    <cellStyle name="Percent 3" xfId="69" xr:uid="{00000000-0005-0000-0000-000045000000}"/>
    <cellStyle name="Percent 3 2" xfId="70" xr:uid="{00000000-0005-0000-0000-000046000000}"/>
    <cellStyle name="Percent 4" xfId="71" xr:uid="{00000000-0005-0000-0000-000047000000}"/>
    <cellStyle name="Percent 5" xfId="72" xr:uid="{00000000-0005-0000-0000-000048000000}"/>
    <cellStyle name="Percent 6" xfId="73" xr:uid="{00000000-0005-0000-0000-000049000000}"/>
    <cellStyle name="Percent 6 2" xfId="74" xr:uid="{00000000-0005-0000-0000-00004A000000}"/>
    <cellStyle name="Percent 7" xfId="75" xr:uid="{00000000-0005-0000-0000-00004B000000}"/>
    <cellStyle name="Percent 8" xfId="76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cod\Downloads\Cvetkovski%20Superannuation%20Fund_2018%20Acco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TMT of Fin.Position"/>
      <sheetName val="STMT of Operations"/>
      <sheetName val="Property Schedule"/>
      <sheetName val="DEPN"/>
      <sheetName val="NOTES"/>
      <sheetName val="NOTES_A"/>
      <sheetName val="NOTES_B"/>
      <sheetName val="NOTES_C"/>
      <sheetName val="Trustee Declaration"/>
      <sheetName val="AUDIT REPORT"/>
      <sheetName val="TAXABLE INCOME"/>
      <sheetName val="MINUTES - MEMBERS"/>
      <sheetName val="Investment Strategy"/>
      <sheetName val="Section 290-170 NOTICE"/>
      <sheetName val="MEMBER STMT-DRAGAN"/>
      <sheetName val="MEMBER STMT-KATERINA"/>
      <sheetName val="Summary Report - Members"/>
      <sheetName val="ASSET_PURCH_SALE"/>
      <sheetName val="INTEREST ACC's"/>
      <sheetName val="Cash Book - Westpac 46851"/>
      <sheetName val="Cash Book - NAB Loan AC48524"/>
      <sheetName val="Cash Book - Members"/>
      <sheetName val="Cash Book - Spare #4"/>
      <sheetName val="Cash Book - Spare #5 "/>
      <sheetName val="Cash Book - Spare #6"/>
      <sheetName val="Other Payables"/>
      <sheetName val="Taxable Component-Dragan"/>
      <sheetName val="Taxable Component-Katerina"/>
      <sheetName val="Permanent"/>
      <sheetName val="Contribution Caps"/>
      <sheetName val="Settlement Sheet Rec's"/>
      <sheetName val="Trial Balance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1">
          <cell r="D31">
            <v>3177.8098291068472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3044-03DA-4229-91F8-F5A5E7D52727}">
  <dimension ref="A1:ED565"/>
  <sheetViews>
    <sheetView tabSelected="1" topLeftCell="A72" workbookViewId="0">
      <selection activeCell="S90" activeCellId="1" sqref="R92 S90"/>
    </sheetView>
  </sheetViews>
  <sheetFormatPr defaultColWidth="9.140625" defaultRowHeight="12.75" x14ac:dyDescent="0.2"/>
  <cols>
    <col min="1" max="1" width="49.7109375" style="4" bestFit="1" customWidth="1"/>
    <col min="2" max="2" width="8.7109375" style="4" customWidth="1"/>
    <col min="3" max="3" width="7.28515625" style="4" customWidth="1"/>
    <col min="4" max="4" width="8.7109375" style="4" customWidth="1"/>
    <col min="5" max="5" width="9.85546875" style="4" customWidth="1"/>
    <col min="6" max="8" width="8.7109375" style="4" customWidth="1"/>
    <col min="9" max="9" width="8.5703125" style="4" bestFit="1" customWidth="1"/>
    <col min="10" max="10" width="8.7109375" style="4" customWidth="1"/>
    <col min="11" max="11" width="9.85546875" style="4" customWidth="1"/>
    <col min="12" max="12" width="7" style="3" bestFit="1" customWidth="1"/>
    <col min="13" max="13" width="2.140625" style="3" customWidth="1"/>
    <col min="14" max="14" width="8.7109375" style="3" customWidth="1"/>
    <col min="15" max="15" width="1.85546875" style="3" customWidth="1"/>
    <col min="16" max="16" width="9.5703125" style="3" customWidth="1"/>
    <col min="17" max="17" width="2" style="3" customWidth="1"/>
    <col min="18" max="18" width="8.7109375" style="3" customWidth="1"/>
    <col min="19" max="19" width="9.85546875" style="3" bestFit="1" customWidth="1"/>
    <col min="20" max="16384" width="9.140625" style="4"/>
  </cols>
  <sheetData>
    <row r="1" spans="1:134" ht="21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4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3"/>
    </row>
    <row r="3" spans="1:134" x14ac:dyDescent="0.2">
      <c r="A3" s="6" t="s">
        <v>2</v>
      </c>
    </row>
    <row r="4" spans="1:134" x14ac:dyDescent="0.2">
      <c r="A4" s="7" t="s">
        <v>3</v>
      </c>
      <c r="B4" s="8"/>
      <c r="C4"/>
      <c r="D4" s="9" t="s">
        <v>4</v>
      </c>
      <c r="E4" s="10">
        <v>44377</v>
      </c>
      <c r="F4" s="11"/>
      <c r="G4" s="9" t="s">
        <v>5</v>
      </c>
      <c r="H4" s="9"/>
      <c r="I4" s="108" t="s">
        <v>6</v>
      </c>
      <c r="J4" s="109"/>
      <c r="K4" s="6"/>
      <c r="L4" s="6"/>
      <c r="M4" s="6"/>
      <c r="N4" s="12"/>
      <c r="O4" s="12"/>
      <c r="P4" s="12"/>
      <c r="Q4" s="12"/>
      <c r="R4" s="12"/>
      <c r="S4" s="1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</row>
    <row r="5" spans="1:134" x14ac:dyDescent="0.2">
      <c r="A5" s="9"/>
      <c r="B5" s="9"/>
      <c r="C5" s="9"/>
      <c r="D5" s="9"/>
      <c r="E5" s="9"/>
      <c r="F5" s="9"/>
      <c r="G5" s="9"/>
      <c r="H5" s="9"/>
      <c r="I5" s="110"/>
      <c r="J5" s="110"/>
      <c r="K5" s="9"/>
      <c r="L5" s="6"/>
      <c r="M5" s="6"/>
      <c r="N5" s="12"/>
      <c r="O5" s="12"/>
      <c r="P5" s="12"/>
      <c r="Q5" s="12"/>
      <c r="R5" s="12"/>
      <c r="S5" s="12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</row>
    <row r="6" spans="1:134" x14ac:dyDescent="0.2">
      <c r="A6" s="11"/>
      <c r="B6" s="11"/>
      <c r="C6" s="11"/>
      <c r="D6" s="11"/>
      <c r="E6" s="13"/>
      <c r="F6" s="11"/>
      <c r="G6" s="11"/>
      <c r="H6" s="9"/>
      <c r="I6" s="9"/>
      <c r="J6" s="9"/>
      <c r="K6" s="9"/>
      <c r="L6" s="6"/>
      <c r="M6" s="6"/>
      <c r="N6" s="6"/>
      <c r="O6" s="6"/>
      <c r="P6" s="6"/>
      <c r="Q6" s="6"/>
      <c r="R6" s="6"/>
      <c r="S6" s="6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</row>
    <row r="7" spans="1:134" ht="13.5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</row>
    <row r="8" spans="1:134" ht="20.25" customHeight="1" x14ac:dyDescent="0.2">
      <c r="A8" s="16" t="s">
        <v>7</v>
      </c>
      <c r="B8" s="17"/>
      <c r="C8" s="18"/>
      <c r="D8" s="19"/>
      <c r="E8" s="20" t="s">
        <v>8</v>
      </c>
      <c r="F8" s="20"/>
      <c r="G8" s="20"/>
      <c r="H8" s="18"/>
      <c r="I8" s="20" t="s">
        <v>9</v>
      </c>
      <c r="J8" s="18"/>
      <c r="K8" s="21" t="s">
        <v>10</v>
      </c>
      <c r="L8" s="21" t="s">
        <v>10</v>
      </c>
      <c r="M8" s="22" t="s">
        <v>10</v>
      </c>
      <c r="N8" s="20" t="s">
        <v>11</v>
      </c>
      <c r="O8" s="20"/>
      <c r="P8" s="17"/>
      <c r="Q8" s="17"/>
      <c r="R8" s="18"/>
      <c r="S8" s="23" t="s">
        <v>10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</row>
    <row r="9" spans="1:134" x14ac:dyDescent="0.2">
      <c r="A9" s="24"/>
      <c r="B9" s="25"/>
      <c r="C9" s="26"/>
      <c r="D9" s="25"/>
      <c r="E9" s="26"/>
      <c r="F9" s="26"/>
      <c r="G9" s="27"/>
      <c r="H9" s="28"/>
      <c r="I9" s="28"/>
      <c r="J9" s="28"/>
      <c r="K9" s="26" t="s">
        <v>12</v>
      </c>
      <c r="L9" s="26" t="s">
        <v>10</v>
      </c>
      <c r="M9" s="26" t="s">
        <v>10</v>
      </c>
      <c r="N9" s="26" t="s">
        <v>13</v>
      </c>
      <c r="O9" s="26" t="s">
        <v>10</v>
      </c>
      <c r="P9" s="26" t="s">
        <v>14</v>
      </c>
      <c r="Q9" s="26" t="s">
        <v>10</v>
      </c>
      <c r="R9" s="26" t="s">
        <v>15</v>
      </c>
      <c r="S9" s="29" t="s">
        <v>16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</row>
    <row r="10" spans="1:134" x14ac:dyDescent="0.2">
      <c r="A10" s="30"/>
      <c r="B10" s="26" t="s">
        <v>17</v>
      </c>
      <c r="C10" s="26" t="s">
        <v>18</v>
      </c>
      <c r="D10" s="26" t="s">
        <v>19</v>
      </c>
      <c r="E10" s="25"/>
      <c r="F10" s="26" t="s">
        <v>20</v>
      </c>
      <c r="G10" s="31" t="s">
        <v>21</v>
      </c>
      <c r="H10" s="32"/>
      <c r="I10" s="28" t="s">
        <v>22</v>
      </c>
      <c r="J10" s="28" t="s">
        <v>23</v>
      </c>
      <c r="K10" s="26" t="s">
        <v>24</v>
      </c>
      <c r="L10" s="26" t="s">
        <v>25</v>
      </c>
      <c r="M10" s="26" t="s">
        <v>10</v>
      </c>
      <c r="N10" s="26" t="s">
        <v>26</v>
      </c>
      <c r="O10" s="26" t="s">
        <v>10</v>
      </c>
      <c r="P10" s="26" t="s">
        <v>23</v>
      </c>
      <c r="Q10" s="26" t="s">
        <v>10</v>
      </c>
      <c r="R10" s="26" t="s">
        <v>27</v>
      </c>
      <c r="S10" s="29" t="s">
        <v>28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</row>
    <row r="11" spans="1:134" ht="13.5" thickBot="1" x14ac:dyDescent="0.25">
      <c r="A11" s="33" t="s">
        <v>29</v>
      </c>
      <c r="B11" s="34" t="s">
        <v>23</v>
      </c>
      <c r="C11" s="34" t="s">
        <v>30</v>
      </c>
      <c r="D11" s="34" t="s">
        <v>31</v>
      </c>
      <c r="E11" s="34" t="s">
        <v>22</v>
      </c>
      <c r="F11" s="34" t="s">
        <v>32</v>
      </c>
      <c r="G11" s="35" t="s">
        <v>33</v>
      </c>
      <c r="H11" s="35" t="s">
        <v>34</v>
      </c>
      <c r="I11" s="36" t="s">
        <v>10</v>
      </c>
      <c r="J11" s="36" t="s">
        <v>10</v>
      </c>
      <c r="K11" s="34" t="s">
        <v>35</v>
      </c>
      <c r="L11" s="34" t="s">
        <v>36</v>
      </c>
      <c r="M11" s="34" t="s">
        <v>10</v>
      </c>
      <c r="N11" s="34" t="s">
        <v>37</v>
      </c>
      <c r="O11" s="34" t="s">
        <v>10</v>
      </c>
      <c r="P11" s="34" t="s">
        <v>38</v>
      </c>
      <c r="Q11" s="34" t="s">
        <v>10</v>
      </c>
      <c r="R11" s="34" t="s">
        <v>38</v>
      </c>
      <c r="S11" s="37" t="s">
        <v>39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</row>
    <row r="12" spans="1:134" x14ac:dyDescent="0.2">
      <c r="A12" s="38"/>
      <c r="B12" s="39"/>
      <c r="C12" s="40"/>
      <c r="D12" s="39"/>
      <c r="E12" s="41"/>
      <c r="F12" s="42"/>
      <c r="G12" s="43"/>
      <c r="H12" s="43"/>
      <c r="I12" s="44"/>
      <c r="J12" s="39"/>
      <c r="K12" s="45">
        <f t="shared" ref="K12:K75" si="0">IF(D12&gt;0,+(D12-F12-G12+H12+J12),+IF(J12&gt;0,J12,0))</f>
        <v>0</v>
      </c>
      <c r="L12" s="46"/>
      <c r="M12" s="47"/>
      <c r="N12" s="48">
        <f t="shared" ref="N12:N31" si="1">+IF(M12&gt;0,J12*L12*($E$4-I12)/365,  0)</f>
        <v>0</v>
      </c>
      <c r="O12" s="47"/>
      <c r="P12" s="49">
        <f t="shared" ref="P12:P75" si="2">+IF(O12&gt;0,J12*L12*($E$4-I12)/365+(B12*L12), 0)</f>
        <v>0</v>
      </c>
      <c r="Q12" s="47"/>
      <c r="R12" s="49">
        <f t="shared" ref="R12:R75" si="3">+IF(Q12&gt;0,(J12*L12*($E$4-I12)/365)+(D12*L12),0)</f>
        <v>0</v>
      </c>
      <c r="S12" s="50">
        <f t="shared" ref="S12:S31" si="4">IF(K12&gt;0,K12-N12-P12-R12,0)</f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</row>
    <row r="13" spans="1:134" x14ac:dyDescent="0.2">
      <c r="A13" s="51" t="s">
        <v>40</v>
      </c>
      <c r="B13" s="39"/>
      <c r="C13" s="52"/>
      <c r="D13" s="39"/>
      <c r="E13" s="41"/>
      <c r="F13" s="42"/>
      <c r="G13" s="43"/>
      <c r="H13" s="43"/>
      <c r="I13" s="44"/>
      <c r="J13" s="39"/>
      <c r="K13" s="45">
        <f t="shared" si="0"/>
        <v>0</v>
      </c>
      <c r="L13" s="53"/>
      <c r="M13" s="47"/>
      <c r="N13" s="48">
        <f t="shared" si="1"/>
        <v>0</v>
      </c>
      <c r="O13" s="47">
        <v>1</v>
      </c>
      <c r="P13" s="49">
        <f t="shared" si="2"/>
        <v>0</v>
      </c>
      <c r="Q13" s="47"/>
      <c r="R13" s="49">
        <f t="shared" si="3"/>
        <v>0</v>
      </c>
      <c r="S13" s="50">
        <f t="shared" si="4"/>
        <v>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</row>
    <row r="14" spans="1:134" x14ac:dyDescent="0.2">
      <c r="A14" s="38" t="s">
        <v>41</v>
      </c>
      <c r="B14" s="39">
        <f>292000-SUM(B16:B21)+10+10+8</f>
        <v>288873</v>
      </c>
      <c r="C14" s="52"/>
      <c r="D14" s="39">
        <v>288873</v>
      </c>
      <c r="E14" s="41"/>
      <c r="F14" s="42"/>
      <c r="G14" s="43"/>
      <c r="H14" s="43"/>
      <c r="I14" s="44"/>
      <c r="J14" s="39"/>
      <c r="K14" s="54">
        <f t="shared" si="0"/>
        <v>288873</v>
      </c>
      <c r="L14" s="53">
        <v>0</v>
      </c>
      <c r="M14" s="47"/>
      <c r="N14" s="48">
        <f t="shared" si="1"/>
        <v>0</v>
      </c>
      <c r="O14" s="47"/>
      <c r="P14" s="49">
        <f t="shared" si="2"/>
        <v>0</v>
      </c>
      <c r="Q14" s="47">
        <v>1</v>
      </c>
      <c r="R14" s="49">
        <f t="shared" si="3"/>
        <v>0</v>
      </c>
      <c r="S14" s="50">
        <f t="shared" si="4"/>
        <v>288873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</row>
    <row r="15" spans="1:134" x14ac:dyDescent="0.2">
      <c r="A15" s="38" t="s">
        <v>42</v>
      </c>
      <c r="B15" s="55">
        <f>D15</f>
        <v>221974.49825811855</v>
      </c>
      <c r="C15" s="52"/>
      <c r="D15" s="39">
        <v>221974.49825811855</v>
      </c>
      <c r="E15" s="41"/>
      <c r="F15" s="42"/>
      <c r="G15" s="43"/>
      <c r="H15" s="43"/>
      <c r="I15" s="56"/>
      <c r="J15" s="39"/>
      <c r="K15" s="54">
        <f t="shared" si="0"/>
        <v>221974.49825811855</v>
      </c>
      <c r="L15" s="53">
        <v>0</v>
      </c>
      <c r="M15" s="47"/>
      <c r="N15" s="48">
        <f>+IF(M15&gt;0,J15*L15*($E$4-I15)/365,  0)</f>
        <v>0</v>
      </c>
      <c r="O15" s="47"/>
      <c r="P15" s="49">
        <f t="shared" si="2"/>
        <v>0</v>
      </c>
      <c r="Q15" s="47">
        <v>2</v>
      </c>
      <c r="R15" s="49">
        <f t="shared" si="3"/>
        <v>0</v>
      </c>
      <c r="S15" s="50">
        <f>IF(K15&gt;0,K15-N15-P15-R15,0)</f>
        <v>221974.49825811855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</row>
    <row r="16" spans="1:134" x14ac:dyDescent="0.2">
      <c r="A16" s="38" t="s">
        <v>43</v>
      </c>
      <c r="B16" s="39">
        <v>1576</v>
      </c>
      <c r="C16" s="52"/>
      <c r="D16" s="39">
        <v>192.54764942939184</v>
      </c>
      <c r="E16" s="41"/>
      <c r="F16" s="42"/>
      <c r="G16" s="43"/>
      <c r="H16" s="43"/>
      <c r="I16" s="44"/>
      <c r="J16" s="39"/>
      <c r="K16" s="54">
        <f t="shared" si="0"/>
        <v>192.54764942939184</v>
      </c>
      <c r="L16" s="46">
        <v>0.2</v>
      </c>
      <c r="M16" s="47"/>
      <c r="N16" s="48">
        <f t="shared" si="1"/>
        <v>0</v>
      </c>
      <c r="O16" s="47"/>
      <c r="P16" s="49">
        <f t="shared" si="2"/>
        <v>0</v>
      </c>
      <c r="Q16" s="47">
        <v>1</v>
      </c>
      <c r="R16" s="49">
        <f t="shared" si="3"/>
        <v>38.509529885878372</v>
      </c>
      <c r="S16" s="50">
        <f t="shared" si="4"/>
        <v>154.03811954351346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</row>
    <row r="17" spans="1:134" x14ac:dyDescent="0.2">
      <c r="A17" s="38" t="s">
        <v>44</v>
      </c>
      <c r="B17" s="39">
        <v>891</v>
      </c>
      <c r="C17" s="52"/>
      <c r="D17" s="39">
        <v>105.83252847601165</v>
      </c>
      <c r="E17" s="41"/>
      <c r="F17" s="42"/>
      <c r="G17" s="43"/>
      <c r="H17" s="43"/>
      <c r="I17" s="44"/>
      <c r="J17" s="39"/>
      <c r="K17" s="54">
        <f t="shared" si="0"/>
        <v>105.83252847601165</v>
      </c>
      <c r="L17" s="46">
        <v>0.1875</v>
      </c>
      <c r="M17" s="47"/>
      <c r="N17" s="48">
        <f t="shared" si="1"/>
        <v>0</v>
      </c>
      <c r="O17" s="47"/>
      <c r="P17" s="49">
        <f t="shared" si="2"/>
        <v>0</v>
      </c>
      <c r="Q17" s="47">
        <v>1</v>
      </c>
      <c r="R17" s="49">
        <f t="shared" si="3"/>
        <v>19.843599089252184</v>
      </c>
      <c r="S17" s="50">
        <f t="shared" si="4"/>
        <v>85.988929386759466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</row>
    <row r="18" spans="1:134" x14ac:dyDescent="0.2">
      <c r="A18" s="38" t="s">
        <v>45</v>
      </c>
      <c r="B18" s="39">
        <f>246.6+102.75+61.65</f>
        <v>411</v>
      </c>
      <c r="C18" s="52"/>
      <c r="D18" s="39">
        <v>48.818371721257918</v>
      </c>
      <c r="E18" s="41"/>
      <c r="F18" s="42"/>
      <c r="G18" s="43"/>
      <c r="H18" s="43"/>
      <c r="I18" s="44"/>
      <c r="J18" s="39"/>
      <c r="K18" s="54">
        <f t="shared" si="0"/>
        <v>48.818371721257918</v>
      </c>
      <c r="L18" s="46">
        <v>0.1875</v>
      </c>
      <c r="M18" s="47"/>
      <c r="N18" s="48">
        <f t="shared" si="1"/>
        <v>0</v>
      </c>
      <c r="O18" s="47"/>
      <c r="P18" s="49">
        <f t="shared" si="2"/>
        <v>0</v>
      </c>
      <c r="Q18" s="47">
        <v>1</v>
      </c>
      <c r="R18" s="49">
        <f t="shared" si="3"/>
        <v>9.1534446977358606</v>
      </c>
      <c r="S18" s="50">
        <f t="shared" si="4"/>
        <v>39.664927023522054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</row>
    <row r="19" spans="1:134" x14ac:dyDescent="0.2">
      <c r="A19" s="38" t="s">
        <v>46</v>
      </c>
      <c r="B19" s="39">
        <v>164</v>
      </c>
      <c r="C19" s="52"/>
      <c r="D19" s="39">
        <v>0</v>
      </c>
      <c r="E19" s="41"/>
      <c r="F19" s="42"/>
      <c r="G19" s="43"/>
      <c r="H19" s="43"/>
      <c r="I19" s="44"/>
      <c r="J19" s="39"/>
      <c r="K19" s="54">
        <f t="shared" si="0"/>
        <v>0</v>
      </c>
      <c r="L19" s="46">
        <v>1</v>
      </c>
      <c r="M19" s="47"/>
      <c r="N19" s="48">
        <f t="shared" si="1"/>
        <v>0</v>
      </c>
      <c r="O19" s="47"/>
      <c r="P19" s="49">
        <f t="shared" si="2"/>
        <v>0</v>
      </c>
      <c r="Q19" s="47">
        <v>1</v>
      </c>
      <c r="R19" s="49">
        <f t="shared" si="3"/>
        <v>0</v>
      </c>
      <c r="S19" s="50">
        <f t="shared" si="4"/>
        <v>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</row>
    <row r="20" spans="1:134" x14ac:dyDescent="0.2">
      <c r="A20" s="38" t="s">
        <v>47</v>
      </c>
      <c r="B20" s="39">
        <v>62</v>
      </c>
      <c r="C20" s="52"/>
      <c r="D20" s="39">
        <v>0</v>
      </c>
      <c r="E20" s="41"/>
      <c r="F20" s="42"/>
      <c r="G20" s="43"/>
      <c r="H20" s="43"/>
      <c r="I20" s="44"/>
      <c r="J20" s="39"/>
      <c r="K20" s="54">
        <f t="shared" si="0"/>
        <v>0</v>
      </c>
      <c r="L20" s="46">
        <v>1</v>
      </c>
      <c r="M20" s="47"/>
      <c r="N20" s="48">
        <f t="shared" si="1"/>
        <v>0</v>
      </c>
      <c r="O20" s="47"/>
      <c r="P20" s="49">
        <f t="shared" si="2"/>
        <v>0</v>
      </c>
      <c r="Q20" s="47">
        <v>1</v>
      </c>
      <c r="R20" s="49">
        <f t="shared" si="3"/>
        <v>0</v>
      </c>
      <c r="S20" s="50">
        <f t="shared" si="4"/>
        <v>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</row>
    <row r="21" spans="1:134" x14ac:dyDescent="0.2">
      <c r="A21" s="38" t="s">
        <v>48</v>
      </c>
      <c r="B21" s="39">
        <f>25.5+15.3+10.2</f>
        <v>51</v>
      </c>
      <c r="C21" s="52"/>
      <c r="D21" s="39">
        <v>0</v>
      </c>
      <c r="E21" s="41"/>
      <c r="F21" s="42"/>
      <c r="G21" s="43"/>
      <c r="H21" s="43"/>
      <c r="I21" s="44"/>
      <c r="J21" s="39"/>
      <c r="K21" s="54">
        <f t="shared" si="0"/>
        <v>0</v>
      </c>
      <c r="L21" s="53">
        <v>1</v>
      </c>
      <c r="M21" s="47"/>
      <c r="N21" s="48">
        <f t="shared" si="1"/>
        <v>0</v>
      </c>
      <c r="O21" s="47"/>
      <c r="P21" s="49">
        <f t="shared" si="2"/>
        <v>0</v>
      </c>
      <c r="Q21" s="47">
        <v>1</v>
      </c>
      <c r="R21" s="49">
        <f t="shared" si="3"/>
        <v>0</v>
      </c>
      <c r="S21" s="50">
        <f t="shared" si="4"/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</row>
    <row r="22" spans="1:134" x14ac:dyDescent="0.2">
      <c r="A22" s="38" t="s">
        <v>49</v>
      </c>
      <c r="B22" s="39">
        <v>8730</v>
      </c>
      <c r="C22" s="52"/>
      <c r="D22" s="39">
        <v>8730</v>
      </c>
      <c r="E22" s="41"/>
      <c r="F22" s="42"/>
      <c r="G22" s="43"/>
      <c r="H22" s="43"/>
      <c r="I22" s="44"/>
      <c r="J22" s="39"/>
      <c r="K22" s="54">
        <f t="shared" si="0"/>
        <v>8730</v>
      </c>
      <c r="L22" s="53">
        <v>0</v>
      </c>
      <c r="M22" s="47"/>
      <c r="N22" s="48">
        <f t="shared" si="1"/>
        <v>0</v>
      </c>
      <c r="O22" s="47"/>
      <c r="P22" s="49">
        <f t="shared" si="2"/>
        <v>0</v>
      </c>
      <c r="Q22" s="47">
        <v>1</v>
      </c>
      <c r="R22" s="49">
        <f t="shared" si="3"/>
        <v>0</v>
      </c>
      <c r="S22" s="50">
        <f t="shared" si="4"/>
        <v>8730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</row>
    <row r="23" spans="1:134" x14ac:dyDescent="0.2">
      <c r="A23" s="38" t="s">
        <v>50</v>
      </c>
      <c r="B23" s="39">
        <f>1280+220</f>
        <v>1500</v>
      </c>
      <c r="C23" s="52"/>
      <c r="D23" s="39">
        <v>1500</v>
      </c>
      <c r="E23" s="41"/>
      <c r="F23" s="42"/>
      <c r="G23" s="43"/>
      <c r="H23" s="43"/>
      <c r="I23" s="44"/>
      <c r="J23" s="57"/>
      <c r="K23" s="54">
        <f t="shared" si="0"/>
        <v>1500</v>
      </c>
      <c r="L23" s="53">
        <v>0</v>
      </c>
      <c r="M23" s="47"/>
      <c r="N23" s="48">
        <f t="shared" si="1"/>
        <v>0</v>
      </c>
      <c r="O23" s="47"/>
      <c r="P23" s="49">
        <f t="shared" si="2"/>
        <v>0</v>
      </c>
      <c r="Q23" s="47">
        <v>1</v>
      </c>
      <c r="R23" s="49">
        <f t="shared" si="3"/>
        <v>0</v>
      </c>
      <c r="S23" s="50">
        <f t="shared" si="4"/>
        <v>1500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</row>
    <row r="24" spans="1:134" x14ac:dyDescent="0.2">
      <c r="A24" s="51" t="s">
        <v>51</v>
      </c>
      <c r="B24" s="39"/>
      <c r="C24" s="52"/>
      <c r="D24" s="39">
        <v>0</v>
      </c>
      <c r="E24" s="41"/>
      <c r="F24" s="42"/>
      <c r="G24" s="43"/>
      <c r="H24" s="43"/>
      <c r="I24" s="44"/>
      <c r="J24" s="39"/>
      <c r="K24" s="54">
        <f t="shared" si="0"/>
        <v>0</v>
      </c>
      <c r="L24" s="53"/>
      <c r="M24" s="47"/>
      <c r="N24" s="48">
        <f t="shared" si="1"/>
        <v>0</v>
      </c>
      <c r="O24" s="47"/>
      <c r="P24" s="49">
        <f t="shared" si="2"/>
        <v>0</v>
      </c>
      <c r="Q24" s="47">
        <v>3</v>
      </c>
      <c r="R24" s="49">
        <f t="shared" si="3"/>
        <v>0</v>
      </c>
      <c r="S24" s="50">
        <f t="shared" si="4"/>
        <v>0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</row>
    <row r="25" spans="1:134" x14ac:dyDescent="0.2">
      <c r="A25" s="38" t="s">
        <v>52</v>
      </c>
      <c r="B25" s="39">
        <v>102.71</v>
      </c>
      <c r="C25" s="52"/>
      <c r="D25" s="39">
        <v>102.71</v>
      </c>
      <c r="E25" s="41"/>
      <c r="F25" s="42"/>
      <c r="G25" s="43"/>
      <c r="H25" s="43"/>
      <c r="I25" s="44"/>
      <c r="J25" s="39"/>
      <c r="K25" s="54">
        <f t="shared" si="0"/>
        <v>102.71</v>
      </c>
      <c r="L25" s="53">
        <v>0</v>
      </c>
      <c r="M25" s="47"/>
      <c r="N25" s="48">
        <f t="shared" si="1"/>
        <v>0</v>
      </c>
      <c r="O25" s="47"/>
      <c r="P25" s="49">
        <f t="shared" si="2"/>
        <v>0</v>
      </c>
      <c r="Q25" s="47">
        <v>4</v>
      </c>
      <c r="R25" s="49">
        <f t="shared" si="3"/>
        <v>0</v>
      </c>
      <c r="S25" s="50">
        <f t="shared" si="4"/>
        <v>102.71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</row>
    <row r="26" spans="1:134" x14ac:dyDescent="0.2">
      <c r="A26" s="38" t="s">
        <v>53</v>
      </c>
      <c r="B26" s="39">
        <v>10.51</v>
      </c>
      <c r="C26" s="52"/>
      <c r="D26" s="39">
        <v>10.51</v>
      </c>
      <c r="E26" s="41"/>
      <c r="F26" s="42"/>
      <c r="G26" s="43"/>
      <c r="H26" s="43"/>
      <c r="I26" s="44"/>
      <c r="J26" s="39"/>
      <c r="K26" s="54">
        <f t="shared" si="0"/>
        <v>10.51</v>
      </c>
      <c r="L26" s="53">
        <v>0</v>
      </c>
      <c r="M26" s="47"/>
      <c r="N26" s="48">
        <f t="shared" si="1"/>
        <v>0</v>
      </c>
      <c r="O26" s="47"/>
      <c r="P26" s="49">
        <f t="shared" si="2"/>
        <v>0</v>
      </c>
      <c r="Q26" s="47">
        <v>5</v>
      </c>
      <c r="R26" s="49">
        <f t="shared" si="3"/>
        <v>0</v>
      </c>
      <c r="S26" s="50">
        <f t="shared" si="4"/>
        <v>10.51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</row>
    <row r="27" spans="1:134" x14ac:dyDescent="0.2">
      <c r="A27" s="38" t="s">
        <v>54</v>
      </c>
      <c r="B27" s="39">
        <v>128.34</v>
      </c>
      <c r="C27" s="52"/>
      <c r="D27" s="39">
        <v>128.34</v>
      </c>
      <c r="E27" s="41"/>
      <c r="F27" s="42"/>
      <c r="G27" s="43"/>
      <c r="H27" s="43"/>
      <c r="I27" s="44"/>
      <c r="J27" s="39"/>
      <c r="K27" s="54">
        <f t="shared" si="0"/>
        <v>128.34</v>
      </c>
      <c r="L27" s="53">
        <v>0</v>
      </c>
      <c r="M27" s="47"/>
      <c r="N27" s="48">
        <f t="shared" si="1"/>
        <v>0</v>
      </c>
      <c r="O27" s="47"/>
      <c r="P27" s="49">
        <f t="shared" si="2"/>
        <v>0</v>
      </c>
      <c r="Q27" s="47">
        <v>6</v>
      </c>
      <c r="R27" s="49">
        <f t="shared" si="3"/>
        <v>0</v>
      </c>
      <c r="S27" s="50">
        <f t="shared" si="4"/>
        <v>128.34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</row>
    <row r="28" spans="1:134" x14ac:dyDescent="0.2">
      <c r="A28" s="38" t="s">
        <v>55</v>
      </c>
      <c r="B28" s="39">
        <v>99</v>
      </c>
      <c r="C28" s="52"/>
      <c r="D28" s="39">
        <v>99</v>
      </c>
      <c r="E28" s="41"/>
      <c r="F28" s="42"/>
      <c r="G28" s="43"/>
      <c r="H28" s="43"/>
      <c r="I28" s="44"/>
      <c r="J28" s="39"/>
      <c r="K28" s="54">
        <f t="shared" si="0"/>
        <v>99</v>
      </c>
      <c r="L28" s="53">
        <v>0</v>
      </c>
      <c r="M28" s="47"/>
      <c r="N28" s="48">
        <f t="shared" si="1"/>
        <v>0</v>
      </c>
      <c r="O28" s="47"/>
      <c r="P28" s="49">
        <f t="shared" si="2"/>
        <v>0</v>
      </c>
      <c r="Q28" s="47">
        <v>7</v>
      </c>
      <c r="R28" s="49">
        <f t="shared" si="3"/>
        <v>0</v>
      </c>
      <c r="S28" s="50">
        <f t="shared" si="4"/>
        <v>99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</row>
    <row r="29" spans="1:134" x14ac:dyDescent="0.2">
      <c r="A29" s="38" t="s">
        <v>56</v>
      </c>
      <c r="B29" s="39">
        <v>72</v>
      </c>
      <c r="C29" s="52"/>
      <c r="D29" s="39">
        <v>72</v>
      </c>
      <c r="E29" s="41"/>
      <c r="F29" s="42"/>
      <c r="G29" s="43"/>
      <c r="H29" s="43"/>
      <c r="I29" s="44"/>
      <c r="J29" s="39"/>
      <c r="K29" s="54">
        <f t="shared" si="0"/>
        <v>72</v>
      </c>
      <c r="L29" s="53">
        <v>0</v>
      </c>
      <c r="M29" s="47"/>
      <c r="N29" s="48">
        <f t="shared" si="1"/>
        <v>0</v>
      </c>
      <c r="O29" s="47"/>
      <c r="P29" s="49">
        <f t="shared" si="2"/>
        <v>0</v>
      </c>
      <c r="Q29" s="47">
        <v>8</v>
      </c>
      <c r="R29" s="49">
        <f t="shared" si="3"/>
        <v>0</v>
      </c>
      <c r="S29" s="50">
        <f t="shared" si="4"/>
        <v>72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</row>
    <row r="30" spans="1:134" x14ac:dyDescent="0.2">
      <c r="A30" s="38" t="s">
        <v>57</v>
      </c>
      <c r="B30" s="39">
        <v>44</v>
      </c>
      <c r="C30" s="52"/>
      <c r="D30" s="39">
        <v>44</v>
      </c>
      <c r="E30" s="41"/>
      <c r="F30" s="42"/>
      <c r="G30" s="43"/>
      <c r="H30" s="43"/>
      <c r="I30" s="44"/>
      <c r="J30" s="39"/>
      <c r="K30" s="54">
        <f t="shared" si="0"/>
        <v>44</v>
      </c>
      <c r="L30" s="53">
        <v>0</v>
      </c>
      <c r="M30" s="47"/>
      <c r="N30" s="48">
        <f t="shared" si="1"/>
        <v>0</v>
      </c>
      <c r="O30" s="47"/>
      <c r="P30" s="49">
        <f t="shared" si="2"/>
        <v>0</v>
      </c>
      <c r="Q30" s="47">
        <v>9</v>
      </c>
      <c r="R30" s="49">
        <f t="shared" si="3"/>
        <v>0</v>
      </c>
      <c r="S30" s="50">
        <f t="shared" si="4"/>
        <v>44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</row>
    <row r="31" spans="1:134" x14ac:dyDescent="0.2">
      <c r="A31" s="38" t="s">
        <v>58</v>
      </c>
      <c r="B31" s="39">
        <v>429</v>
      </c>
      <c r="C31" s="52"/>
      <c r="D31" s="39">
        <v>429</v>
      </c>
      <c r="E31" s="41"/>
      <c r="F31" s="42"/>
      <c r="G31" s="43"/>
      <c r="H31" s="43"/>
      <c r="I31" s="44"/>
      <c r="J31" s="39"/>
      <c r="K31" s="54">
        <f t="shared" si="0"/>
        <v>429</v>
      </c>
      <c r="L31" s="53">
        <v>0</v>
      </c>
      <c r="M31" s="47"/>
      <c r="N31" s="48">
        <f t="shared" si="1"/>
        <v>0</v>
      </c>
      <c r="O31" s="47"/>
      <c r="P31" s="49">
        <f t="shared" si="2"/>
        <v>0</v>
      </c>
      <c r="Q31" s="47">
        <v>10</v>
      </c>
      <c r="R31" s="49">
        <f t="shared" si="3"/>
        <v>0</v>
      </c>
      <c r="S31" s="50">
        <f t="shared" si="4"/>
        <v>429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</row>
    <row r="32" spans="1:134" x14ac:dyDescent="0.2">
      <c r="A32" s="38"/>
      <c r="B32" s="39"/>
      <c r="C32" s="52"/>
      <c r="D32" s="39">
        <v>0</v>
      </c>
      <c r="E32" s="41"/>
      <c r="F32" s="42"/>
      <c r="G32" s="43"/>
      <c r="H32" s="43"/>
      <c r="I32" s="44"/>
      <c r="J32" s="39"/>
      <c r="K32" s="54">
        <f t="shared" si="0"/>
        <v>0</v>
      </c>
      <c r="L32" s="53"/>
      <c r="M32" s="47"/>
      <c r="N32" s="48">
        <f>+IF(M32&gt;0,J32*L32*($E$4-I32)/365,  0)</f>
        <v>0</v>
      </c>
      <c r="O32" s="47"/>
      <c r="P32" s="49">
        <f t="shared" si="2"/>
        <v>0</v>
      </c>
      <c r="Q32" s="47">
        <v>11</v>
      </c>
      <c r="R32" s="49">
        <f t="shared" si="3"/>
        <v>0</v>
      </c>
      <c r="S32" s="50">
        <f>IF(K32&gt;0,K32-N32-P32-R32,0)</f>
        <v>0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</row>
    <row r="33" spans="1:134" x14ac:dyDescent="0.2">
      <c r="A33" s="51" t="s">
        <v>59</v>
      </c>
      <c r="B33" s="39"/>
      <c r="C33" s="52"/>
      <c r="D33" s="39">
        <v>0</v>
      </c>
      <c r="E33" s="41"/>
      <c r="F33" s="42"/>
      <c r="G33" s="43"/>
      <c r="H33" s="43"/>
      <c r="I33" s="44"/>
      <c r="J33" s="39"/>
      <c r="K33" s="54">
        <f t="shared" si="0"/>
        <v>0</v>
      </c>
      <c r="L33" s="53"/>
      <c r="M33" s="47"/>
      <c r="N33" s="48">
        <f t="shared" ref="N33:N78" si="5">+IF(M33&gt;0,J33*L33*($E$4-I33)/365,  0)</f>
        <v>0</v>
      </c>
      <c r="O33" s="47"/>
      <c r="P33" s="49">
        <f t="shared" si="2"/>
        <v>0</v>
      </c>
      <c r="Q33" s="47">
        <v>12</v>
      </c>
      <c r="R33" s="49">
        <f t="shared" si="3"/>
        <v>0</v>
      </c>
      <c r="S33" s="50">
        <f t="shared" ref="S33:S78" si="6">IF(K33&gt;0,K33-N33-P33-R33,0)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</row>
    <row r="34" spans="1:134" x14ac:dyDescent="0.2">
      <c r="A34" s="38" t="s">
        <v>60</v>
      </c>
      <c r="B34" s="39">
        <v>1303.43</v>
      </c>
      <c r="C34" s="52"/>
      <c r="D34" s="39">
        <v>1008.5248171881694</v>
      </c>
      <c r="E34" s="41"/>
      <c r="F34" s="42"/>
      <c r="G34" s="43"/>
      <c r="H34" s="43"/>
      <c r="I34" s="44"/>
      <c r="J34" s="39"/>
      <c r="K34" s="54">
        <f t="shared" si="0"/>
        <v>1008.5248171881694</v>
      </c>
      <c r="L34" s="53">
        <v>2.5000000000000001E-2</v>
      </c>
      <c r="M34" s="47"/>
      <c r="N34" s="48">
        <f t="shared" si="5"/>
        <v>0</v>
      </c>
      <c r="O34" s="47"/>
      <c r="P34" s="49">
        <f t="shared" si="2"/>
        <v>0</v>
      </c>
      <c r="Q34" s="47">
        <v>3</v>
      </c>
      <c r="R34" s="49">
        <f t="shared" si="3"/>
        <v>25.213120429704237</v>
      </c>
      <c r="S34" s="50">
        <f t="shared" si="6"/>
        <v>983.31169675846525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</row>
    <row r="35" spans="1:134" x14ac:dyDescent="0.2">
      <c r="A35" s="38" t="s">
        <v>61</v>
      </c>
      <c r="B35" s="39">
        <v>148</v>
      </c>
      <c r="C35" s="52"/>
      <c r="D35" s="39">
        <v>114.5145293140783</v>
      </c>
      <c r="E35" s="41"/>
      <c r="F35" s="42"/>
      <c r="G35" s="43"/>
      <c r="H35" s="43"/>
      <c r="I35" s="44"/>
      <c r="J35" s="39"/>
      <c r="K35" s="54">
        <f t="shared" si="0"/>
        <v>114.5145293140783</v>
      </c>
      <c r="L35" s="53">
        <v>2.5000000000000001E-2</v>
      </c>
      <c r="M35" s="47"/>
      <c r="N35" s="48">
        <f t="shared" si="5"/>
        <v>0</v>
      </c>
      <c r="O35" s="47"/>
      <c r="P35" s="49">
        <f t="shared" si="2"/>
        <v>0</v>
      </c>
      <c r="Q35" s="47">
        <v>1</v>
      </c>
      <c r="R35" s="49">
        <f t="shared" si="3"/>
        <v>2.8628632328519577</v>
      </c>
      <c r="S35" s="50">
        <f t="shared" si="6"/>
        <v>111.65166608122634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</row>
    <row r="36" spans="1:134" x14ac:dyDescent="0.2">
      <c r="A36" s="38" t="s">
        <v>62</v>
      </c>
      <c r="B36" s="39">
        <v>40.299999999999997</v>
      </c>
      <c r="C36" s="52"/>
      <c r="D36" s="39">
        <v>31.181996833495649</v>
      </c>
      <c r="E36" s="41"/>
      <c r="F36" s="42"/>
      <c r="G36" s="43"/>
      <c r="H36" s="43"/>
      <c r="I36" s="44"/>
      <c r="J36" s="39"/>
      <c r="K36" s="54">
        <f t="shared" si="0"/>
        <v>31.181996833495649</v>
      </c>
      <c r="L36" s="53">
        <v>2.5000000000000001E-2</v>
      </c>
      <c r="M36" s="47"/>
      <c r="N36" s="48">
        <f t="shared" si="5"/>
        <v>0</v>
      </c>
      <c r="O36" s="47"/>
      <c r="P36" s="49">
        <f t="shared" si="2"/>
        <v>0</v>
      </c>
      <c r="Q36" s="47">
        <v>2</v>
      </c>
      <c r="R36" s="49">
        <f t="shared" si="3"/>
        <v>0.77954992083739127</v>
      </c>
      <c r="S36" s="50">
        <f t="shared" si="6"/>
        <v>30.402446912658259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</row>
    <row r="37" spans="1:134" x14ac:dyDescent="0.2">
      <c r="A37" s="38" t="s">
        <v>63</v>
      </c>
      <c r="B37" s="39">
        <v>770</v>
      </c>
      <c r="C37" s="52"/>
      <c r="D37" s="39">
        <v>595.78505116108295</v>
      </c>
      <c r="E37" s="41"/>
      <c r="F37" s="42"/>
      <c r="G37" s="43"/>
      <c r="H37" s="43"/>
      <c r="I37" s="44"/>
      <c r="J37" s="39"/>
      <c r="K37" s="54">
        <f t="shared" si="0"/>
        <v>595.78505116108295</v>
      </c>
      <c r="L37" s="53">
        <v>2.5000000000000001E-2</v>
      </c>
      <c r="M37" s="47"/>
      <c r="N37" s="48">
        <f t="shared" si="5"/>
        <v>0</v>
      </c>
      <c r="O37" s="47"/>
      <c r="P37" s="49">
        <f t="shared" si="2"/>
        <v>0</v>
      </c>
      <c r="Q37" s="47">
        <v>1</v>
      </c>
      <c r="R37" s="49">
        <f t="shared" si="3"/>
        <v>14.894626279027074</v>
      </c>
      <c r="S37" s="50">
        <f t="shared" si="6"/>
        <v>580.89042488205587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</row>
    <row r="38" spans="1:134" x14ac:dyDescent="0.2">
      <c r="A38" s="38" t="s">
        <v>64</v>
      </c>
      <c r="B38" s="39">
        <v>219</v>
      </c>
      <c r="C38" s="52"/>
      <c r="D38" s="39">
        <v>169.45055351204829</v>
      </c>
      <c r="E38" s="41"/>
      <c r="F38" s="42"/>
      <c r="G38" s="43"/>
      <c r="H38" s="43"/>
      <c r="I38" s="44"/>
      <c r="J38" s="39"/>
      <c r="K38" s="54">
        <f t="shared" si="0"/>
        <v>169.45055351204829</v>
      </c>
      <c r="L38" s="53">
        <v>2.5000000000000001E-2</v>
      </c>
      <c r="M38" s="47"/>
      <c r="N38" s="48">
        <f t="shared" si="5"/>
        <v>0</v>
      </c>
      <c r="O38" s="47"/>
      <c r="P38" s="49">
        <f t="shared" si="2"/>
        <v>0</v>
      </c>
      <c r="Q38" s="47">
        <v>1</v>
      </c>
      <c r="R38" s="49">
        <f t="shared" si="3"/>
        <v>4.2362638378012072</v>
      </c>
      <c r="S38" s="50">
        <f t="shared" si="6"/>
        <v>165.21428967424708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</row>
    <row r="39" spans="1:134" x14ac:dyDescent="0.2">
      <c r="A39" s="38" t="s">
        <v>65</v>
      </c>
      <c r="B39" s="39">
        <v>46</v>
      </c>
      <c r="C39" s="52"/>
      <c r="D39" s="39">
        <v>35.592353705727028</v>
      </c>
      <c r="E39" s="41"/>
      <c r="F39" s="42"/>
      <c r="G39" s="43"/>
      <c r="H39" s="43"/>
      <c r="I39" s="44"/>
      <c r="J39" s="39"/>
      <c r="K39" s="54">
        <f t="shared" si="0"/>
        <v>35.592353705727028</v>
      </c>
      <c r="L39" s="53">
        <v>2.5000000000000001E-2</v>
      </c>
      <c r="M39" s="47"/>
      <c r="N39" s="48">
        <f t="shared" si="5"/>
        <v>0</v>
      </c>
      <c r="O39" s="47"/>
      <c r="P39" s="49">
        <f t="shared" si="2"/>
        <v>0</v>
      </c>
      <c r="Q39" s="47">
        <v>1</v>
      </c>
      <c r="R39" s="49">
        <f t="shared" si="3"/>
        <v>0.88980884264317572</v>
      </c>
      <c r="S39" s="50">
        <f t="shared" si="6"/>
        <v>34.702544863083851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</row>
    <row r="40" spans="1:134" x14ac:dyDescent="0.2">
      <c r="A40" s="38" t="s">
        <v>66</v>
      </c>
      <c r="B40" s="39">
        <v>158</v>
      </c>
      <c r="C40" s="52"/>
      <c r="D40" s="39">
        <v>122.25199751097546</v>
      </c>
      <c r="E40" s="41"/>
      <c r="F40" s="42"/>
      <c r="G40" s="43"/>
      <c r="H40" s="43"/>
      <c r="I40" s="44"/>
      <c r="J40" s="39"/>
      <c r="K40" s="54">
        <f t="shared" si="0"/>
        <v>122.25199751097546</v>
      </c>
      <c r="L40" s="53">
        <v>2.5000000000000001E-2</v>
      </c>
      <c r="M40" s="47"/>
      <c r="N40" s="48">
        <f t="shared" si="5"/>
        <v>0</v>
      </c>
      <c r="O40" s="47"/>
      <c r="P40" s="49">
        <f t="shared" si="2"/>
        <v>0</v>
      </c>
      <c r="Q40" s="47">
        <v>1</v>
      </c>
      <c r="R40" s="49">
        <f t="shared" si="3"/>
        <v>3.0562999377743867</v>
      </c>
      <c r="S40" s="50">
        <f t="shared" si="6"/>
        <v>119.19569757320107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</row>
    <row r="41" spans="1:134" x14ac:dyDescent="0.2">
      <c r="A41" s="38" t="s">
        <v>67</v>
      </c>
      <c r="B41" s="39">
        <f>650</f>
        <v>650</v>
      </c>
      <c r="C41" s="52"/>
      <c r="D41" s="39">
        <v>502.93543279831692</v>
      </c>
      <c r="E41" s="41"/>
      <c r="F41" s="42"/>
      <c r="G41" s="43"/>
      <c r="H41" s="43"/>
      <c r="I41" s="44"/>
      <c r="J41" s="55"/>
      <c r="K41" s="54">
        <f t="shared" si="0"/>
        <v>502.93543279831692</v>
      </c>
      <c r="L41" s="53">
        <v>2.5000000000000001E-2</v>
      </c>
      <c r="M41" s="47"/>
      <c r="N41" s="48">
        <f t="shared" si="5"/>
        <v>0</v>
      </c>
      <c r="O41" s="47"/>
      <c r="P41" s="49">
        <f t="shared" si="2"/>
        <v>0</v>
      </c>
      <c r="Q41" s="47">
        <v>1</v>
      </c>
      <c r="R41" s="49">
        <f t="shared" si="3"/>
        <v>12.573385819957924</v>
      </c>
      <c r="S41" s="50">
        <f t="shared" si="6"/>
        <v>490.36204697835899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</row>
    <row r="42" spans="1:134" x14ac:dyDescent="0.2">
      <c r="A42" s="58" t="s">
        <v>68</v>
      </c>
      <c r="B42" s="39">
        <v>440</v>
      </c>
      <c r="C42" s="52"/>
      <c r="D42" s="39">
        <v>340.44860066347599</v>
      </c>
      <c r="E42" s="41"/>
      <c r="F42" s="42"/>
      <c r="G42" s="43"/>
      <c r="H42" s="43"/>
      <c r="I42" s="44"/>
      <c r="J42" s="55"/>
      <c r="K42" s="54">
        <f t="shared" si="0"/>
        <v>340.44860066347599</v>
      </c>
      <c r="L42" s="53">
        <v>2.5000000000000001E-2</v>
      </c>
      <c r="M42" s="47"/>
      <c r="N42" s="48">
        <f t="shared" si="5"/>
        <v>0</v>
      </c>
      <c r="O42" s="47"/>
      <c r="P42" s="49">
        <f t="shared" si="2"/>
        <v>0</v>
      </c>
      <c r="Q42" s="47">
        <v>4</v>
      </c>
      <c r="R42" s="49">
        <f t="shared" si="3"/>
        <v>8.5112150165869007</v>
      </c>
      <c r="S42" s="50">
        <f t="shared" si="6"/>
        <v>331.93738564688908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</row>
    <row r="43" spans="1:134" x14ac:dyDescent="0.2">
      <c r="A43" s="38" t="s">
        <v>69</v>
      </c>
      <c r="B43" s="39">
        <v>880</v>
      </c>
      <c r="C43" s="52"/>
      <c r="D43" s="39">
        <v>680.89720132695197</v>
      </c>
      <c r="E43" s="41"/>
      <c r="F43" s="42"/>
      <c r="G43" s="43"/>
      <c r="H43" s="43"/>
      <c r="I43" s="44"/>
      <c r="J43" s="39"/>
      <c r="K43" s="54">
        <f t="shared" si="0"/>
        <v>680.89720132695197</v>
      </c>
      <c r="L43" s="53">
        <v>2.5000000000000001E-2</v>
      </c>
      <c r="M43" s="47"/>
      <c r="N43" s="48">
        <f t="shared" si="5"/>
        <v>0</v>
      </c>
      <c r="O43" s="47"/>
      <c r="P43" s="49">
        <f t="shared" si="2"/>
        <v>0</v>
      </c>
      <c r="Q43" s="47">
        <v>1</v>
      </c>
      <c r="R43" s="49">
        <f t="shared" si="3"/>
        <v>17.022430033173801</v>
      </c>
      <c r="S43" s="50">
        <f t="shared" si="6"/>
        <v>663.87477129377817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</row>
    <row r="44" spans="1:134" x14ac:dyDescent="0.2">
      <c r="A44" s="38" t="s">
        <v>70</v>
      </c>
      <c r="B44" s="39">
        <v>112</v>
      </c>
      <c r="C44" s="52"/>
      <c r="D44" s="39">
        <v>86.659643805248436</v>
      </c>
      <c r="E44" s="41"/>
      <c r="F44" s="42"/>
      <c r="G44" s="43"/>
      <c r="H44" s="43"/>
      <c r="I44" s="44"/>
      <c r="J44" s="39"/>
      <c r="K44" s="54">
        <f t="shared" si="0"/>
        <v>86.659643805248436</v>
      </c>
      <c r="L44" s="53">
        <v>2.5000000000000001E-2</v>
      </c>
      <c r="M44" s="47"/>
      <c r="N44" s="48">
        <f t="shared" si="5"/>
        <v>0</v>
      </c>
      <c r="O44" s="47"/>
      <c r="P44" s="49">
        <f t="shared" si="2"/>
        <v>0</v>
      </c>
      <c r="Q44" s="47">
        <v>1</v>
      </c>
      <c r="R44" s="49">
        <f t="shared" si="3"/>
        <v>2.1664910951312111</v>
      </c>
      <c r="S44" s="50">
        <f t="shared" si="6"/>
        <v>84.493152710117229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</row>
    <row r="45" spans="1:134" x14ac:dyDescent="0.2">
      <c r="A45" s="38" t="s">
        <v>71</v>
      </c>
      <c r="B45" s="39">
        <v>321.95</v>
      </c>
      <c r="C45" s="52"/>
      <c r="D45" s="39">
        <v>249.10778859910482</v>
      </c>
      <c r="E45" s="41"/>
      <c r="F45" s="42"/>
      <c r="G45" s="43"/>
      <c r="H45" s="43"/>
      <c r="I45" s="44"/>
      <c r="J45" s="39"/>
      <c r="K45" s="54">
        <f t="shared" si="0"/>
        <v>249.10778859910482</v>
      </c>
      <c r="L45" s="53">
        <v>2.5000000000000001E-2</v>
      </c>
      <c r="M45" s="47"/>
      <c r="N45" s="48">
        <f t="shared" si="5"/>
        <v>0</v>
      </c>
      <c r="O45" s="47"/>
      <c r="P45" s="49">
        <f t="shared" si="2"/>
        <v>0</v>
      </c>
      <c r="Q45" s="47">
        <v>1</v>
      </c>
      <c r="R45" s="49">
        <f t="shared" si="3"/>
        <v>6.2276947149776207</v>
      </c>
      <c r="S45" s="50">
        <f t="shared" si="6"/>
        <v>242.88009388412721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</row>
    <row r="46" spans="1:134" x14ac:dyDescent="0.2">
      <c r="A46" s="38" t="s">
        <v>72</v>
      </c>
      <c r="B46" s="39">
        <v>525</v>
      </c>
      <c r="C46" s="52"/>
      <c r="D46" s="39">
        <v>50.666877584790953</v>
      </c>
      <c r="E46" s="41"/>
      <c r="F46" s="42"/>
      <c r="G46" s="43"/>
      <c r="H46" s="43"/>
      <c r="I46" s="44"/>
      <c r="J46" s="39"/>
      <c r="K46" s="54">
        <f t="shared" si="0"/>
        <v>50.666877584790953</v>
      </c>
      <c r="L46" s="53">
        <v>0.1875</v>
      </c>
      <c r="M46" s="47"/>
      <c r="N46" s="48">
        <f t="shared" si="5"/>
        <v>0</v>
      </c>
      <c r="O46" s="47"/>
      <c r="P46" s="49">
        <f t="shared" si="2"/>
        <v>0</v>
      </c>
      <c r="Q46" s="47">
        <v>2</v>
      </c>
      <c r="R46" s="49">
        <f t="shared" si="3"/>
        <v>9.5000395471483046</v>
      </c>
      <c r="S46" s="50">
        <f t="shared" si="6"/>
        <v>41.166838037642648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</row>
    <row r="47" spans="1:134" x14ac:dyDescent="0.2">
      <c r="A47" s="38" t="s">
        <v>73</v>
      </c>
      <c r="B47" s="39">
        <v>991</v>
      </c>
      <c r="C47" s="52"/>
      <c r="D47" s="39">
        <v>95.639763212433934</v>
      </c>
      <c r="E47" s="41"/>
      <c r="F47" s="42"/>
      <c r="G47" s="43"/>
      <c r="H47" s="43"/>
      <c r="I47" s="44"/>
      <c r="J47" s="39"/>
      <c r="K47" s="54">
        <f t="shared" si="0"/>
        <v>95.639763212433934</v>
      </c>
      <c r="L47" s="53">
        <v>0.1875</v>
      </c>
      <c r="M47" s="47"/>
      <c r="N47" s="48">
        <f t="shared" si="5"/>
        <v>0</v>
      </c>
      <c r="O47" s="47"/>
      <c r="P47" s="49">
        <f t="shared" si="2"/>
        <v>0</v>
      </c>
      <c r="Q47" s="47">
        <v>1</v>
      </c>
      <c r="R47" s="49">
        <f t="shared" si="3"/>
        <v>17.932455602331363</v>
      </c>
      <c r="S47" s="50">
        <f t="shared" si="6"/>
        <v>77.707307610102575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</row>
    <row r="48" spans="1:134" x14ac:dyDescent="0.2">
      <c r="A48" s="38" t="s">
        <v>74</v>
      </c>
      <c r="B48" s="39">
        <v>292</v>
      </c>
      <c r="C48" s="52"/>
      <c r="D48" s="39">
        <v>0</v>
      </c>
      <c r="E48" s="41"/>
      <c r="F48" s="42"/>
      <c r="G48" s="43"/>
      <c r="H48" s="43"/>
      <c r="I48" s="44"/>
      <c r="J48" s="39"/>
      <c r="K48" s="54">
        <f t="shared" si="0"/>
        <v>0</v>
      </c>
      <c r="L48" s="53">
        <v>1</v>
      </c>
      <c r="M48" s="47"/>
      <c r="N48" s="48">
        <f t="shared" si="5"/>
        <v>0</v>
      </c>
      <c r="O48" s="47"/>
      <c r="P48" s="49">
        <f t="shared" si="2"/>
        <v>0</v>
      </c>
      <c r="Q48" s="47">
        <v>1</v>
      </c>
      <c r="R48" s="49">
        <f t="shared" si="3"/>
        <v>0</v>
      </c>
      <c r="S48" s="50">
        <f t="shared" si="6"/>
        <v>0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</row>
    <row r="49" spans="1:134" x14ac:dyDescent="0.2">
      <c r="A49" s="38" t="s">
        <v>75</v>
      </c>
      <c r="B49" s="39">
        <v>2792</v>
      </c>
      <c r="C49" s="52"/>
      <c r="D49" s="39">
        <v>2160.3011205736939</v>
      </c>
      <c r="E49" s="41"/>
      <c r="F49" s="42"/>
      <c r="G49" s="43"/>
      <c r="H49" s="43"/>
      <c r="I49" s="44"/>
      <c r="J49" s="39"/>
      <c r="K49" s="54">
        <f t="shared" si="0"/>
        <v>2160.3011205736939</v>
      </c>
      <c r="L49" s="53">
        <v>2.5000000000000001E-2</v>
      </c>
      <c r="M49" s="47"/>
      <c r="N49" s="48">
        <f t="shared" si="5"/>
        <v>0</v>
      </c>
      <c r="O49" s="47"/>
      <c r="P49" s="49">
        <f t="shared" si="2"/>
        <v>0</v>
      </c>
      <c r="Q49" s="47">
        <v>1</v>
      </c>
      <c r="R49" s="49">
        <f t="shared" si="3"/>
        <v>54.007528014342348</v>
      </c>
      <c r="S49" s="50">
        <f t="shared" si="6"/>
        <v>2106.2935925593515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</row>
    <row r="50" spans="1:134" x14ac:dyDescent="0.2">
      <c r="A50" s="38" t="s">
        <v>76</v>
      </c>
      <c r="B50" s="39">
        <v>34.9</v>
      </c>
      <c r="C50" s="52"/>
      <c r="D50" s="39">
        <v>27.00376400717116</v>
      </c>
      <c r="E50" s="41"/>
      <c r="F50" s="42"/>
      <c r="G50" s="43"/>
      <c r="H50" s="43"/>
      <c r="I50" s="44"/>
      <c r="J50" s="39"/>
      <c r="K50" s="54">
        <f t="shared" si="0"/>
        <v>27.00376400717116</v>
      </c>
      <c r="L50" s="53">
        <v>2.5000000000000001E-2</v>
      </c>
      <c r="M50" s="47"/>
      <c r="N50" s="48">
        <f t="shared" si="5"/>
        <v>0</v>
      </c>
      <c r="O50" s="47"/>
      <c r="P50" s="49">
        <f t="shared" si="2"/>
        <v>0</v>
      </c>
      <c r="Q50" s="47">
        <v>1</v>
      </c>
      <c r="R50" s="49">
        <f t="shared" si="3"/>
        <v>0.67509410017927907</v>
      </c>
      <c r="S50" s="50">
        <f t="shared" si="6"/>
        <v>26.32866990699188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</row>
    <row r="51" spans="1:134" x14ac:dyDescent="0.2">
      <c r="A51" s="38" t="s">
        <v>77</v>
      </c>
      <c r="B51" s="39">
        <v>1320</v>
      </c>
      <c r="C51" s="52"/>
      <c r="D51" s="39">
        <v>1021.3458019904281</v>
      </c>
      <c r="E51" s="41"/>
      <c r="F51" s="42"/>
      <c r="G51" s="43"/>
      <c r="H51" s="43"/>
      <c r="I51" s="44"/>
      <c r="J51" s="39"/>
      <c r="K51" s="54">
        <f t="shared" si="0"/>
        <v>1021.3458019904281</v>
      </c>
      <c r="L51" s="53">
        <v>2.5000000000000001E-2</v>
      </c>
      <c r="M51" s="47"/>
      <c r="N51" s="48">
        <f t="shared" si="5"/>
        <v>0</v>
      </c>
      <c r="O51" s="47"/>
      <c r="P51" s="49">
        <f t="shared" si="2"/>
        <v>0</v>
      </c>
      <c r="Q51" s="47">
        <v>1</v>
      </c>
      <c r="R51" s="49">
        <f t="shared" si="3"/>
        <v>25.533645049760704</v>
      </c>
      <c r="S51" s="50">
        <f t="shared" si="6"/>
        <v>995.81215694066736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</row>
    <row r="52" spans="1:134" x14ac:dyDescent="0.2">
      <c r="A52" s="38" t="s">
        <v>78</v>
      </c>
      <c r="B52" s="39">
        <v>941.25</v>
      </c>
      <c r="C52" s="52"/>
      <c r="D52" s="39">
        <v>728.28919403294708</v>
      </c>
      <c r="E52" s="41"/>
      <c r="F52" s="42"/>
      <c r="G52" s="43"/>
      <c r="H52" s="43"/>
      <c r="I52" s="44"/>
      <c r="J52" s="39"/>
      <c r="K52" s="54">
        <f t="shared" si="0"/>
        <v>728.28919403294708</v>
      </c>
      <c r="L52" s="53">
        <v>2.5000000000000001E-2</v>
      </c>
      <c r="M52" s="47"/>
      <c r="N52" s="48">
        <f t="shared" si="5"/>
        <v>0</v>
      </c>
      <c r="O52" s="47"/>
      <c r="P52" s="49">
        <f t="shared" si="2"/>
        <v>0</v>
      </c>
      <c r="Q52" s="47">
        <v>1</v>
      </c>
      <c r="R52" s="49">
        <f t="shared" si="3"/>
        <v>18.207229850823676</v>
      </c>
      <c r="S52" s="50">
        <f t="shared" si="6"/>
        <v>710.08196418212344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</row>
    <row r="53" spans="1:134" x14ac:dyDescent="0.2">
      <c r="A53" s="38" t="s">
        <v>79</v>
      </c>
      <c r="B53" s="39">
        <v>660</v>
      </c>
      <c r="C53" s="52"/>
      <c r="D53" s="39">
        <v>63.695503249451463</v>
      </c>
      <c r="E53" s="41"/>
      <c r="F53" s="42"/>
      <c r="G53" s="43"/>
      <c r="H53" s="43"/>
      <c r="I53" s="44"/>
      <c r="J53" s="39"/>
      <c r="K53" s="54">
        <f t="shared" si="0"/>
        <v>63.695503249451463</v>
      </c>
      <c r="L53" s="53">
        <v>0.1875</v>
      </c>
      <c r="M53" s="47"/>
      <c r="N53" s="48">
        <f t="shared" si="5"/>
        <v>0</v>
      </c>
      <c r="O53" s="47"/>
      <c r="P53" s="49">
        <f t="shared" si="2"/>
        <v>0</v>
      </c>
      <c r="Q53" s="47">
        <v>1</v>
      </c>
      <c r="R53" s="49">
        <f t="shared" si="3"/>
        <v>11.942906859272149</v>
      </c>
      <c r="S53" s="50">
        <f t="shared" si="6"/>
        <v>51.752596390179313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</row>
    <row r="54" spans="1:134" x14ac:dyDescent="0.2">
      <c r="A54" s="58" t="s">
        <v>80</v>
      </c>
      <c r="B54" s="39">
        <v>56</v>
      </c>
      <c r="C54" s="52"/>
      <c r="D54" s="39">
        <v>0</v>
      </c>
      <c r="E54" s="41"/>
      <c r="F54" s="42"/>
      <c r="G54" s="43"/>
      <c r="H54" s="43"/>
      <c r="I54" s="44"/>
      <c r="J54" s="55"/>
      <c r="K54" s="54">
        <f t="shared" si="0"/>
        <v>0</v>
      </c>
      <c r="L54" s="53">
        <v>1</v>
      </c>
      <c r="M54" s="47"/>
      <c r="N54" s="48">
        <f t="shared" si="5"/>
        <v>0</v>
      </c>
      <c r="O54" s="47"/>
      <c r="P54" s="49">
        <f t="shared" si="2"/>
        <v>0</v>
      </c>
      <c r="Q54" s="47">
        <v>2</v>
      </c>
      <c r="R54" s="49">
        <f t="shared" si="3"/>
        <v>0</v>
      </c>
      <c r="S54" s="50">
        <f t="shared" si="6"/>
        <v>0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</row>
    <row r="55" spans="1:134" x14ac:dyDescent="0.2">
      <c r="A55" s="58"/>
      <c r="B55" s="39"/>
      <c r="C55" s="52"/>
      <c r="D55" s="39">
        <v>0</v>
      </c>
      <c r="E55" s="41"/>
      <c r="F55" s="42"/>
      <c r="G55" s="43"/>
      <c r="H55" s="43"/>
      <c r="I55" s="44"/>
      <c r="J55" s="55"/>
      <c r="K55" s="54">
        <f t="shared" si="0"/>
        <v>0</v>
      </c>
      <c r="L55" s="53"/>
      <c r="M55" s="47"/>
      <c r="N55" s="48">
        <f>+IF(M55&gt;0,J55*L55*($E$4-I55)/365,  0)</f>
        <v>0</v>
      </c>
      <c r="O55" s="47"/>
      <c r="P55" s="49">
        <f>+IF(O55&gt;0,J55*L55*($E$4-I55)/365+(B55*L55), 0)</f>
        <v>0</v>
      </c>
      <c r="Q55" s="47">
        <v>2</v>
      </c>
      <c r="R55" s="49">
        <f>+IF(Q55&gt;0,(J55*L55*($E$4-I55)/365)+(D55*L55),0)</f>
        <v>0</v>
      </c>
      <c r="S55" s="50">
        <f>IF(K55&gt;0,K55-N55-P55-R55,0)</f>
        <v>0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</row>
    <row r="56" spans="1:134" x14ac:dyDescent="0.2">
      <c r="A56" s="38" t="s">
        <v>81</v>
      </c>
      <c r="B56" s="39">
        <v>160</v>
      </c>
      <c r="C56" s="52"/>
      <c r="D56" s="39">
        <v>123.55292942771496</v>
      </c>
      <c r="E56" s="41"/>
      <c r="F56" s="42"/>
      <c r="G56" s="43"/>
      <c r="H56" s="43"/>
      <c r="I56" s="44"/>
      <c r="J56" s="39"/>
      <c r="K56" s="54">
        <f t="shared" si="0"/>
        <v>123.55292942771496</v>
      </c>
      <c r="L56" s="53">
        <v>2.5000000000000001E-2</v>
      </c>
      <c r="M56" s="47"/>
      <c r="N56" s="48">
        <f t="shared" si="5"/>
        <v>0</v>
      </c>
      <c r="O56" s="47"/>
      <c r="P56" s="49">
        <f t="shared" si="2"/>
        <v>0</v>
      </c>
      <c r="Q56" s="47">
        <v>1</v>
      </c>
      <c r="R56" s="49">
        <f t="shared" si="3"/>
        <v>3.0888232356928742</v>
      </c>
      <c r="S56" s="50">
        <f t="shared" si="6"/>
        <v>120.46410619202209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</row>
    <row r="57" spans="1:134" x14ac:dyDescent="0.2">
      <c r="A57" s="58" t="s">
        <v>82</v>
      </c>
      <c r="B57" s="39"/>
      <c r="C57" s="52"/>
      <c r="D57" s="39">
        <v>0</v>
      </c>
      <c r="E57" s="41"/>
      <c r="F57" s="42"/>
      <c r="G57" s="43"/>
      <c r="H57" s="43"/>
      <c r="I57" s="44"/>
      <c r="J57" s="39"/>
      <c r="K57" s="54">
        <f t="shared" si="0"/>
        <v>0</v>
      </c>
      <c r="L57" s="53"/>
      <c r="M57" s="47"/>
      <c r="N57" s="48">
        <f t="shared" si="5"/>
        <v>0</v>
      </c>
      <c r="O57" s="47"/>
      <c r="P57" s="49">
        <f t="shared" si="2"/>
        <v>0</v>
      </c>
      <c r="Q57" s="47">
        <v>7</v>
      </c>
      <c r="R57" s="49">
        <f t="shared" si="3"/>
        <v>0</v>
      </c>
      <c r="S57" s="50">
        <f t="shared" si="6"/>
        <v>0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</row>
    <row r="58" spans="1:134" x14ac:dyDescent="0.2">
      <c r="A58" s="58" t="s">
        <v>83</v>
      </c>
      <c r="B58" s="39"/>
      <c r="C58" s="52"/>
      <c r="D58" s="39">
        <v>423.49750684931507</v>
      </c>
      <c r="E58" s="41"/>
      <c r="F58" s="42"/>
      <c r="G58" s="43"/>
      <c r="H58" s="43"/>
      <c r="I58" s="44"/>
      <c r="J58" s="39"/>
      <c r="K58" s="54">
        <f t="shared" si="0"/>
        <v>423.49750684931507</v>
      </c>
      <c r="L58" s="53">
        <v>2.5000000000000001E-2</v>
      </c>
      <c r="M58" s="47"/>
      <c r="N58" s="48">
        <f t="shared" si="5"/>
        <v>0</v>
      </c>
      <c r="O58" s="47"/>
      <c r="P58" s="49">
        <f t="shared" si="2"/>
        <v>0</v>
      </c>
      <c r="Q58" s="47">
        <v>8</v>
      </c>
      <c r="R58" s="49">
        <f t="shared" si="3"/>
        <v>10.587437671232877</v>
      </c>
      <c r="S58" s="50">
        <f t="shared" si="6"/>
        <v>412.91006917808221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</row>
    <row r="59" spans="1:134" x14ac:dyDescent="0.2">
      <c r="A59" s="58" t="s">
        <v>84</v>
      </c>
      <c r="B59" s="39"/>
      <c r="C59" s="52"/>
      <c r="D59" s="39">
        <v>542.37399999999991</v>
      </c>
      <c r="E59" s="41"/>
      <c r="F59" s="42"/>
      <c r="G59" s="43"/>
      <c r="H59" s="43"/>
      <c r="I59" s="44"/>
      <c r="J59" s="39"/>
      <c r="K59" s="54">
        <f t="shared" si="0"/>
        <v>542.37399999999991</v>
      </c>
      <c r="L59" s="53">
        <v>2.5000000000000001E-2</v>
      </c>
      <c r="M59" s="47"/>
      <c r="N59" s="48">
        <f t="shared" si="5"/>
        <v>0</v>
      </c>
      <c r="O59" s="47"/>
      <c r="P59" s="49">
        <f t="shared" si="2"/>
        <v>0</v>
      </c>
      <c r="Q59" s="47">
        <v>9</v>
      </c>
      <c r="R59" s="49">
        <f t="shared" si="3"/>
        <v>13.559349999999998</v>
      </c>
      <c r="S59" s="50">
        <f t="shared" si="6"/>
        <v>528.81464999999992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</row>
    <row r="60" spans="1:134" x14ac:dyDescent="0.2">
      <c r="A60" s="58" t="s">
        <v>85</v>
      </c>
      <c r="B60" s="39"/>
      <c r="C60" s="52"/>
      <c r="D60" s="39">
        <v>13.002116438356165</v>
      </c>
      <c r="E60" s="41"/>
      <c r="F60" s="42"/>
      <c r="G60" s="43"/>
      <c r="H60" s="43"/>
      <c r="I60" s="44"/>
      <c r="J60" s="39"/>
      <c r="K60" s="54">
        <f t="shared" si="0"/>
        <v>13.002116438356165</v>
      </c>
      <c r="L60" s="53">
        <v>2.5000000000000001E-2</v>
      </c>
      <c r="M60" s="47"/>
      <c r="N60" s="48">
        <f t="shared" si="5"/>
        <v>0</v>
      </c>
      <c r="O60" s="47"/>
      <c r="P60" s="49">
        <f t="shared" si="2"/>
        <v>0</v>
      </c>
      <c r="Q60" s="47">
        <v>10</v>
      </c>
      <c r="R60" s="49">
        <f t="shared" si="3"/>
        <v>0.32505291095890415</v>
      </c>
      <c r="S60" s="50">
        <f t="shared" si="6"/>
        <v>12.677063527397261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</row>
    <row r="61" spans="1:134" x14ac:dyDescent="0.2">
      <c r="A61" s="58" t="s">
        <v>86</v>
      </c>
      <c r="B61" s="39"/>
      <c r="C61" s="52"/>
      <c r="D61" s="39">
        <v>0</v>
      </c>
      <c r="E61" s="41"/>
      <c r="F61" s="42"/>
      <c r="G61" s="43"/>
      <c r="H61" s="43"/>
      <c r="I61" s="44"/>
      <c r="J61" s="39"/>
      <c r="K61" s="54">
        <f t="shared" si="0"/>
        <v>0</v>
      </c>
      <c r="L61" s="53"/>
      <c r="M61" s="47"/>
      <c r="N61" s="48">
        <f t="shared" si="5"/>
        <v>0</v>
      </c>
      <c r="O61" s="47"/>
      <c r="P61" s="49">
        <f t="shared" si="2"/>
        <v>0</v>
      </c>
      <c r="Q61" s="47">
        <v>11</v>
      </c>
      <c r="R61" s="49">
        <f t="shared" si="3"/>
        <v>0</v>
      </c>
      <c r="S61" s="50">
        <f t="shared" si="6"/>
        <v>0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</row>
    <row r="62" spans="1:134" x14ac:dyDescent="0.2">
      <c r="A62" s="58" t="s">
        <v>87</v>
      </c>
      <c r="B62" s="39"/>
      <c r="C62" s="52"/>
      <c r="D62" s="39">
        <v>47.810639589041088</v>
      </c>
      <c r="E62" s="41"/>
      <c r="F62" s="42"/>
      <c r="G62" s="43"/>
      <c r="H62" s="43"/>
      <c r="I62" s="44"/>
      <c r="J62" s="39"/>
      <c r="K62" s="54">
        <f t="shared" si="0"/>
        <v>47.810639589041088</v>
      </c>
      <c r="L62" s="53">
        <v>2.5000000000000001E-2</v>
      </c>
      <c r="M62" s="47"/>
      <c r="N62" s="48">
        <f t="shared" si="5"/>
        <v>0</v>
      </c>
      <c r="O62" s="47"/>
      <c r="P62" s="49">
        <f t="shared" si="2"/>
        <v>0</v>
      </c>
      <c r="Q62" s="47">
        <v>12</v>
      </c>
      <c r="R62" s="49">
        <f t="shared" si="3"/>
        <v>1.1952659897260272</v>
      </c>
      <c r="S62" s="50">
        <f t="shared" si="6"/>
        <v>46.615373599315063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</row>
    <row r="63" spans="1:134" x14ac:dyDescent="0.2">
      <c r="A63" s="58" t="s">
        <v>88</v>
      </c>
      <c r="B63" s="39"/>
      <c r="C63" s="52"/>
      <c r="D63" s="39">
        <v>39.702891267123285</v>
      </c>
      <c r="E63" s="41"/>
      <c r="F63" s="42"/>
      <c r="G63" s="43"/>
      <c r="H63" s="43"/>
      <c r="I63" s="44"/>
      <c r="J63" s="39"/>
      <c r="K63" s="54">
        <f t="shared" si="0"/>
        <v>39.702891267123285</v>
      </c>
      <c r="L63" s="53">
        <v>2.5000000000000001E-2</v>
      </c>
      <c r="M63" s="47"/>
      <c r="N63" s="48">
        <f t="shared" si="5"/>
        <v>0</v>
      </c>
      <c r="O63" s="47"/>
      <c r="P63" s="49">
        <f t="shared" si="2"/>
        <v>0</v>
      </c>
      <c r="Q63" s="47">
        <v>13</v>
      </c>
      <c r="R63" s="49">
        <f t="shared" si="3"/>
        <v>0.9925722816780822</v>
      </c>
      <c r="S63" s="50">
        <f t="shared" si="6"/>
        <v>38.710318985445205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</row>
    <row r="64" spans="1:134" x14ac:dyDescent="0.2">
      <c r="A64" s="58" t="s">
        <v>89</v>
      </c>
      <c r="B64" s="39"/>
      <c r="C64" s="52"/>
      <c r="D64" s="39">
        <v>260.27450941780819</v>
      </c>
      <c r="E64" s="41"/>
      <c r="F64" s="42"/>
      <c r="G64" s="43"/>
      <c r="H64" s="43"/>
      <c r="I64" s="44"/>
      <c r="J64" s="39"/>
      <c r="K64" s="54">
        <f t="shared" si="0"/>
        <v>260.27450941780819</v>
      </c>
      <c r="L64" s="53">
        <v>2.5000000000000001E-2</v>
      </c>
      <c r="M64" s="47"/>
      <c r="N64" s="48">
        <f t="shared" si="5"/>
        <v>0</v>
      </c>
      <c r="O64" s="47"/>
      <c r="P64" s="49">
        <f t="shared" si="2"/>
        <v>0</v>
      </c>
      <c r="Q64" s="47">
        <v>14</v>
      </c>
      <c r="R64" s="49">
        <f t="shared" si="3"/>
        <v>6.5068627354452051</v>
      </c>
      <c r="S64" s="50">
        <f t="shared" si="6"/>
        <v>253.76764668236299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</row>
    <row r="65" spans="1:134" x14ac:dyDescent="0.2">
      <c r="A65" s="58" t="s">
        <v>90</v>
      </c>
      <c r="B65" s="39"/>
      <c r="C65" s="52"/>
      <c r="D65" s="39">
        <v>648.73938356164388</v>
      </c>
      <c r="E65" s="41"/>
      <c r="F65" s="42"/>
      <c r="G65" s="43"/>
      <c r="H65" s="43"/>
      <c r="I65" s="44"/>
      <c r="J65" s="39"/>
      <c r="K65" s="54">
        <f t="shared" si="0"/>
        <v>648.73938356164388</v>
      </c>
      <c r="L65" s="53">
        <v>2.5000000000000001E-2</v>
      </c>
      <c r="M65" s="47"/>
      <c r="N65" s="48">
        <f t="shared" si="5"/>
        <v>0</v>
      </c>
      <c r="O65" s="47"/>
      <c r="P65" s="49">
        <f t="shared" si="2"/>
        <v>0</v>
      </c>
      <c r="Q65" s="47">
        <v>15</v>
      </c>
      <c r="R65" s="49">
        <f t="shared" si="3"/>
        <v>16.218484589041097</v>
      </c>
      <c r="S65" s="50">
        <f t="shared" si="6"/>
        <v>632.52089897260282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</row>
    <row r="66" spans="1:134" x14ac:dyDescent="0.2">
      <c r="A66" s="38" t="s">
        <v>91</v>
      </c>
      <c r="B66" s="39"/>
      <c r="C66" s="52"/>
      <c r="D66" s="39">
        <v>776.79287671232885</v>
      </c>
      <c r="E66" s="41"/>
      <c r="F66" s="42"/>
      <c r="G66" s="43"/>
      <c r="H66" s="43"/>
      <c r="I66" s="44"/>
      <c r="J66" s="39"/>
      <c r="K66" s="54">
        <f t="shared" si="0"/>
        <v>776.79287671232885</v>
      </c>
      <c r="L66" s="53">
        <v>2.5000000000000001E-2</v>
      </c>
      <c r="M66" s="47"/>
      <c r="N66" s="48">
        <f t="shared" si="5"/>
        <v>0</v>
      </c>
      <c r="O66" s="47"/>
      <c r="P66" s="49">
        <f t="shared" si="2"/>
        <v>0</v>
      </c>
      <c r="Q66" s="47">
        <v>16</v>
      </c>
      <c r="R66" s="49">
        <f t="shared" si="3"/>
        <v>19.419821917808221</v>
      </c>
      <c r="S66" s="50">
        <f t="shared" si="6"/>
        <v>757.37305479452061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</row>
    <row r="67" spans="1:134" x14ac:dyDescent="0.2">
      <c r="A67" s="38" t="s">
        <v>92</v>
      </c>
      <c r="B67" s="39"/>
      <c r="C67" s="52"/>
      <c r="D67" s="39">
        <v>613.55815068493155</v>
      </c>
      <c r="E67" s="41"/>
      <c r="F67" s="42"/>
      <c r="G67" s="43"/>
      <c r="H67" s="43"/>
      <c r="I67" s="44"/>
      <c r="J67" s="39"/>
      <c r="K67" s="54">
        <f t="shared" si="0"/>
        <v>613.55815068493155</v>
      </c>
      <c r="L67" s="53">
        <v>2.5000000000000001E-2</v>
      </c>
      <c r="M67" s="47"/>
      <c r="N67" s="48">
        <f t="shared" si="5"/>
        <v>0</v>
      </c>
      <c r="O67" s="47"/>
      <c r="P67" s="49">
        <f t="shared" si="2"/>
        <v>0</v>
      </c>
      <c r="Q67" s="47">
        <v>17</v>
      </c>
      <c r="R67" s="49">
        <f t="shared" si="3"/>
        <v>15.338953767123289</v>
      </c>
      <c r="S67" s="50">
        <f t="shared" si="6"/>
        <v>598.21919691780829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</row>
    <row r="68" spans="1:134" x14ac:dyDescent="0.2">
      <c r="A68" s="38" t="s">
        <v>93</v>
      </c>
      <c r="B68" s="39"/>
      <c r="C68" s="52"/>
      <c r="D68" s="39">
        <v>813.31781041095883</v>
      </c>
      <c r="E68" s="41"/>
      <c r="F68" s="42"/>
      <c r="G68" s="43"/>
      <c r="H68" s="43"/>
      <c r="I68" s="44"/>
      <c r="J68" s="39"/>
      <c r="K68" s="54">
        <f t="shared" si="0"/>
        <v>813.31781041095883</v>
      </c>
      <c r="L68" s="53">
        <v>2.5000000000000001E-2</v>
      </c>
      <c r="M68" s="47"/>
      <c r="N68" s="48">
        <f t="shared" si="5"/>
        <v>0</v>
      </c>
      <c r="O68" s="47"/>
      <c r="P68" s="49">
        <f t="shared" si="2"/>
        <v>0</v>
      </c>
      <c r="Q68" s="47">
        <v>18</v>
      </c>
      <c r="R68" s="49">
        <f t="shared" si="3"/>
        <v>20.332945260273974</v>
      </c>
      <c r="S68" s="50">
        <f t="shared" si="6"/>
        <v>792.98486515068487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</row>
    <row r="69" spans="1:134" x14ac:dyDescent="0.2">
      <c r="A69" s="38" t="s">
        <v>94</v>
      </c>
      <c r="B69" s="39"/>
      <c r="C69" s="52"/>
      <c r="D69" s="39">
        <v>279.02671232876708</v>
      </c>
      <c r="E69" s="41"/>
      <c r="F69" s="42"/>
      <c r="G69" s="43"/>
      <c r="H69" s="43"/>
      <c r="I69" s="44"/>
      <c r="J69" s="39"/>
      <c r="K69" s="54">
        <f t="shared" si="0"/>
        <v>279.02671232876708</v>
      </c>
      <c r="L69" s="53">
        <v>2.5000000000000001E-2</v>
      </c>
      <c r="M69" s="47"/>
      <c r="N69" s="48">
        <f t="shared" si="5"/>
        <v>0</v>
      </c>
      <c r="O69" s="47"/>
      <c r="P69" s="49">
        <f t="shared" si="2"/>
        <v>0</v>
      </c>
      <c r="Q69" s="47">
        <v>19</v>
      </c>
      <c r="R69" s="49">
        <f t="shared" si="3"/>
        <v>6.9756678082191774</v>
      </c>
      <c r="S69" s="50">
        <f t="shared" si="6"/>
        <v>272.05104452054792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</row>
    <row r="70" spans="1:134" x14ac:dyDescent="0.2">
      <c r="A70" s="38" t="s">
        <v>95</v>
      </c>
      <c r="B70" s="39"/>
      <c r="C70" s="52"/>
      <c r="D70" s="39">
        <v>1209.7078767123289</v>
      </c>
      <c r="E70" s="41"/>
      <c r="F70" s="42"/>
      <c r="G70" s="43"/>
      <c r="H70" s="43"/>
      <c r="I70" s="44"/>
      <c r="J70" s="39"/>
      <c r="K70" s="54">
        <f t="shared" si="0"/>
        <v>1209.7078767123289</v>
      </c>
      <c r="L70" s="53">
        <v>2.5000000000000001E-2</v>
      </c>
      <c r="M70" s="47"/>
      <c r="N70" s="48">
        <f t="shared" si="5"/>
        <v>0</v>
      </c>
      <c r="O70" s="47"/>
      <c r="P70" s="49">
        <f t="shared" si="2"/>
        <v>0</v>
      </c>
      <c r="Q70" s="47">
        <v>20</v>
      </c>
      <c r="R70" s="49">
        <f t="shared" si="3"/>
        <v>30.242696917808225</v>
      </c>
      <c r="S70" s="50">
        <f t="shared" si="6"/>
        <v>1179.4651797945207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</row>
    <row r="71" spans="1:134" x14ac:dyDescent="0.2">
      <c r="A71" s="38" t="s">
        <v>96</v>
      </c>
      <c r="B71" s="39"/>
      <c r="C71" s="52"/>
      <c r="D71" s="39">
        <v>930.54452054794524</v>
      </c>
      <c r="E71" s="41"/>
      <c r="F71" s="42"/>
      <c r="G71" s="43"/>
      <c r="H71" s="43"/>
      <c r="I71" s="44"/>
      <c r="J71" s="39"/>
      <c r="K71" s="54">
        <f t="shared" si="0"/>
        <v>930.54452054794524</v>
      </c>
      <c r="L71" s="53">
        <v>2.5000000000000001E-2</v>
      </c>
      <c r="M71" s="47"/>
      <c r="N71" s="48">
        <f t="shared" si="5"/>
        <v>0</v>
      </c>
      <c r="O71" s="47"/>
      <c r="P71" s="49">
        <f t="shared" si="2"/>
        <v>0</v>
      </c>
      <c r="Q71" s="47">
        <v>21</v>
      </c>
      <c r="R71" s="49">
        <f t="shared" si="3"/>
        <v>23.263613013698631</v>
      </c>
      <c r="S71" s="50">
        <f t="shared" si="6"/>
        <v>907.28090753424658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</row>
    <row r="72" spans="1:134" x14ac:dyDescent="0.2">
      <c r="A72" s="38" t="s">
        <v>97</v>
      </c>
      <c r="B72" s="39"/>
      <c r="C72" s="52"/>
      <c r="D72" s="39">
        <v>372.21780821917804</v>
      </c>
      <c r="E72" s="41"/>
      <c r="F72" s="42"/>
      <c r="G72" s="43"/>
      <c r="H72" s="43"/>
      <c r="I72" s="44"/>
      <c r="J72" s="39"/>
      <c r="K72" s="54">
        <f t="shared" si="0"/>
        <v>372.21780821917804</v>
      </c>
      <c r="L72" s="53">
        <v>2.5000000000000001E-2</v>
      </c>
      <c r="M72" s="47"/>
      <c r="N72" s="48">
        <f t="shared" si="5"/>
        <v>0</v>
      </c>
      <c r="O72" s="47"/>
      <c r="P72" s="49">
        <f t="shared" si="2"/>
        <v>0</v>
      </c>
      <c r="Q72" s="47">
        <v>22</v>
      </c>
      <c r="R72" s="49">
        <f t="shared" si="3"/>
        <v>9.305445205479451</v>
      </c>
      <c r="S72" s="50">
        <f t="shared" si="6"/>
        <v>362.91236301369861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</row>
    <row r="73" spans="1:134" x14ac:dyDescent="0.2">
      <c r="A73" s="38" t="s">
        <v>98</v>
      </c>
      <c r="B73" s="39"/>
      <c r="C73" s="52"/>
      <c r="D73" s="39">
        <v>46.434171575342461</v>
      </c>
      <c r="E73" s="41"/>
      <c r="F73" s="42"/>
      <c r="G73" s="43"/>
      <c r="H73" s="43"/>
      <c r="I73" s="44"/>
      <c r="J73" s="39"/>
      <c r="K73" s="54">
        <f t="shared" si="0"/>
        <v>46.434171575342461</v>
      </c>
      <c r="L73" s="53">
        <v>2.5000000000000001E-2</v>
      </c>
      <c r="M73" s="47"/>
      <c r="N73" s="48">
        <f t="shared" si="5"/>
        <v>0</v>
      </c>
      <c r="O73" s="47"/>
      <c r="P73" s="49">
        <f t="shared" si="2"/>
        <v>0</v>
      </c>
      <c r="Q73" s="47">
        <v>23</v>
      </c>
      <c r="R73" s="49">
        <f t="shared" si="3"/>
        <v>1.1608542893835616</v>
      </c>
      <c r="S73" s="50">
        <f t="shared" si="6"/>
        <v>45.273317285958896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</row>
    <row r="74" spans="1:134" x14ac:dyDescent="0.2">
      <c r="A74" s="58"/>
      <c r="B74" s="39"/>
      <c r="C74" s="52"/>
      <c r="D74" s="39">
        <v>0</v>
      </c>
      <c r="E74" s="41"/>
      <c r="F74" s="42"/>
      <c r="G74" s="43"/>
      <c r="H74" s="43"/>
      <c r="I74" s="44"/>
      <c r="J74" s="39"/>
      <c r="K74" s="54">
        <f t="shared" si="0"/>
        <v>0</v>
      </c>
      <c r="L74" s="53"/>
      <c r="M74" s="47"/>
      <c r="N74" s="48">
        <f t="shared" si="5"/>
        <v>0</v>
      </c>
      <c r="O74" s="47"/>
      <c r="P74" s="49">
        <f t="shared" si="2"/>
        <v>0</v>
      </c>
      <c r="Q74" s="47">
        <v>2</v>
      </c>
      <c r="R74" s="49">
        <f t="shared" si="3"/>
        <v>0</v>
      </c>
      <c r="S74" s="50">
        <f t="shared" si="6"/>
        <v>0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</row>
    <row r="75" spans="1:134" x14ac:dyDescent="0.2">
      <c r="A75" s="59" t="s">
        <v>99</v>
      </c>
      <c r="B75" s="39"/>
      <c r="C75" s="52"/>
      <c r="D75" s="39">
        <v>0</v>
      </c>
      <c r="E75" s="41"/>
      <c r="F75" s="42"/>
      <c r="G75" s="43"/>
      <c r="H75" s="43"/>
      <c r="I75" s="44"/>
      <c r="J75" s="39"/>
      <c r="K75" s="54">
        <f t="shared" si="0"/>
        <v>0</v>
      </c>
      <c r="L75" s="53"/>
      <c r="M75" s="47"/>
      <c r="N75" s="48">
        <f t="shared" si="5"/>
        <v>0</v>
      </c>
      <c r="O75" s="47"/>
      <c r="P75" s="49">
        <f t="shared" si="2"/>
        <v>0</v>
      </c>
      <c r="Q75" s="47">
        <v>3</v>
      </c>
      <c r="R75" s="49">
        <f t="shared" si="3"/>
        <v>0</v>
      </c>
      <c r="S75" s="50">
        <f t="shared" si="6"/>
        <v>0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</row>
    <row r="76" spans="1:134" x14ac:dyDescent="0.2">
      <c r="A76" s="58" t="s">
        <v>100</v>
      </c>
      <c r="B76" s="39">
        <f>690</f>
        <v>690</v>
      </c>
      <c r="C76" s="52"/>
      <c r="D76" s="39">
        <v>239.49858953884925</v>
      </c>
      <c r="E76" s="41"/>
      <c r="F76" s="42"/>
      <c r="G76" s="43"/>
      <c r="H76" s="43"/>
      <c r="I76" s="44"/>
      <c r="J76" s="39"/>
      <c r="K76" s="54">
        <f t="shared" ref="K76:K82" si="7">IF(D76&gt;0,+(D76-F76-G76+H76+J76),+IF(J76&gt;0,J76,0))</f>
        <v>239.49858953884925</v>
      </c>
      <c r="L76" s="53">
        <v>0.1</v>
      </c>
      <c r="M76" s="47"/>
      <c r="N76" s="48">
        <f t="shared" si="5"/>
        <v>0</v>
      </c>
      <c r="O76" s="47"/>
      <c r="P76" s="49">
        <f t="shared" ref="P76:P78" si="8">+IF(O76&gt;0,J76*L76*($E$4-I76)/365+(B76*L76), 0)</f>
        <v>0</v>
      </c>
      <c r="Q76" s="47">
        <v>4</v>
      </c>
      <c r="R76" s="49">
        <f t="shared" ref="R76:R78" si="9">+IF(Q76&gt;0,(J76*L76*($E$4-I76)/365)+(D76*L76),0)</f>
        <v>23.949858953884927</v>
      </c>
      <c r="S76" s="50">
        <f t="shared" si="6"/>
        <v>215.54873058496432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</row>
    <row r="77" spans="1:134" x14ac:dyDescent="0.2">
      <c r="A77" s="58" t="s">
        <v>101</v>
      </c>
      <c r="B77" s="39">
        <v>420</v>
      </c>
      <c r="C77" s="52"/>
      <c r="D77" s="39">
        <v>159.69507937446576</v>
      </c>
      <c r="E77" s="41"/>
      <c r="F77" s="42"/>
      <c r="G77" s="43"/>
      <c r="H77" s="43"/>
      <c r="I77" s="44"/>
      <c r="J77" s="39"/>
      <c r="K77" s="54">
        <f t="shared" si="7"/>
        <v>159.69507937446576</v>
      </c>
      <c r="L77" s="53">
        <v>0.1</v>
      </c>
      <c r="M77" s="47"/>
      <c r="N77" s="48">
        <f t="shared" si="5"/>
        <v>0</v>
      </c>
      <c r="O77" s="47"/>
      <c r="P77" s="49">
        <f t="shared" si="8"/>
        <v>0</v>
      </c>
      <c r="Q77" s="47">
        <v>5</v>
      </c>
      <c r="R77" s="49">
        <f t="shared" si="9"/>
        <v>15.969507937446577</v>
      </c>
      <c r="S77" s="50">
        <f t="shared" si="6"/>
        <v>143.7255714370192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</row>
    <row r="78" spans="1:134" x14ac:dyDescent="0.2">
      <c r="A78" s="58" t="s">
        <v>102</v>
      </c>
      <c r="B78" s="39">
        <f>165</f>
        <v>165</v>
      </c>
      <c r="C78" s="52"/>
      <c r="D78" s="39">
        <v>62.477892923178082</v>
      </c>
      <c r="E78" s="41"/>
      <c r="F78" s="42"/>
      <c r="G78" s="43"/>
      <c r="H78" s="43"/>
      <c r="I78" s="44"/>
      <c r="J78" s="39"/>
      <c r="K78" s="54">
        <f t="shared" si="7"/>
        <v>62.477892923178082</v>
      </c>
      <c r="L78" s="53">
        <v>0.1</v>
      </c>
      <c r="M78" s="47"/>
      <c r="N78" s="48">
        <f t="shared" si="5"/>
        <v>0</v>
      </c>
      <c r="O78" s="47"/>
      <c r="P78" s="49">
        <f t="shared" si="8"/>
        <v>0</v>
      </c>
      <c r="Q78" s="47">
        <v>6</v>
      </c>
      <c r="R78" s="49">
        <f t="shared" si="9"/>
        <v>6.2477892923178082</v>
      </c>
      <c r="S78" s="50">
        <f t="shared" si="6"/>
        <v>56.23010363086027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</row>
    <row r="79" spans="1:134" x14ac:dyDescent="0.2">
      <c r="A79" s="38" t="s">
        <v>103</v>
      </c>
      <c r="B79" s="39"/>
      <c r="C79" s="52"/>
      <c r="D79" s="39">
        <v>1171.7639999999999</v>
      </c>
      <c r="E79" s="41"/>
      <c r="F79" s="42"/>
      <c r="G79" s="43"/>
      <c r="H79" s="43"/>
      <c r="I79" s="44"/>
      <c r="J79" s="39"/>
      <c r="K79" s="54">
        <f t="shared" si="7"/>
        <v>1171.7639999999999</v>
      </c>
      <c r="L79" s="53">
        <v>0.2</v>
      </c>
      <c r="M79" s="47"/>
      <c r="N79" s="48">
        <f>+IF(M79&gt;0,J79*L79*($E$4-I79)/365,  0)</f>
        <v>0</v>
      </c>
      <c r="O79" s="47"/>
      <c r="P79" s="49">
        <f>+IF(O79&gt;0,J79*L79*($E$4-I79)/365+(B79*L79), 0)</f>
        <v>0</v>
      </c>
      <c r="Q79" s="47">
        <v>24</v>
      </c>
      <c r="R79" s="49">
        <f>+IF(Q79&gt;0,(J79*L79*($E$4-I79)/365)+(D79*L79),0)</f>
        <v>234.3528</v>
      </c>
      <c r="S79" s="50">
        <f>IF(K79&gt;0,K79-N79-P79-R79,0)</f>
        <v>937.41119999999989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</row>
    <row r="80" spans="1:134" x14ac:dyDescent="0.2">
      <c r="A80" s="38"/>
      <c r="B80" s="39"/>
      <c r="C80" s="52"/>
      <c r="D80" s="39">
        <v>0</v>
      </c>
      <c r="E80" s="41"/>
      <c r="F80" s="42"/>
      <c r="G80" s="43"/>
      <c r="H80" s="43"/>
      <c r="I80" s="44"/>
      <c r="J80" s="39"/>
      <c r="K80" s="54">
        <f t="shared" si="7"/>
        <v>0</v>
      </c>
      <c r="L80" s="53"/>
      <c r="M80" s="47"/>
      <c r="N80" s="48">
        <f>+IF(M80&gt;0,J80*L80*($E$4-I80)/365,  0)</f>
        <v>0</v>
      </c>
      <c r="O80" s="47"/>
      <c r="P80" s="49">
        <f>+IF(O80&gt;0,J80*L80*($E$4-I80)/365+(B80*L80), 0)</f>
        <v>0</v>
      </c>
      <c r="Q80" s="47">
        <v>25</v>
      </c>
      <c r="R80" s="49">
        <f>+IF(Q80&gt;0,(J80*L80*($E$4-I80)/365)+(D80*L80),0)</f>
        <v>0</v>
      </c>
      <c r="S80" s="50">
        <f>IF(K80&gt;0,K80-N80-P80-R80,0)</f>
        <v>0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</row>
    <row r="81" spans="1:134" x14ac:dyDescent="0.2">
      <c r="A81" s="51" t="s">
        <v>104</v>
      </c>
      <c r="B81" s="39"/>
      <c r="C81" s="52"/>
      <c r="D81" s="39">
        <v>0</v>
      </c>
      <c r="E81" s="41"/>
      <c r="F81" s="42"/>
      <c r="G81" s="43"/>
      <c r="H81" s="43"/>
      <c r="I81" s="44"/>
      <c r="J81" s="39"/>
      <c r="K81" s="54">
        <f t="shared" si="7"/>
        <v>0</v>
      </c>
      <c r="L81" s="53"/>
      <c r="M81" s="47"/>
      <c r="N81" s="48">
        <f t="shared" ref="N81:N88" si="10">+IF(M81&gt;0,J81*L81*($E$4-I81)/365,  0)</f>
        <v>0</v>
      </c>
      <c r="O81" s="47"/>
      <c r="P81" s="49">
        <f>+IF(O81&gt;0,J81*L81*($E$4-I81)/365+(B81*L81), 0)</f>
        <v>0</v>
      </c>
      <c r="Q81" s="47">
        <v>5</v>
      </c>
      <c r="R81" s="49">
        <f t="shared" ref="R81:R89" si="11">+IF(Q81&gt;0,(J81*L81*($E$4-I81)/365)+(D81*L81),0)</f>
        <v>0</v>
      </c>
      <c r="S81" s="50">
        <f t="shared" ref="S81:S88" si="12">IF(K81&gt;0,K81-N81-P81-R81,0)</f>
        <v>0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</row>
    <row r="82" spans="1:134" x14ac:dyDescent="0.2">
      <c r="A82" s="38" t="s">
        <v>105</v>
      </c>
      <c r="B82" s="39">
        <f>550</f>
        <v>550</v>
      </c>
      <c r="C82" s="52"/>
      <c r="D82" s="39">
        <v>4.9315068493456238E-3</v>
      </c>
      <c r="E82" s="41"/>
      <c r="F82" s="42"/>
      <c r="G82" s="43"/>
      <c r="H82" s="43"/>
      <c r="I82" s="44"/>
      <c r="J82" s="39"/>
      <c r="K82" s="54">
        <f t="shared" si="7"/>
        <v>4.9315068493456238E-3</v>
      </c>
      <c r="L82" s="53">
        <v>0.2</v>
      </c>
      <c r="M82" s="47"/>
      <c r="N82" s="48">
        <f t="shared" si="10"/>
        <v>0</v>
      </c>
      <c r="O82" s="47">
        <v>1</v>
      </c>
      <c r="P82" s="60">
        <v>0</v>
      </c>
      <c r="Q82" s="47"/>
      <c r="R82" s="49">
        <f t="shared" si="11"/>
        <v>0</v>
      </c>
      <c r="S82" s="50">
        <f t="shared" si="12"/>
        <v>4.9315068493456238E-3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</row>
    <row r="83" spans="1:134" x14ac:dyDescent="0.2">
      <c r="A83" s="38"/>
      <c r="B83" s="39"/>
      <c r="C83" s="52"/>
      <c r="D83" s="39">
        <v>0</v>
      </c>
      <c r="E83" s="41"/>
      <c r="F83" s="42"/>
      <c r="G83" s="43"/>
      <c r="H83" s="43"/>
      <c r="I83" s="44"/>
      <c r="J83" s="39"/>
      <c r="K83" s="54">
        <f t="shared" ref="K80:K89" si="13">IF(D83&gt;0,+(D83-F83-G83+H83+J83),+IF(J83&gt;0,J83,0))</f>
        <v>0</v>
      </c>
      <c r="L83" s="53"/>
      <c r="M83" s="47"/>
      <c r="N83" s="48">
        <f t="shared" si="10"/>
        <v>0</v>
      </c>
      <c r="O83" s="47"/>
      <c r="P83" s="49">
        <f>+IF(O83&gt;0,J83*L83*($E$4-I83)/365+(B83*L83), 0)</f>
        <v>0</v>
      </c>
      <c r="Q83" s="47">
        <v>7</v>
      </c>
      <c r="R83" s="49">
        <f t="shared" si="11"/>
        <v>0</v>
      </c>
      <c r="S83" s="50">
        <f t="shared" si="12"/>
        <v>0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</row>
    <row r="84" spans="1:134" x14ac:dyDescent="0.2">
      <c r="A84" s="51" t="s">
        <v>106</v>
      </c>
      <c r="B84" s="39"/>
      <c r="C84" s="52"/>
      <c r="D84" s="39">
        <v>0</v>
      </c>
      <c r="E84" s="41"/>
      <c r="F84" s="42"/>
      <c r="G84" s="43"/>
      <c r="H84" s="43"/>
      <c r="I84" s="44"/>
      <c r="J84" s="39"/>
      <c r="K84" s="54">
        <f t="shared" si="13"/>
        <v>0</v>
      </c>
      <c r="L84" s="53"/>
      <c r="M84" s="47"/>
      <c r="N84" s="48">
        <f t="shared" si="10"/>
        <v>0</v>
      </c>
      <c r="O84" s="47"/>
      <c r="P84" s="49">
        <f>+IF(O84&gt;0,J84*L84*($E$4-I84)/365+(B84*L84), 0)</f>
        <v>0</v>
      </c>
      <c r="Q84" s="47">
        <v>11</v>
      </c>
      <c r="R84" s="49">
        <f t="shared" si="11"/>
        <v>0</v>
      </c>
      <c r="S84" s="50">
        <f t="shared" si="12"/>
        <v>0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</row>
    <row r="85" spans="1:134" x14ac:dyDescent="0.2">
      <c r="A85" s="38" t="s">
        <v>107</v>
      </c>
      <c r="B85" s="39">
        <f>3316.46-600-852+600</f>
        <v>2464.46</v>
      </c>
      <c r="C85" s="52"/>
      <c r="D85" s="39">
        <v>0</v>
      </c>
      <c r="E85" s="41"/>
      <c r="F85" s="42"/>
      <c r="G85" s="43"/>
      <c r="H85" s="43"/>
      <c r="I85" s="44"/>
      <c r="J85" s="39"/>
      <c r="K85" s="54">
        <f t="shared" si="13"/>
        <v>0</v>
      </c>
      <c r="L85" s="53">
        <v>0.2</v>
      </c>
      <c r="M85" s="47"/>
      <c r="N85" s="48">
        <f t="shared" si="10"/>
        <v>0</v>
      </c>
      <c r="O85" s="47">
        <v>1</v>
      </c>
      <c r="P85" s="49">
        <v>0</v>
      </c>
      <c r="Q85" s="47"/>
      <c r="R85" s="49">
        <f t="shared" si="11"/>
        <v>0</v>
      </c>
      <c r="S85" s="50">
        <f t="shared" si="12"/>
        <v>0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</row>
    <row r="86" spans="1:134" x14ac:dyDescent="0.2">
      <c r="A86" s="38" t="s">
        <v>108</v>
      </c>
      <c r="B86" s="39">
        <v>194</v>
      </c>
      <c r="C86" s="52"/>
      <c r="D86" s="39">
        <v>0</v>
      </c>
      <c r="E86" s="41"/>
      <c r="F86" s="42"/>
      <c r="G86" s="43"/>
      <c r="H86" s="43"/>
      <c r="I86" s="44"/>
      <c r="J86" s="39"/>
      <c r="K86" s="54">
        <f t="shared" si="13"/>
        <v>0</v>
      </c>
      <c r="L86" s="53">
        <v>0.2</v>
      </c>
      <c r="M86" s="47"/>
      <c r="N86" s="48">
        <f t="shared" si="10"/>
        <v>0</v>
      </c>
      <c r="O86" s="47">
        <v>1</v>
      </c>
      <c r="P86" s="60">
        <f>K86</f>
        <v>0</v>
      </c>
      <c r="Q86" s="47"/>
      <c r="R86" s="49">
        <f t="shared" si="11"/>
        <v>0</v>
      </c>
      <c r="S86" s="50">
        <f t="shared" si="12"/>
        <v>0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</row>
    <row r="87" spans="1:134" x14ac:dyDescent="0.2">
      <c r="A87" s="38" t="s">
        <v>109</v>
      </c>
      <c r="B87" s="39">
        <f>16</f>
        <v>16</v>
      </c>
      <c r="C87" s="52"/>
      <c r="D87" s="39">
        <v>0</v>
      </c>
      <c r="E87" s="41"/>
      <c r="F87" s="42"/>
      <c r="G87" s="43"/>
      <c r="H87" s="43"/>
      <c r="I87" s="44"/>
      <c r="J87" s="39"/>
      <c r="K87" s="54">
        <f t="shared" si="13"/>
        <v>0</v>
      </c>
      <c r="L87" s="53">
        <v>0.2</v>
      </c>
      <c r="M87" s="47"/>
      <c r="N87" s="48">
        <f t="shared" si="10"/>
        <v>0</v>
      </c>
      <c r="O87" s="47">
        <v>1</v>
      </c>
      <c r="P87" s="60">
        <f>K87</f>
        <v>0</v>
      </c>
      <c r="Q87" s="47"/>
      <c r="R87" s="49">
        <f t="shared" si="11"/>
        <v>0</v>
      </c>
      <c r="S87" s="50">
        <f t="shared" si="12"/>
        <v>0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</row>
    <row r="88" spans="1:134" x14ac:dyDescent="0.2">
      <c r="A88" s="38" t="s">
        <v>109</v>
      </c>
      <c r="B88" s="39">
        <v>80</v>
      </c>
      <c r="C88" s="52"/>
      <c r="D88" s="39">
        <v>0</v>
      </c>
      <c r="E88" s="41"/>
      <c r="F88" s="42"/>
      <c r="G88" s="43"/>
      <c r="H88" s="43"/>
      <c r="I88" s="44"/>
      <c r="J88" s="39"/>
      <c r="K88" s="54">
        <f t="shared" si="13"/>
        <v>0</v>
      </c>
      <c r="L88" s="53">
        <v>0.2</v>
      </c>
      <c r="M88" s="47"/>
      <c r="N88" s="48">
        <f t="shared" si="10"/>
        <v>0</v>
      </c>
      <c r="O88" s="47">
        <v>1</v>
      </c>
      <c r="P88" s="60">
        <f>K88</f>
        <v>0</v>
      </c>
      <c r="Q88" s="47"/>
      <c r="R88" s="49">
        <f t="shared" si="11"/>
        <v>0</v>
      </c>
      <c r="S88" s="50">
        <f t="shared" si="12"/>
        <v>0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</row>
    <row r="89" spans="1:134" ht="13.5" thickBot="1" x14ac:dyDescent="0.25">
      <c r="A89" s="61"/>
      <c r="B89" s="62"/>
      <c r="C89" s="63" t="str">
        <f>+IF($C$12&gt;0,$C$12," ")</f>
        <v xml:space="preserve"> </v>
      </c>
      <c r="D89" s="62">
        <v>0</v>
      </c>
      <c r="E89" s="64"/>
      <c r="F89" s="65"/>
      <c r="G89" s="66"/>
      <c r="H89" s="66"/>
      <c r="I89" s="67"/>
      <c r="J89" s="62"/>
      <c r="K89" s="68">
        <f t="shared" si="13"/>
        <v>0</v>
      </c>
      <c r="L89" s="69"/>
      <c r="M89" s="70"/>
      <c r="N89" s="48">
        <f>+IF(M89&gt;0,J89*L89*($E$4-I89)/365,  0)</f>
        <v>0</v>
      </c>
      <c r="O89" s="70"/>
      <c r="P89" s="49">
        <f>+IF(O89&gt;0,J89*L89*($E$4-I89)/365+(B89*L89), 0)</f>
        <v>0</v>
      </c>
      <c r="Q89" s="70"/>
      <c r="R89" s="71">
        <f t="shared" si="11"/>
        <v>0</v>
      </c>
      <c r="S89" s="50">
        <f>IF(K89&gt;0,K89-N89-P89-R89,0)</f>
        <v>0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</row>
    <row r="90" spans="1:134" ht="13.5" thickBot="1" x14ac:dyDescent="0.25">
      <c r="A90" s="9" t="s">
        <v>110</v>
      </c>
      <c r="B90" s="72">
        <f>SUM(B12:B89)</f>
        <v>542558.34825811849</v>
      </c>
      <c r="C90" s="9"/>
      <c r="D90" s="73">
        <f>SUM(D12:D89)</f>
        <v>539168.54319590062</v>
      </c>
      <c r="E90" s="74"/>
      <c r="F90" s="75" t="str">
        <f>+IF(+SUM(F12:F13)&gt;1,+SUM(F12:F89)," ")</f>
        <v xml:space="preserve"> </v>
      </c>
      <c r="G90" s="75" t="str">
        <f>+IF(+SUM(G12:G13)&gt;1,+SUM(G12:G89)," ")</f>
        <v xml:space="preserve"> </v>
      </c>
      <c r="H90" s="75" t="str">
        <f>+IF(+SUM(H12:H13)&gt;1,+SUM(H12:H89)," ")</f>
        <v xml:space="preserve"> </v>
      </c>
      <c r="I90" s="76"/>
      <c r="J90" s="77">
        <f>SUM(J12:J89)</f>
        <v>0</v>
      </c>
      <c r="K90" s="78" t="str">
        <f>+IF(+SUM(K12:K13)&gt;1,+SUM(K12:K89)," ")</f>
        <v xml:space="preserve"> </v>
      </c>
      <c r="L90" s="79"/>
      <c r="M90" s="80"/>
      <c r="N90" s="81">
        <f>+IF(+SUM(N12:N13)&gt;1,+SUM(N12:N89),0)</f>
        <v>0</v>
      </c>
      <c r="O90" s="82"/>
      <c r="P90" s="83">
        <f>SUM(P12:P89)</f>
        <v>0</v>
      </c>
      <c r="Q90" s="82" t="s">
        <v>10</v>
      </c>
      <c r="R90" s="84">
        <f>SUM(R12:R89)</f>
        <v>762.77302563441015</v>
      </c>
      <c r="S90" s="85">
        <f>SUM(S12:S89)</f>
        <v>538405.77017026639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</row>
    <row r="91" spans="1:134" ht="13.5" thickBot="1" x14ac:dyDescent="0.25">
      <c r="A91" s="9"/>
      <c r="B91" s="86"/>
      <c r="C91" s="9"/>
      <c r="D91" s="9" t="s">
        <v>111</v>
      </c>
      <c r="E91" s="9"/>
      <c r="F91" s="9"/>
      <c r="G91" s="87"/>
      <c r="H91" s="88"/>
      <c r="I91" s="9"/>
      <c r="J91" s="9" t="s">
        <v>112</v>
      </c>
      <c r="K91" s="89"/>
      <c r="L91" s="90"/>
      <c r="M91" s="90"/>
      <c r="N91" s="91" t="str">
        <f>+IF(+SUM(N12:N89)&gt;1,N90*$C$12," ")</f>
        <v xml:space="preserve"> </v>
      </c>
      <c r="O91" s="92"/>
      <c r="P91" s="83" t="str">
        <f>+IF(+SUM(P12:P89)&gt;1,P90*$C$12," ")</f>
        <v xml:space="preserve"> </v>
      </c>
      <c r="Q91" s="92" t="s">
        <v>10</v>
      </c>
      <c r="R91" s="93">
        <f>+IF(+SUM(R12:R89)&gt;1,R90*$C$12," ")</f>
        <v>0</v>
      </c>
      <c r="S91" s="90" t="s">
        <v>10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</row>
    <row r="92" spans="1:134" ht="13.5" thickBot="1" x14ac:dyDescent="0.25">
      <c r="A92" s="9"/>
      <c r="B92" s="86"/>
      <c r="C92" s="9"/>
      <c r="D92" s="9" t="s">
        <v>113</v>
      </c>
      <c r="E92" s="9"/>
      <c r="F92" s="9"/>
      <c r="G92" s="94" t="str">
        <f>+G90</f>
        <v xml:space="preserve"> </v>
      </c>
      <c r="H92" s="88" t="str">
        <f>+IF(+SUM(H12:H23)&gt;1,+SUM(H90:H91)," ")</f>
        <v xml:space="preserve"> </v>
      </c>
      <c r="I92" s="9"/>
      <c r="J92" s="9" t="s">
        <v>114</v>
      </c>
      <c r="K92" s="89"/>
      <c r="L92" s="90"/>
      <c r="M92" s="90"/>
      <c r="N92" s="91">
        <f>N90</f>
        <v>0</v>
      </c>
      <c r="O92" s="92" t="s">
        <v>10</v>
      </c>
      <c r="P92" s="95">
        <f>P90</f>
        <v>0</v>
      </c>
      <c r="Q92" s="92" t="s">
        <v>10</v>
      </c>
      <c r="R92" s="93">
        <f>R90</f>
        <v>762.77302563441015</v>
      </c>
      <c r="S92" s="90" t="s">
        <v>10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</row>
    <row r="93" spans="1:134" ht="13.5" thickBo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89"/>
      <c r="L93" s="90"/>
      <c r="M93" s="90"/>
      <c r="N93" s="96"/>
      <c r="O93" s="96"/>
      <c r="P93" s="96"/>
      <c r="Q93" s="96"/>
      <c r="R93" s="96"/>
      <c r="S93" s="90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</row>
    <row r="94" spans="1:134" ht="18" customHeight="1" thickBot="1" x14ac:dyDescent="0.25">
      <c r="A94" s="9"/>
      <c r="B94" s="86"/>
      <c r="C94" s="9"/>
      <c r="D94" s="9"/>
      <c r="E94" s="9"/>
      <c r="F94" s="9"/>
      <c r="G94" s="9"/>
      <c r="H94" s="9"/>
      <c r="I94" s="9"/>
      <c r="J94" s="9"/>
      <c r="K94" s="89"/>
      <c r="L94" s="90"/>
      <c r="M94" s="90"/>
      <c r="N94" s="91"/>
      <c r="O94" s="97"/>
      <c r="P94" s="98">
        <f>N92+P92+R92</f>
        <v>762.77302563441015</v>
      </c>
      <c r="Q94" s="99"/>
      <c r="R94" s="100" t="s">
        <v>10</v>
      </c>
      <c r="S94" s="90" t="s">
        <v>10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</row>
    <row r="95" spans="1:134" ht="18" customHeight="1" x14ac:dyDescent="0.2">
      <c r="A95" s="9"/>
      <c r="B95" s="86"/>
      <c r="C95" s="9"/>
      <c r="D95" s="9"/>
      <c r="E95" s="9"/>
      <c r="F95" s="9"/>
      <c r="G95" s="9"/>
      <c r="H95" s="9"/>
      <c r="I95" s="9"/>
      <c r="J95" s="9"/>
      <c r="K95" s="89"/>
      <c r="L95" s="90"/>
      <c r="M95" s="90"/>
      <c r="N95" s="101"/>
      <c r="O95" s="101"/>
      <c r="P95" s="102"/>
      <c r="Q95" s="103"/>
      <c r="R95" s="101"/>
      <c r="S95" s="90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</row>
    <row r="96" spans="1:134" ht="18" customHeight="1" x14ac:dyDescent="0.2">
      <c r="A96" s="9"/>
      <c r="B96" s="86"/>
      <c r="C96" s="9"/>
      <c r="D96" s="9"/>
      <c r="E96" s="9"/>
      <c r="F96" s="9"/>
      <c r="G96" s="9"/>
      <c r="H96" s="9"/>
      <c r="I96" s="9"/>
      <c r="J96" s="9"/>
      <c r="K96" s="89"/>
      <c r="L96" s="90"/>
      <c r="M96" s="90"/>
      <c r="N96" s="101"/>
      <c r="O96" s="101"/>
      <c r="P96" s="102"/>
      <c r="Q96" s="103"/>
      <c r="R96" s="101"/>
      <c r="S96" s="90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8" customHeight="1" x14ac:dyDescent="0.2">
      <c r="A97" s="9"/>
      <c r="B97" s="86"/>
      <c r="C97" s="9"/>
      <c r="D97" s="9"/>
      <c r="E97" s="9"/>
      <c r="F97" s="9"/>
      <c r="G97" s="9"/>
      <c r="H97" s="9"/>
      <c r="I97" s="9"/>
      <c r="J97" s="9"/>
      <c r="K97" s="89"/>
      <c r="L97" s="90"/>
      <c r="M97" s="90"/>
      <c r="N97" s="101"/>
      <c r="O97" s="101"/>
      <c r="P97" s="102"/>
      <c r="Q97" s="103"/>
      <c r="R97" s="101"/>
      <c r="S97" s="90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x14ac:dyDescent="0.2">
      <c r="A98" s="9"/>
      <c r="B98" s="86"/>
      <c r="C98" s="9"/>
      <c r="D98" s="9"/>
      <c r="E98" s="9"/>
      <c r="F98" s="9"/>
      <c r="G98" s="9"/>
      <c r="H98" s="9"/>
      <c r="I98" s="9"/>
      <c r="J98" s="9"/>
      <c r="K98" s="89"/>
      <c r="L98" s="90"/>
      <c r="M98" s="90"/>
      <c r="N98" s="101"/>
      <c r="O98" s="101"/>
      <c r="P98" s="103"/>
      <c r="Q98" s="103"/>
      <c r="R98" s="101"/>
      <c r="S98" s="90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x14ac:dyDescent="0.2">
      <c r="A99" s="9"/>
      <c r="B99" s="86"/>
      <c r="C99" s="9"/>
      <c r="D99" s="9"/>
      <c r="E99" s="9"/>
      <c r="F99" s="9"/>
      <c r="G99" s="9"/>
      <c r="H99" s="9"/>
      <c r="I99" s="9"/>
      <c r="J99" s="9"/>
      <c r="K99" s="89"/>
      <c r="L99" s="90"/>
      <c r="M99" s="90"/>
      <c r="N99" s="101"/>
      <c r="O99" s="101"/>
      <c r="P99" s="103"/>
      <c r="Q99" s="103"/>
      <c r="R99" s="101"/>
      <c r="S99" s="90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</row>
    <row r="100" spans="1:134" x14ac:dyDescent="0.2">
      <c r="A100" s="9"/>
      <c r="B100" s="86"/>
      <c r="C100" s="9"/>
      <c r="D100" s="9"/>
      <c r="E100" s="9"/>
      <c r="F100" s="9"/>
      <c r="G100" s="9"/>
      <c r="H100" s="9"/>
      <c r="I100" s="9"/>
      <c r="J100" s="9"/>
      <c r="K100" s="89"/>
      <c r="L100" s="90"/>
      <c r="M100" s="90"/>
      <c r="N100" s="101"/>
      <c r="O100" s="101"/>
      <c r="P100" s="103"/>
      <c r="Q100" s="103"/>
      <c r="R100" s="101"/>
      <c r="S100" s="90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 x14ac:dyDescent="0.2">
      <c r="A101" s="9"/>
      <c r="B101" s="86"/>
      <c r="C101" s="9"/>
      <c r="D101" s="9"/>
      <c r="E101" s="9"/>
      <c r="F101" s="9"/>
      <c r="G101" s="9"/>
      <c r="H101" s="9"/>
      <c r="I101" s="9"/>
      <c r="J101" s="9"/>
      <c r="K101" s="89"/>
      <c r="L101" s="90"/>
      <c r="M101" s="90"/>
      <c r="N101" s="101"/>
      <c r="O101" s="101"/>
      <c r="P101" s="103"/>
      <c r="Q101" s="103"/>
      <c r="R101" s="101"/>
      <c r="S101" s="90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89"/>
      <c r="L102" s="90"/>
      <c r="M102" s="90"/>
      <c r="N102" s="96"/>
      <c r="O102" s="96"/>
      <c r="P102" s="96"/>
      <c r="Q102" s="96"/>
      <c r="R102" s="96"/>
      <c r="S102" s="90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</row>
    <row r="103" spans="1:134" x14ac:dyDescent="0.2">
      <c r="A103" s="9"/>
      <c r="B103" s="86" t="s">
        <v>10</v>
      </c>
      <c r="C103" s="9"/>
      <c r="D103" s="104" t="s">
        <v>115</v>
      </c>
      <c r="E103" s="104"/>
      <c r="F103" s="105"/>
      <c r="G103" s="105"/>
      <c r="H103" s="106"/>
      <c r="I103" s="104" t="s">
        <v>115</v>
      </c>
      <c r="J103" s="105"/>
      <c r="K103" s="89"/>
      <c r="L103" s="90"/>
      <c r="M103" s="90"/>
      <c r="N103" s="90"/>
      <c r="O103" s="90"/>
      <c r="P103" s="90"/>
      <c r="Q103" s="90"/>
      <c r="R103" s="90"/>
      <c r="S103" s="90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</row>
    <row r="104" spans="1:134" x14ac:dyDescent="0.2">
      <c r="A104" s="9"/>
      <c r="B104" s="9"/>
      <c r="C104" s="9"/>
      <c r="D104" s="107" t="s">
        <v>116</v>
      </c>
      <c r="E104" s="107"/>
      <c r="I104" s="107" t="s">
        <v>22</v>
      </c>
      <c r="K104" s="89"/>
      <c r="L104" s="90"/>
      <c r="M104" s="90"/>
      <c r="N104" s="90"/>
      <c r="O104" s="90"/>
      <c r="P104" s="90"/>
      <c r="Q104" s="90"/>
      <c r="R104" s="90"/>
      <c r="S104" s="90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</row>
    <row r="105" spans="1:134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89"/>
      <c r="L105" s="90"/>
      <c r="M105" s="90"/>
      <c r="N105" s="90"/>
      <c r="O105" s="90"/>
      <c r="P105" s="90"/>
      <c r="Q105" s="90"/>
      <c r="R105" s="90"/>
      <c r="S105" s="90" t="s">
        <v>10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</row>
    <row r="106" spans="1:134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89"/>
      <c r="L106" s="90"/>
      <c r="M106" s="90"/>
      <c r="N106" s="90"/>
      <c r="O106" s="90"/>
      <c r="P106" s="90"/>
      <c r="Q106" s="90"/>
      <c r="R106" s="90"/>
      <c r="S106" s="90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</row>
    <row r="107" spans="1:134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89"/>
      <c r="L107" s="90"/>
      <c r="M107" s="90"/>
      <c r="N107" s="90"/>
      <c r="O107" s="90"/>
      <c r="P107" s="90"/>
      <c r="Q107" s="90"/>
      <c r="R107" s="90"/>
      <c r="S107" s="90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</row>
    <row r="108" spans="1:134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89"/>
      <c r="L108" s="90"/>
      <c r="M108" s="90"/>
      <c r="N108" s="90"/>
      <c r="O108" s="90"/>
      <c r="P108" s="90"/>
      <c r="Q108" s="90"/>
      <c r="R108" s="90"/>
      <c r="S108" s="90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</row>
    <row r="109" spans="1:134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89"/>
      <c r="L109" s="90"/>
      <c r="M109" s="90"/>
      <c r="N109" s="90"/>
      <c r="O109" s="90"/>
      <c r="P109" s="90"/>
      <c r="Q109" s="90"/>
      <c r="R109" s="90"/>
      <c r="S109" s="90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</row>
    <row r="110" spans="1:134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89"/>
      <c r="L110" s="90"/>
      <c r="M110" s="90"/>
      <c r="N110" s="90"/>
      <c r="O110" s="90"/>
      <c r="P110" s="90"/>
      <c r="Q110" s="90"/>
      <c r="R110" s="90"/>
      <c r="S110" s="90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</row>
    <row r="111" spans="1:134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89"/>
      <c r="L111" s="90"/>
      <c r="M111" s="90"/>
      <c r="N111" s="90"/>
      <c r="O111" s="90"/>
      <c r="P111" s="90"/>
      <c r="Q111" s="90"/>
      <c r="R111" s="90"/>
      <c r="S111" s="90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</row>
    <row r="112" spans="1:134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89"/>
      <c r="L112" s="90"/>
      <c r="M112" s="90"/>
      <c r="N112" s="90"/>
      <c r="O112" s="90"/>
      <c r="P112" s="90"/>
      <c r="Q112" s="90"/>
      <c r="R112" s="90"/>
      <c r="S112" s="90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</row>
    <row r="113" spans="1:134" x14ac:dyDescent="0.2">
      <c r="A113" s="9" t="s">
        <v>117</v>
      </c>
      <c r="B113" s="9"/>
      <c r="C113" s="9"/>
      <c r="D113" s="9"/>
      <c r="E113" s="9"/>
      <c r="F113" s="9"/>
      <c r="G113" s="9"/>
      <c r="H113" s="9"/>
      <c r="I113" s="9"/>
      <c r="J113" s="9"/>
      <c r="K113" s="89"/>
      <c r="L113" s="90"/>
      <c r="M113" s="90"/>
      <c r="N113" s="90"/>
      <c r="O113" s="90"/>
      <c r="P113" s="90"/>
      <c r="Q113" s="90"/>
      <c r="R113" s="90"/>
      <c r="S113" s="90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>
        <v>1300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</row>
    <row r="114" spans="1:134" x14ac:dyDescent="0.2">
      <c r="A114" s="9" t="s">
        <v>118</v>
      </c>
      <c r="B114" s="9"/>
      <c r="C114" s="9"/>
      <c r="D114" s="9"/>
      <c r="E114" s="9"/>
      <c r="F114" s="9"/>
      <c r="G114" s="9"/>
      <c r="H114" s="9"/>
      <c r="I114" s="9"/>
      <c r="J114" s="9"/>
      <c r="K114" s="89"/>
      <c r="L114" s="90"/>
      <c r="M114" s="90"/>
      <c r="N114" s="90"/>
      <c r="O114" s="90"/>
      <c r="P114" s="90"/>
      <c r="Q114" s="90"/>
      <c r="R114" s="90"/>
      <c r="S114" s="90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>
        <v>1000</v>
      </c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</row>
    <row r="115" spans="1:134" x14ac:dyDescent="0.2">
      <c r="A115" s="9" t="s">
        <v>119</v>
      </c>
      <c r="B115" s="9"/>
      <c r="C115" s="9"/>
      <c r="D115" s="9"/>
      <c r="E115" s="9"/>
      <c r="F115" s="9"/>
      <c r="G115" s="9"/>
      <c r="H115" s="9"/>
      <c r="I115" s="9"/>
      <c r="J115" s="9"/>
      <c r="K115" s="89"/>
      <c r="L115" s="90"/>
      <c r="M115" s="90"/>
      <c r="N115" s="90"/>
      <c r="O115" s="90"/>
      <c r="P115" s="90"/>
      <c r="Q115" s="90"/>
      <c r="R115" s="90"/>
      <c r="S115" s="90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>
        <v>400</v>
      </c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</row>
    <row r="116" spans="1:134" x14ac:dyDescent="0.2">
      <c r="A116" s="9" t="s">
        <v>120</v>
      </c>
      <c r="B116" s="9"/>
      <c r="C116" s="9"/>
      <c r="D116" s="9"/>
      <c r="E116" s="9"/>
      <c r="F116" s="9"/>
      <c r="G116" s="9"/>
      <c r="H116" s="9"/>
      <c r="I116" s="9"/>
      <c r="J116" s="9"/>
      <c r="K116" s="89"/>
      <c r="L116" s="90"/>
      <c r="M116" s="90"/>
      <c r="N116" s="90"/>
      <c r="O116" s="90"/>
      <c r="P116" s="90"/>
      <c r="Q116" s="90"/>
      <c r="R116" s="90"/>
      <c r="S116" s="90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>
        <v>49.9</v>
      </c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</row>
    <row r="117" spans="1:134" x14ac:dyDescent="0.2">
      <c r="A117" s="9" t="s">
        <v>121</v>
      </c>
      <c r="B117" s="9"/>
      <c r="C117" s="9"/>
      <c r="D117" s="9"/>
      <c r="E117" s="9"/>
      <c r="F117" s="9"/>
      <c r="G117" s="9"/>
      <c r="H117" s="9"/>
      <c r="I117" s="9"/>
      <c r="J117" s="9"/>
      <c r="K117" s="89"/>
      <c r="L117" s="90"/>
      <c r="M117" s="90"/>
      <c r="N117" s="90"/>
      <c r="O117" s="90"/>
      <c r="P117" s="90"/>
      <c r="Q117" s="90"/>
      <c r="R117" s="90"/>
      <c r="S117" s="90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>
        <v>1029</v>
      </c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</row>
    <row r="118" spans="1:134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89"/>
      <c r="L118" s="90"/>
      <c r="M118" s="90"/>
      <c r="N118" s="90"/>
      <c r="O118" s="90"/>
      <c r="P118" s="90"/>
      <c r="Q118" s="90"/>
      <c r="R118" s="90"/>
      <c r="S118" s="90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</row>
    <row r="119" spans="1:134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89"/>
      <c r="L119" s="90"/>
      <c r="M119" s="90"/>
      <c r="N119" s="90"/>
      <c r="O119" s="90"/>
      <c r="P119" s="90"/>
      <c r="Q119" s="90"/>
      <c r="R119" s="90"/>
      <c r="S119" s="90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</row>
    <row r="120" spans="1:134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89"/>
      <c r="L120" s="90"/>
      <c r="M120" s="90"/>
      <c r="N120" s="90"/>
      <c r="O120" s="90"/>
      <c r="P120" s="90"/>
      <c r="Q120" s="90"/>
      <c r="R120" s="90"/>
      <c r="S120" s="90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</row>
    <row r="121" spans="1:134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89"/>
      <c r="L121" s="90"/>
      <c r="M121" s="90"/>
      <c r="N121" s="90"/>
      <c r="O121" s="90"/>
      <c r="P121" s="90"/>
      <c r="Q121" s="90"/>
      <c r="R121" s="90"/>
      <c r="S121" s="90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</row>
    <row r="122" spans="1:134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89"/>
      <c r="L122" s="90"/>
      <c r="M122" s="90"/>
      <c r="N122" s="90"/>
      <c r="O122" s="90"/>
      <c r="P122" s="90"/>
      <c r="Q122" s="90"/>
      <c r="R122" s="90"/>
      <c r="S122" s="90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</row>
    <row r="123" spans="1:134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89"/>
      <c r="L123" s="90"/>
      <c r="M123" s="90"/>
      <c r="N123" s="90"/>
      <c r="O123" s="90"/>
      <c r="P123" s="90"/>
      <c r="Q123" s="90"/>
      <c r="R123" s="90"/>
      <c r="S123" s="90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</row>
    <row r="124" spans="1:134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89"/>
      <c r="L124" s="90"/>
      <c r="M124" s="90"/>
      <c r="N124" s="90"/>
      <c r="O124" s="90"/>
      <c r="P124" s="90"/>
      <c r="Q124" s="90"/>
      <c r="R124" s="90"/>
      <c r="S124" s="90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</row>
    <row r="125" spans="1:134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89"/>
      <c r="L125" s="90"/>
      <c r="M125" s="90"/>
      <c r="N125" s="90"/>
      <c r="O125" s="90"/>
      <c r="P125" s="90"/>
      <c r="Q125" s="90"/>
      <c r="R125" s="90"/>
      <c r="S125" s="90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</row>
    <row r="126" spans="1:134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6"/>
      <c r="M126" s="6"/>
      <c r="N126" s="6"/>
      <c r="O126" s="6"/>
      <c r="P126" s="6"/>
      <c r="Q126" s="6"/>
      <c r="R126" s="6"/>
      <c r="S126" s="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</row>
    <row r="127" spans="1:134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6"/>
      <c r="M127" s="6"/>
      <c r="N127" s="6"/>
      <c r="O127" s="6"/>
      <c r="P127" s="6"/>
      <c r="Q127" s="6"/>
      <c r="R127" s="6"/>
      <c r="S127" s="6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</row>
    <row r="128" spans="1:134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6"/>
      <c r="M128" s="6"/>
      <c r="N128" s="6"/>
      <c r="O128" s="6"/>
      <c r="P128" s="6"/>
      <c r="Q128" s="6"/>
      <c r="R128" s="6"/>
      <c r="S128" s="6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</row>
    <row r="129" spans="1:134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6"/>
      <c r="M129" s="6"/>
      <c r="N129" s="6"/>
      <c r="O129" s="6"/>
      <c r="P129" s="6"/>
      <c r="Q129" s="6"/>
      <c r="R129" s="6"/>
      <c r="S129" s="6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</row>
    <row r="130" spans="1:134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6"/>
      <c r="M130" s="6"/>
      <c r="N130" s="6"/>
      <c r="O130" s="6"/>
      <c r="P130" s="6"/>
      <c r="Q130" s="6"/>
      <c r="R130" s="6"/>
      <c r="S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</row>
    <row r="131" spans="1:134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6"/>
      <c r="M131" s="6"/>
      <c r="N131" s="6"/>
      <c r="O131" s="6"/>
      <c r="P131" s="6"/>
      <c r="Q131" s="6"/>
      <c r="R131" s="6"/>
      <c r="S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</row>
    <row r="132" spans="1:134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6"/>
      <c r="M132" s="6"/>
      <c r="N132" s="6"/>
      <c r="O132" s="6"/>
      <c r="P132" s="6"/>
      <c r="Q132" s="6"/>
      <c r="R132" s="6"/>
      <c r="S132" s="6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</row>
    <row r="133" spans="1:134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6"/>
      <c r="M133" s="6"/>
      <c r="N133" s="6"/>
      <c r="O133" s="6"/>
      <c r="P133" s="6"/>
      <c r="Q133" s="6"/>
      <c r="R133" s="6"/>
      <c r="S133" s="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</row>
    <row r="134" spans="1:134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6"/>
      <c r="M134" s="6"/>
      <c r="N134" s="6"/>
      <c r="O134" s="6"/>
      <c r="P134" s="6"/>
      <c r="Q134" s="6"/>
      <c r="R134" s="6"/>
      <c r="S134" s="6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</row>
    <row r="135" spans="1:134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6"/>
      <c r="M135" s="6"/>
      <c r="N135" s="6"/>
      <c r="O135" s="6"/>
      <c r="P135" s="6"/>
      <c r="Q135" s="6"/>
      <c r="R135" s="6"/>
      <c r="S135" s="6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6"/>
      <c r="M136" s="6"/>
      <c r="N136" s="6"/>
      <c r="O136" s="6"/>
      <c r="P136" s="6"/>
      <c r="Q136" s="6"/>
      <c r="R136" s="6"/>
      <c r="S136" s="6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6"/>
      <c r="M137" s="6"/>
      <c r="N137" s="6"/>
      <c r="O137" s="6"/>
      <c r="P137" s="6"/>
      <c r="Q137" s="6"/>
      <c r="R137" s="6"/>
      <c r="S137" s="6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</row>
    <row r="138" spans="1:134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6"/>
      <c r="M138" s="6"/>
      <c r="N138" s="6"/>
      <c r="O138" s="6"/>
      <c r="P138" s="6"/>
      <c r="Q138" s="6"/>
      <c r="R138" s="6"/>
      <c r="S138" s="6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</row>
    <row r="139" spans="1:134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6"/>
      <c r="M139" s="6"/>
      <c r="N139" s="6"/>
      <c r="O139" s="6"/>
      <c r="P139" s="6"/>
      <c r="Q139" s="6"/>
      <c r="R139" s="6"/>
      <c r="S139" s="6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6"/>
      <c r="M140" s="6"/>
      <c r="N140" s="6"/>
      <c r="O140" s="6"/>
      <c r="P140" s="6"/>
      <c r="Q140" s="6"/>
      <c r="R140" s="6"/>
      <c r="S140" s="6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6"/>
      <c r="M141" s="6"/>
      <c r="N141" s="6"/>
      <c r="O141" s="6"/>
      <c r="P141" s="6"/>
      <c r="Q141" s="6"/>
      <c r="R141" s="6"/>
      <c r="S141" s="6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</row>
    <row r="142" spans="1:134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6"/>
      <c r="M142" s="6"/>
      <c r="N142" s="6"/>
      <c r="O142" s="6"/>
      <c r="P142" s="6"/>
      <c r="Q142" s="6"/>
      <c r="R142" s="6"/>
      <c r="S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</row>
    <row r="143" spans="1:134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6"/>
      <c r="M143" s="6"/>
      <c r="N143" s="6"/>
      <c r="O143" s="6"/>
      <c r="P143" s="6"/>
      <c r="Q143" s="6"/>
      <c r="R143" s="6"/>
      <c r="S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</row>
    <row r="144" spans="1:134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6"/>
      <c r="M144" s="6"/>
      <c r="N144" s="6"/>
      <c r="O144" s="6"/>
      <c r="P144" s="6"/>
      <c r="Q144" s="6"/>
      <c r="R144" s="6"/>
      <c r="S144" s="6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</row>
    <row r="145" spans="1:134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6"/>
      <c r="M145" s="6"/>
      <c r="N145" s="6"/>
      <c r="O145" s="6"/>
      <c r="P145" s="6"/>
      <c r="Q145" s="6"/>
      <c r="R145" s="6"/>
      <c r="S145" s="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</row>
    <row r="146" spans="1:134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6"/>
      <c r="M146" s="6"/>
      <c r="N146" s="6"/>
      <c r="O146" s="6"/>
      <c r="P146" s="6"/>
      <c r="Q146" s="6"/>
      <c r="R146" s="6"/>
      <c r="S146" s="6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</row>
    <row r="147" spans="1:134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6"/>
      <c r="M147" s="6"/>
      <c r="N147" s="6"/>
      <c r="O147" s="6"/>
      <c r="P147" s="6"/>
      <c r="Q147" s="6"/>
      <c r="R147" s="6"/>
      <c r="S147" s="6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</row>
    <row r="148" spans="1:134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6"/>
      <c r="M148" s="6"/>
      <c r="N148" s="6"/>
      <c r="O148" s="6"/>
      <c r="P148" s="6"/>
      <c r="Q148" s="6"/>
      <c r="R148" s="6"/>
      <c r="S148" s="6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</row>
    <row r="149" spans="1:134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6"/>
      <c r="M149" s="6"/>
      <c r="N149" s="6"/>
      <c r="O149" s="6"/>
      <c r="P149" s="6"/>
      <c r="Q149" s="6"/>
      <c r="R149" s="6"/>
      <c r="S149" s="6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</row>
    <row r="150" spans="1:134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6"/>
      <c r="M150" s="6"/>
      <c r="N150" s="6"/>
      <c r="O150" s="6"/>
      <c r="P150" s="6"/>
      <c r="Q150" s="6"/>
      <c r="R150" s="6"/>
      <c r="S150" s="6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</row>
    <row r="151" spans="1:134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6"/>
      <c r="M151" s="6"/>
      <c r="N151" s="6"/>
      <c r="O151" s="6"/>
      <c r="P151" s="6"/>
      <c r="Q151" s="6"/>
      <c r="R151" s="6"/>
      <c r="S151" s="6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</row>
    <row r="152" spans="1:134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6"/>
      <c r="M152" s="6"/>
      <c r="N152" s="6"/>
      <c r="O152" s="6"/>
      <c r="P152" s="6"/>
      <c r="Q152" s="6"/>
      <c r="R152" s="6"/>
      <c r="S152" s="6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</row>
    <row r="153" spans="1:134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6"/>
      <c r="M153" s="6"/>
      <c r="N153" s="6"/>
      <c r="O153" s="6"/>
      <c r="P153" s="6"/>
      <c r="Q153" s="6"/>
      <c r="R153" s="6"/>
      <c r="S153" s="6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</row>
    <row r="154" spans="1:134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6"/>
      <c r="M154" s="6"/>
      <c r="N154" s="6"/>
      <c r="O154" s="6"/>
      <c r="P154" s="6"/>
      <c r="Q154" s="6"/>
      <c r="R154" s="6"/>
      <c r="S154" s="6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</row>
    <row r="155" spans="1:134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6"/>
      <c r="M155" s="6"/>
      <c r="N155" s="6"/>
      <c r="O155" s="6"/>
      <c r="P155" s="6"/>
      <c r="Q155" s="6"/>
      <c r="R155" s="6"/>
      <c r="S155" s="6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</row>
    <row r="156" spans="1:134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6"/>
      <c r="M156" s="6"/>
      <c r="N156" s="6"/>
      <c r="O156" s="6"/>
      <c r="P156" s="6"/>
      <c r="Q156" s="6"/>
      <c r="R156" s="6"/>
      <c r="S156" s="6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</row>
    <row r="157" spans="1:134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  <c r="M157" s="6"/>
      <c r="N157" s="6"/>
      <c r="O157" s="6"/>
      <c r="P157" s="6"/>
      <c r="Q157" s="6"/>
      <c r="R157" s="6"/>
      <c r="S157" s="6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</row>
    <row r="158" spans="1:134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  <c r="M158" s="6"/>
      <c r="N158" s="6"/>
      <c r="O158" s="6"/>
      <c r="P158" s="6"/>
      <c r="Q158" s="6"/>
      <c r="R158" s="6"/>
      <c r="S158" s="6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</row>
    <row r="159" spans="1:134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  <c r="M159" s="6"/>
      <c r="N159" s="6"/>
      <c r="O159" s="6"/>
      <c r="P159" s="6"/>
      <c r="Q159" s="6"/>
      <c r="R159" s="6"/>
      <c r="S159" s="6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</row>
    <row r="160" spans="1:134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6"/>
      <c r="M160" s="6"/>
      <c r="N160" s="6"/>
      <c r="O160" s="6"/>
      <c r="P160" s="6"/>
      <c r="Q160" s="6"/>
      <c r="R160" s="6"/>
      <c r="S160" s="6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</row>
    <row r="161" spans="1:134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6"/>
      <c r="M161" s="6"/>
      <c r="N161" s="6"/>
      <c r="O161" s="6"/>
      <c r="P161" s="6"/>
      <c r="Q161" s="6"/>
      <c r="R161" s="6"/>
      <c r="S161" s="6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</row>
    <row r="162" spans="1:134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6"/>
      <c r="M162" s="6"/>
      <c r="N162" s="6"/>
      <c r="O162" s="6"/>
      <c r="P162" s="6"/>
      <c r="Q162" s="6"/>
      <c r="R162" s="6"/>
      <c r="S162" s="6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</row>
    <row r="163" spans="1:134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6"/>
      <c r="M163" s="6"/>
      <c r="N163" s="6"/>
      <c r="O163" s="6"/>
      <c r="P163" s="6"/>
      <c r="Q163" s="6"/>
      <c r="R163" s="6"/>
      <c r="S163" s="6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</row>
    <row r="164" spans="1:134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  <c r="M164" s="6"/>
      <c r="N164" s="6"/>
      <c r="O164" s="6"/>
      <c r="P164" s="6"/>
      <c r="Q164" s="6"/>
      <c r="R164" s="6"/>
      <c r="S164" s="6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</row>
    <row r="165" spans="1:134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  <c r="M165" s="6"/>
      <c r="N165" s="6"/>
      <c r="O165" s="6"/>
      <c r="P165" s="6"/>
      <c r="Q165" s="6"/>
      <c r="R165" s="6"/>
      <c r="S165" s="6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</row>
    <row r="166" spans="1:134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  <c r="M166" s="6"/>
      <c r="N166" s="6"/>
      <c r="O166" s="6"/>
      <c r="P166" s="6"/>
      <c r="Q166" s="6"/>
      <c r="R166" s="6"/>
      <c r="S166" s="6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</row>
    <row r="167" spans="1:134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  <c r="M167" s="6"/>
      <c r="N167" s="6"/>
      <c r="O167" s="6"/>
      <c r="P167" s="6"/>
      <c r="Q167" s="6"/>
      <c r="R167" s="6"/>
      <c r="S167" s="6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</row>
    <row r="168" spans="1:134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  <c r="M168" s="6"/>
      <c r="N168" s="6"/>
      <c r="O168" s="6"/>
      <c r="P168" s="6"/>
      <c r="Q168" s="6"/>
      <c r="R168" s="6"/>
      <c r="S168" s="6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</row>
    <row r="169" spans="1:134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  <c r="M169" s="6"/>
      <c r="N169" s="6"/>
      <c r="O169" s="6"/>
      <c r="P169" s="6"/>
      <c r="Q169" s="6"/>
      <c r="R169" s="6"/>
      <c r="S169" s="6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</row>
    <row r="170" spans="1:134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  <c r="M170" s="6"/>
      <c r="N170" s="6"/>
      <c r="O170" s="6"/>
      <c r="P170" s="6"/>
      <c r="Q170" s="6"/>
      <c r="R170" s="6"/>
      <c r="S170" s="6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</row>
    <row r="171" spans="1:134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  <c r="M171" s="6"/>
      <c r="N171" s="6"/>
      <c r="O171" s="6"/>
      <c r="P171" s="6"/>
      <c r="Q171" s="6"/>
      <c r="R171" s="6"/>
      <c r="S171" s="6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</row>
    <row r="172" spans="1:134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6"/>
      <c r="M172" s="6"/>
      <c r="N172" s="6"/>
      <c r="O172" s="6"/>
      <c r="P172" s="6"/>
      <c r="Q172" s="6"/>
      <c r="R172" s="6"/>
      <c r="S172" s="6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</row>
    <row r="173" spans="1:134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6"/>
      <c r="M173" s="6"/>
      <c r="N173" s="6"/>
      <c r="O173" s="6"/>
      <c r="P173" s="6"/>
      <c r="Q173" s="6"/>
      <c r="R173" s="6"/>
      <c r="S173" s="6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</row>
    <row r="174" spans="1:134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6"/>
      <c r="M174" s="6"/>
      <c r="N174" s="6"/>
      <c r="O174" s="6"/>
      <c r="P174" s="6"/>
      <c r="Q174" s="6"/>
      <c r="R174" s="6"/>
      <c r="S174" s="6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</row>
    <row r="175" spans="1:134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6"/>
      <c r="M175" s="6"/>
      <c r="N175" s="6"/>
      <c r="O175" s="6"/>
      <c r="P175" s="6"/>
      <c r="Q175" s="6"/>
      <c r="R175" s="6"/>
      <c r="S175" s="6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</row>
    <row r="176" spans="1:134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6"/>
      <c r="M176" s="6"/>
      <c r="N176" s="6"/>
      <c r="O176" s="6"/>
      <c r="P176" s="6"/>
      <c r="Q176" s="6"/>
      <c r="R176" s="6"/>
      <c r="S176" s="6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</row>
    <row r="177" spans="1:134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6"/>
      <c r="M177" s="6"/>
      <c r="N177" s="6"/>
      <c r="O177" s="6"/>
      <c r="P177" s="6"/>
      <c r="Q177" s="6"/>
      <c r="R177" s="6"/>
      <c r="S177" s="6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</row>
    <row r="178" spans="1:134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6"/>
      <c r="M178" s="6"/>
      <c r="N178" s="6"/>
      <c r="O178" s="6"/>
      <c r="P178" s="6"/>
      <c r="Q178" s="6"/>
      <c r="R178" s="6"/>
      <c r="S178" s="6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</row>
    <row r="179" spans="1:134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6"/>
      <c r="M179" s="6"/>
      <c r="N179" s="6"/>
      <c r="O179" s="6"/>
      <c r="P179" s="6"/>
      <c r="Q179" s="6"/>
      <c r="R179" s="6"/>
      <c r="S179" s="6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</row>
    <row r="180" spans="1:134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6"/>
      <c r="M180" s="6"/>
      <c r="N180" s="6"/>
      <c r="O180" s="6"/>
      <c r="P180" s="6"/>
      <c r="Q180" s="6"/>
      <c r="R180" s="6"/>
      <c r="S180" s="6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</row>
    <row r="181" spans="1:134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6"/>
      <c r="M181" s="6"/>
      <c r="N181" s="6"/>
      <c r="O181" s="6"/>
      <c r="P181" s="6"/>
      <c r="Q181" s="6"/>
      <c r="R181" s="6"/>
      <c r="S181" s="6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</row>
    <row r="182" spans="1:134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6"/>
      <c r="M182" s="6"/>
      <c r="N182" s="6"/>
      <c r="O182" s="6"/>
      <c r="P182" s="6"/>
      <c r="Q182" s="6"/>
      <c r="R182" s="6"/>
      <c r="S182" s="6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</row>
    <row r="183" spans="1:134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6"/>
      <c r="M183" s="6"/>
      <c r="N183" s="6"/>
      <c r="O183" s="6"/>
      <c r="P183" s="6"/>
      <c r="Q183" s="6"/>
      <c r="R183" s="6"/>
      <c r="S183" s="6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</row>
    <row r="184" spans="1:134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6"/>
      <c r="M184" s="6"/>
      <c r="N184" s="6"/>
      <c r="O184" s="6"/>
      <c r="P184" s="6"/>
      <c r="Q184" s="6"/>
      <c r="R184" s="6"/>
      <c r="S184" s="6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</row>
    <row r="185" spans="1:134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6"/>
      <c r="M185" s="6"/>
      <c r="N185" s="6"/>
      <c r="O185" s="6"/>
      <c r="P185" s="6"/>
      <c r="Q185" s="6"/>
      <c r="R185" s="6"/>
      <c r="S185" s="6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</row>
    <row r="186" spans="1:134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6"/>
      <c r="M186" s="6"/>
      <c r="N186" s="6"/>
      <c r="O186" s="6"/>
      <c r="P186" s="6"/>
      <c r="Q186" s="6"/>
      <c r="R186" s="6"/>
      <c r="S186" s="6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</row>
    <row r="187" spans="1:134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6"/>
      <c r="M187" s="6"/>
      <c r="N187" s="6"/>
      <c r="O187" s="6"/>
      <c r="P187" s="6"/>
      <c r="Q187" s="6"/>
      <c r="R187" s="6"/>
      <c r="S187" s="6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</row>
    <row r="188" spans="1:134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6"/>
      <c r="M188" s="6"/>
      <c r="N188" s="6"/>
      <c r="O188" s="6"/>
      <c r="P188" s="6"/>
      <c r="Q188" s="6"/>
      <c r="R188" s="6"/>
      <c r="S188" s="6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</row>
    <row r="189" spans="1:134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6"/>
      <c r="M189" s="6"/>
      <c r="N189" s="6"/>
      <c r="O189" s="6"/>
      <c r="P189" s="6"/>
      <c r="Q189" s="6"/>
      <c r="R189" s="6"/>
      <c r="S189" s="6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</row>
    <row r="190" spans="1:134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6"/>
      <c r="M190" s="6"/>
      <c r="N190" s="6"/>
      <c r="O190" s="6"/>
      <c r="P190" s="6"/>
      <c r="Q190" s="6"/>
      <c r="R190" s="6"/>
      <c r="S190" s="6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</row>
    <row r="191" spans="1:134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6"/>
      <c r="M191" s="6"/>
      <c r="N191" s="6"/>
      <c r="O191" s="6"/>
      <c r="P191" s="6"/>
      <c r="Q191" s="6"/>
      <c r="R191" s="6"/>
      <c r="S191" s="6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</row>
    <row r="192" spans="1:134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6"/>
      <c r="M192" s="6"/>
      <c r="N192" s="6"/>
      <c r="O192" s="6"/>
      <c r="P192" s="6"/>
      <c r="Q192" s="6"/>
      <c r="R192" s="6"/>
      <c r="S192" s="6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</row>
    <row r="193" spans="1:134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6"/>
      <c r="M193" s="6"/>
      <c r="N193" s="6"/>
      <c r="O193" s="6"/>
      <c r="P193" s="6"/>
      <c r="Q193" s="6"/>
      <c r="R193" s="6"/>
      <c r="S193" s="6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</row>
    <row r="194" spans="1:134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6"/>
      <c r="M194" s="6"/>
      <c r="N194" s="6"/>
      <c r="O194" s="6"/>
      <c r="P194" s="6"/>
      <c r="Q194" s="6"/>
      <c r="R194" s="6"/>
      <c r="S194" s="6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</row>
    <row r="195" spans="1:134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6"/>
      <c r="M195" s="6"/>
      <c r="N195" s="6"/>
      <c r="O195" s="6"/>
      <c r="P195" s="6"/>
      <c r="Q195" s="6"/>
      <c r="R195" s="6"/>
      <c r="S195" s="6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</row>
    <row r="196" spans="1:134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6"/>
      <c r="M196" s="6"/>
      <c r="N196" s="6"/>
      <c r="O196" s="6"/>
      <c r="P196" s="6"/>
      <c r="Q196" s="6"/>
      <c r="R196" s="6"/>
      <c r="S196" s="6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</row>
    <row r="197" spans="1:134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6"/>
      <c r="M197" s="6"/>
      <c r="N197" s="6"/>
      <c r="O197" s="6"/>
      <c r="P197" s="6"/>
      <c r="Q197" s="6"/>
      <c r="R197" s="6"/>
      <c r="S197" s="6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</row>
    <row r="198" spans="1:134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6"/>
      <c r="M198" s="6"/>
      <c r="N198" s="6"/>
      <c r="O198" s="6"/>
      <c r="P198" s="6"/>
      <c r="Q198" s="6"/>
      <c r="R198" s="6"/>
      <c r="S198" s="6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</row>
    <row r="199" spans="1:134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6"/>
      <c r="M199" s="6"/>
      <c r="N199" s="6"/>
      <c r="O199" s="6"/>
      <c r="P199" s="6"/>
      <c r="Q199" s="6"/>
      <c r="R199" s="6"/>
      <c r="S199" s="6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</row>
    <row r="200" spans="1:134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6"/>
      <c r="M200" s="6"/>
      <c r="N200" s="6"/>
      <c r="O200" s="6"/>
      <c r="P200" s="6"/>
      <c r="Q200" s="6"/>
      <c r="R200" s="6"/>
      <c r="S200" s="6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</row>
    <row r="201" spans="1:134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6"/>
      <c r="M201" s="6"/>
      <c r="N201" s="6"/>
      <c r="O201" s="6"/>
      <c r="P201" s="6"/>
      <c r="Q201" s="6"/>
      <c r="R201" s="6"/>
      <c r="S201" s="6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</row>
    <row r="202" spans="1:134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6"/>
      <c r="M202" s="6"/>
      <c r="N202" s="6"/>
      <c r="O202" s="6"/>
      <c r="P202" s="6"/>
      <c r="Q202" s="6"/>
      <c r="R202" s="6"/>
      <c r="S202" s="6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</row>
    <row r="203" spans="1:134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6"/>
      <c r="M203" s="6"/>
      <c r="N203" s="6"/>
      <c r="O203" s="6"/>
      <c r="P203" s="6"/>
      <c r="Q203" s="6"/>
      <c r="R203" s="6"/>
      <c r="S203" s="6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</row>
    <row r="204" spans="1:134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6"/>
      <c r="M204" s="6"/>
      <c r="N204" s="6"/>
      <c r="O204" s="6"/>
      <c r="P204" s="6"/>
      <c r="Q204" s="6"/>
      <c r="R204" s="6"/>
      <c r="S204" s="6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</row>
    <row r="205" spans="1:134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6"/>
      <c r="M205" s="6"/>
      <c r="N205" s="6"/>
      <c r="O205" s="6"/>
      <c r="P205" s="6"/>
      <c r="Q205" s="6"/>
      <c r="R205" s="6"/>
      <c r="S205" s="6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</row>
    <row r="206" spans="1:134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6"/>
      <c r="M206" s="6"/>
      <c r="N206" s="6"/>
      <c r="O206" s="6"/>
      <c r="P206" s="6"/>
      <c r="Q206" s="6"/>
      <c r="R206" s="6"/>
      <c r="S206" s="6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</row>
    <row r="207" spans="1:134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6"/>
      <c r="M207" s="6"/>
      <c r="N207" s="6"/>
      <c r="O207" s="6"/>
      <c r="P207" s="6"/>
      <c r="Q207" s="6"/>
      <c r="R207" s="6"/>
      <c r="S207" s="6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</row>
    <row r="208" spans="1:13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6"/>
      <c r="M208" s="6"/>
      <c r="N208" s="6"/>
      <c r="O208" s="6"/>
      <c r="P208" s="6"/>
      <c r="Q208" s="6"/>
      <c r="R208" s="6"/>
      <c r="S208" s="6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</row>
    <row r="209" spans="1:134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6"/>
      <c r="M209" s="6"/>
      <c r="N209" s="6"/>
      <c r="O209" s="6"/>
      <c r="P209" s="6"/>
      <c r="Q209" s="6"/>
      <c r="R209" s="6"/>
      <c r="S209" s="6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</row>
    <row r="210" spans="1:134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6"/>
      <c r="M210" s="6"/>
      <c r="N210" s="6"/>
      <c r="O210" s="6"/>
      <c r="P210" s="6"/>
      <c r="Q210" s="6"/>
      <c r="R210" s="6"/>
      <c r="S210" s="6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</row>
    <row r="211" spans="1:134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6"/>
      <c r="M211" s="6"/>
      <c r="N211" s="6"/>
      <c r="O211" s="6"/>
      <c r="P211" s="6"/>
      <c r="Q211" s="6"/>
      <c r="R211" s="6"/>
      <c r="S211" s="6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</row>
    <row r="212" spans="1:134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6"/>
      <c r="M212" s="6"/>
      <c r="N212" s="6"/>
      <c r="O212" s="6"/>
      <c r="P212" s="6"/>
      <c r="Q212" s="6"/>
      <c r="R212" s="6"/>
      <c r="S212" s="6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</row>
    <row r="213" spans="1:134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6"/>
      <c r="M213" s="6"/>
      <c r="N213" s="6"/>
      <c r="O213" s="6"/>
      <c r="P213" s="6"/>
      <c r="Q213" s="6"/>
      <c r="R213" s="6"/>
      <c r="S213" s="6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</row>
    <row r="214" spans="1:134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6"/>
      <c r="M214" s="6"/>
      <c r="N214" s="6"/>
      <c r="O214" s="6"/>
      <c r="P214" s="6"/>
      <c r="Q214" s="6"/>
      <c r="R214" s="6"/>
      <c r="S214" s="6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</row>
    <row r="215" spans="1:134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6"/>
      <c r="M215" s="6"/>
      <c r="N215" s="6"/>
      <c r="O215" s="6"/>
      <c r="P215" s="6"/>
      <c r="Q215" s="6"/>
      <c r="R215" s="6"/>
      <c r="S215" s="6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</row>
    <row r="216" spans="1:134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6"/>
      <c r="M216" s="6"/>
      <c r="N216" s="6"/>
      <c r="O216" s="6"/>
      <c r="P216" s="6"/>
      <c r="Q216" s="6"/>
      <c r="R216" s="6"/>
      <c r="S216" s="6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</row>
    <row r="217" spans="1:134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6"/>
      <c r="M217" s="6"/>
      <c r="N217" s="6"/>
      <c r="O217" s="6"/>
      <c r="P217" s="6"/>
      <c r="Q217" s="6"/>
      <c r="R217" s="6"/>
      <c r="S217" s="6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</row>
    <row r="218" spans="1:134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6"/>
      <c r="M218" s="6"/>
      <c r="N218" s="6"/>
      <c r="O218" s="6"/>
      <c r="P218" s="6"/>
      <c r="Q218" s="6"/>
      <c r="R218" s="6"/>
      <c r="S218" s="6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</row>
    <row r="219" spans="1:134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6"/>
      <c r="M219" s="6"/>
      <c r="N219" s="6"/>
      <c r="O219" s="6"/>
      <c r="P219" s="6"/>
      <c r="Q219" s="6"/>
      <c r="R219" s="6"/>
      <c r="S219" s="6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</row>
    <row r="220" spans="1:134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6"/>
      <c r="M220" s="6"/>
      <c r="N220" s="6"/>
      <c r="O220" s="6"/>
      <c r="P220" s="6"/>
      <c r="Q220" s="6"/>
      <c r="R220" s="6"/>
      <c r="S220" s="6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</row>
    <row r="221" spans="1:134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6"/>
      <c r="M221" s="6"/>
      <c r="N221" s="6"/>
      <c r="O221" s="6"/>
      <c r="P221" s="6"/>
      <c r="Q221" s="6"/>
      <c r="R221" s="6"/>
      <c r="S221" s="6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</row>
    <row r="222" spans="1:134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6"/>
      <c r="M222" s="6"/>
      <c r="N222" s="6"/>
      <c r="O222" s="6"/>
      <c r="P222" s="6"/>
      <c r="Q222" s="6"/>
      <c r="R222" s="6"/>
      <c r="S222" s="6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</row>
    <row r="223" spans="1:134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6"/>
      <c r="M223" s="6"/>
      <c r="N223" s="6"/>
      <c r="O223" s="6"/>
      <c r="P223" s="6"/>
      <c r="Q223" s="6"/>
      <c r="R223" s="6"/>
      <c r="S223" s="6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</row>
    <row r="224" spans="1:134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6"/>
      <c r="M224" s="6"/>
      <c r="N224" s="6"/>
      <c r="O224" s="6"/>
      <c r="P224" s="6"/>
      <c r="Q224" s="6"/>
      <c r="R224" s="6"/>
      <c r="S224" s="6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</row>
    <row r="225" spans="1:134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6"/>
      <c r="M225" s="6"/>
      <c r="N225" s="6"/>
      <c r="O225" s="6"/>
      <c r="P225" s="6"/>
      <c r="Q225" s="6"/>
      <c r="R225" s="6"/>
      <c r="S225" s="6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</row>
    <row r="226" spans="1:134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6"/>
      <c r="M226" s="6"/>
      <c r="N226" s="6"/>
      <c r="O226" s="6"/>
      <c r="P226" s="6"/>
      <c r="Q226" s="6"/>
      <c r="R226" s="6"/>
      <c r="S226" s="6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</row>
    <row r="227" spans="1:134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6"/>
      <c r="M227" s="6"/>
      <c r="N227" s="6"/>
      <c r="O227" s="6"/>
      <c r="P227" s="6"/>
      <c r="Q227" s="6"/>
      <c r="R227" s="6"/>
      <c r="S227" s="6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</row>
    <row r="228" spans="1:134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6"/>
      <c r="M228" s="6"/>
      <c r="N228" s="6"/>
      <c r="O228" s="6"/>
      <c r="P228" s="6"/>
      <c r="Q228" s="6"/>
      <c r="R228" s="6"/>
      <c r="S228" s="6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</row>
    <row r="229" spans="1:134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6"/>
      <c r="M229" s="6"/>
      <c r="N229" s="6"/>
      <c r="O229" s="6"/>
      <c r="P229" s="6"/>
      <c r="Q229" s="6"/>
      <c r="R229" s="6"/>
      <c r="S229" s="6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</row>
    <row r="230" spans="1:134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6"/>
      <c r="M230" s="6"/>
      <c r="N230" s="6"/>
      <c r="O230" s="6"/>
      <c r="P230" s="6"/>
      <c r="Q230" s="6"/>
      <c r="R230" s="6"/>
      <c r="S230" s="6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</row>
    <row r="231" spans="1:134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6"/>
      <c r="M231" s="6"/>
      <c r="N231" s="6"/>
      <c r="O231" s="6"/>
      <c r="P231" s="6"/>
      <c r="Q231" s="6"/>
      <c r="R231" s="6"/>
      <c r="S231" s="6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</row>
    <row r="232" spans="1:134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6"/>
      <c r="M232" s="6"/>
      <c r="N232" s="6"/>
      <c r="O232" s="6"/>
      <c r="P232" s="6"/>
      <c r="Q232" s="6"/>
      <c r="R232" s="6"/>
      <c r="S232" s="6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</row>
    <row r="233" spans="1:134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6"/>
      <c r="M233" s="6"/>
      <c r="N233" s="6"/>
      <c r="O233" s="6"/>
      <c r="P233" s="6"/>
      <c r="Q233" s="6"/>
      <c r="R233" s="6"/>
      <c r="S233" s="6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</row>
    <row r="234" spans="1:134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6"/>
      <c r="M234" s="6"/>
      <c r="N234" s="6"/>
      <c r="O234" s="6"/>
      <c r="P234" s="6"/>
      <c r="Q234" s="6"/>
      <c r="R234" s="6"/>
      <c r="S234" s="6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</row>
    <row r="235" spans="1:134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6"/>
      <c r="M235" s="6"/>
      <c r="N235" s="6"/>
      <c r="O235" s="6"/>
      <c r="P235" s="6"/>
      <c r="Q235" s="6"/>
      <c r="R235" s="6"/>
      <c r="S235" s="6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</row>
    <row r="236" spans="1:134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6"/>
      <c r="M236" s="6"/>
      <c r="N236" s="6"/>
      <c r="O236" s="6"/>
      <c r="P236" s="6"/>
      <c r="Q236" s="6"/>
      <c r="R236" s="6"/>
      <c r="S236" s="6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</row>
    <row r="237" spans="1:134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6"/>
      <c r="M237" s="6"/>
      <c r="N237" s="6"/>
      <c r="O237" s="6"/>
      <c r="P237" s="6"/>
      <c r="Q237" s="6"/>
      <c r="R237" s="6"/>
      <c r="S237" s="6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</row>
    <row r="238" spans="1:134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6"/>
      <c r="M238" s="6"/>
      <c r="N238" s="6"/>
      <c r="O238" s="6"/>
      <c r="P238" s="6"/>
      <c r="Q238" s="6"/>
      <c r="R238" s="6"/>
      <c r="S238" s="6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</row>
    <row r="239" spans="1:134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6"/>
      <c r="M239" s="6"/>
      <c r="N239" s="6"/>
      <c r="O239" s="6"/>
      <c r="P239" s="6"/>
      <c r="Q239" s="6"/>
      <c r="R239" s="6"/>
      <c r="S239" s="6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</row>
    <row r="240" spans="1:134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6"/>
      <c r="M240" s="6"/>
      <c r="N240" s="6"/>
      <c r="O240" s="6"/>
      <c r="P240" s="6"/>
      <c r="Q240" s="6"/>
      <c r="R240" s="6"/>
      <c r="S240" s="6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</row>
    <row r="241" spans="1:134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6"/>
      <c r="M241" s="6"/>
      <c r="N241" s="6"/>
      <c r="O241" s="6"/>
      <c r="P241" s="6"/>
      <c r="Q241" s="6"/>
      <c r="R241" s="6"/>
      <c r="S241" s="6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</row>
    <row r="242" spans="1:134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6"/>
      <c r="M242" s="6"/>
      <c r="N242" s="6"/>
      <c r="O242" s="6"/>
      <c r="P242" s="6"/>
      <c r="Q242" s="6"/>
      <c r="R242" s="6"/>
      <c r="S242" s="6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</row>
    <row r="243" spans="1:134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6"/>
      <c r="M243" s="6"/>
      <c r="N243" s="6"/>
      <c r="O243" s="6"/>
      <c r="P243" s="6"/>
      <c r="Q243" s="6"/>
      <c r="R243" s="6"/>
      <c r="S243" s="6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</row>
    <row r="244" spans="1:134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6"/>
      <c r="M244" s="6"/>
      <c r="N244" s="6"/>
      <c r="O244" s="6"/>
      <c r="P244" s="6"/>
      <c r="Q244" s="6"/>
      <c r="R244" s="6"/>
      <c r="S244" s="6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</row>
    <row r="245" spans="1:134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6"/>
      <c r="M245" s="6"/>
      <c r="N245" s="6"/>
      <c r="O245" s="6"/>
      <c r="P245" s="6"/>
      <c r="Q245" s="6"/>
      <c r="R245" s="6"/>
      <c r="S245" s="6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</row>
    <row r="246" spans="1:134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6"/>
      <c r="M246" s="6"/>
      <c r="N246" s="6"/>
      <c r="O246" s="6"/>
      <c r="P246" s="6"/>
      <c r="Q246" s="6"/>
      <c r="R246" s="6"/>
      <c r="S246" s="6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</row>
    <row r="247" spans="1:134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6"/>
      <c r="M247" s="6"/>
      <c r="N247" s="6"/>
      <c r="O247" s="6"/>
      <c r="P247" s="6"/>
      <c r="Q247" s="6"/>
      <c r="R247" s="6"/>
      <c r="S247" s="6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</row>
    <row r="248" spans="1:134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6"/>
      <c r="M248" s="6"/>
      <c r="N248" s="6"/>
      <c r="O248" s="6"/>
      <c r="P248" s="6"/>
      <c r="Q248" s="6"/>
      <c r="R248" s="6"/>
      <c r="S248" s="6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</row>
    <row r="249" spans="1:134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6"/>
      <c r="M249" s="6"/>
      <c r="N249" s="6"/>
      <c r="O249" s="6"/>
      <c r="P249" s="6"/>
      <c r="Q249" s="6"/>
      <c r="R249" s="6"/>
      <c r="S249" s="6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</row>
    <row r="250" spans="1:134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6"/>
      <c r="M250" s="6"/>
      <c r="N250" s="6"/>
      <c r="O250" s="6"/>
      <c r="P250" s="6"/>
      <c r="Q250" s="6"/>
      <c r="R250" s="6"/>
      <c r="S250" s="6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</row>
    <row r="251" spans="1:134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6"/>
      <c r="M251" s="6"/>
      <c r="N251" s="6"/>
      <c r="O251" s="6"/>
      <c r="P251" s="6"/>
      <c r="Q251" s="6"/>
      <c r="R251" s="6"/>
      <c r="S251" s="6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</row>
    <row r="252" spans="1:134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6"/>
      <c r="M252" s="6"/>
      <c r="N252" s="6"/>
      <c r="O252" s="6"/>
      <c r="P252" s="6"/>
      <c r="Q252" s="6"/>
      <c r="R252" s="6"/>
      <c r="S252" s="6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</row>
    <row r="253" spans="1:134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6"/>
      <c r="M253" s="6"/>
      <c r="N253" s="6"/>
      <c r="O253" s="6"/>
      <c r="P253" s="6"/>
      <c r="Q253" s="6"/>
      <c r="R253" s="6"/>
      <c r="S253" s="6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</row>
    <row r="254" spans="1:134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6"/>
      <c r="M254" s="6"/>
      <c r="N254" s="6"/>
      <c r="O254" s="6"/>
      <c r="P254" s="6"/>
      <c r="Q254" s="6"/>
      <c r="R254" s="6"/>
      <c r="S254" s="6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</row>
    <row r="255" spans="1:134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6"/>
      <c r="M255" s="6"/>
      <c r="N255" s="6"/>
      <c r="O255" s="6"/>
      <c r="P255" s="6"/>
      <c r="Q255" s="6"/>
      <c r="R255" s="6"/>
      <c r="S255" s="6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</row>
    <row r="256" spans="1:134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6"/>
      <c r="M256" s="6"/>
      <c r="N256" s="6"/>
      <c r="O256" s="6"/>
      <c r="P256" s="6"/>
      <c r="Q256" s="6"/>
      <c r="R256" s="6"/>
      <c r="S256" s="6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</row>
    <row r="257" spans="1:134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6"/>
      <c r="M257" s="6"/>
      <c r="N257" s="6"/>
      <c r="O257" s="6"/>
      <c r="P257" s="6"/>
      <c r="Q257" s="6"/>
      <c r="R257" s="6"/>
      <c r="S257" s="6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</row>
    <row r="258" spans="1:134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6"/>
      <c r="M258" s="6"/>
      <c r="N258" s="6"/>
      <c r="O258" s="6"/>
      <c r="P258" s="6"/>
      <c r="Q258" s="6"/>
      <c r="R258" s="6"/>
      <c r="S258" s="6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</row>
    <row r="259" spans="1:134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6"/>
      <c r="M259" s="6"/>
      <c r="N259" s="6"/>
      <c r="O259" s="6"/>
      <c r="P259" s="6"/>
      <c r="Q259" s="6"/>
      <c r="R259" s="6"/>
      <c r="S259" s="6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</row>
    <row r="260" spans="1:134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6"/>
      <c r="M260" s="6"/>
      <c r="N260" s="6"/>
      <c r="O260" s="6"/>
      <c r="P260" s="6"/>
      <c r="Q260" s="6"/>
      <c r="R260" s="6"/>
      <c r="S260" s="6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</row>
    <row r="261" spans="1:134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6"/>
      <c r="M261" s="6"/>
      <c r="N261" s="6"/>
      <c r="O261" s="6"/>
      <c r="P261" s="6"/>
      <c r="Q261" s="6"/>
      <c r="R261" s="6"/>
      <c r="S261" s="6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</row>
    <row r="262" spans="1:134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6"/>
      <c r="M262" s="6"/>
      <c r="N262" s="6"/>
      <c r="O262" s="6"/>
      <c r="P262" s="6"/>
      <c r="Q262" s="6"/>
      <c r="R262" s="6"/>
      <c r="S262" s="6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</row>
    <row r="263" spans="1:134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6"/>
      <c r="M263" s="6"/>
      <c r="N263" s="6"/>
      <c r="O263" s="6"/>
      <c r="P263" s="6"/>
      <c r="Q263" s="6"/>
      <c r="R263" s="6"/>
      <c r="S263" s="6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</row>
    <row r="264" spans="1:134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6"/>
      <c r="M264" s="6"/>
      <c r="N264" s="6"/>
      <c r="O264" s="6"/>
      <c r="P264" s="6"/>
      <c r="Q264" s="6"/>
      <c r="R264" s="6"/>
      <c r="S264" s="6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</row>
    <row r="265" spans="1:134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6"/>
      <c r="M265" s="6"/>
      <c r="N265" s="6"/>
      <c r="O265" s="6"/>
      <c r="P265" s="6"/>
      <c r="Q265" s="6"/>
      <c r="R265" s="6"/>
      <c r="S265" s="6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</row>
    <row r="266" spans="1:134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6"/>
      <c r="M266" s="6"/>
      <c r="N266" s="6"/>
      <c r="O266" s="6"/>
      <c r="P266" s="6"/>
      <c r="Q266" s="6"/>
      <c r="R266" s="6"/>
      <c r="S266" s="6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</row>
    <row r="267" spans="1:134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6"/>
      <c r="M267" s="6"/>
      <c r="N267" s="6"/>
      <c r="O267" s="6"/>
      <c r="P267" s="6"/>
      <c r="Q267" s="6"/>
      <c r="R267" s="6"/>
      <c r="S267" s="6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</row>
    <row r="268" spans="1:134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6"/>
      <c r="M268" s="6"/>
      <c r="N268" s="6"/>
      <c r="O268" s="6"/>
      <c r="P268" s="6"/>
      <c r="Q268" s="6"/>
      <c r="R268" s="6"/>
      <c r="S268" s="6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</row>
    <row r="269" spans="1:134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6"/>
      <c r="M269" s="6"/>
      <c r="N269" s="6"/>
      <c r="O269" s="6"/>
      <c r="P269" s="6"/>
      <c r="Q269" s="6"/>
      <c r="R269" s="6"/>
      <c r="S269" s="6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</row>
    <row r="270" spans="1:134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6"/>
      <c r="M270" s="6"/>
      <c r="N270" s="6"/>
      <c r="O270" s="6"/>
      <c r="P270" s="6"/>
      <c r="Q270" s="6"/>
      <c r="R270" s="6"/>
      <c r="S270" s="6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</row>
    <row r="271" spans="1:134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6"/>
      <c r="M271" s="6"/>
      <c r="N271" s="6"/>
      <c r="O271" s="6"/>
      <c r="P271" s="6"/>
      <c r="Q271" s="6"/>
      <c r="R271" s="6"/>
      <c r="S271" s="6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</row>
    <row r="272" spans="1:134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6"/>
      <c r="M272" s="6"/>
      <c r="N272" s="6"/>
      <c r="O272" s="6"/>
      <c r="P272" s="6"/>
      <c r="Q272" s="6"/>
      <c r="R272" s="6"/>
      <c r="S272" s="6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</row>
    <row r="273" spans="1:134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6"/>
      <c r="M273" s="6"/>
      <c r="N273" s="6"/>
      <c r="O273" s="6"/>
      <c r="P273" s="6"/>
      <c r="Q273" s="6"/>
      <c r="R273" s="6"/>
      <c r="S273" s="6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</row>
    <row r="274" spans="1:134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6"/>
      <c r="M274" s="6"/>
      <c r="N274" s="6"/>
      <c r="O274" s="6"/>
      <c r="P274" s="6"/>
      <c r="Q274" s="6"/>
      <c r="R274" s="6"/>
      <c r="S274" s="6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</row>
    <row r="275" spans="1:134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6"/>
      <c r="M275" s="6"/>
      <c r="N275" s="6"/>
      <c r="O275" s="6"/>
      <c r="P275" s="6"/>
      <c r="Q275" s="6"/>
      <c r="R275" s="6"/>
      <c r="S275" s="6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</row>
    <row r="276" spans="1:134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6"/>
      <c r="M276" s="6"/>
      <c r="N276" s="6"/>
      <c r="O276" s="6"/>
      <c r="P276" s="6"/>
      <c r="Q276" s="6"/>
      <c r="R276" s="6"/>
      <c r="S276" s="6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</row>
    <row r="277" spans="1:134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6"/>
      <c r="M277" s="6"/>
      <c r="N277" s="6"/>
      <c r="O277" s="6"/>
      <c r="P277" s="6"/>
      <c r="Q277" s="6"/>
      <c r="R277" s="6"/>
      <c r="S277" s="6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</row>
    <row r="278" spans="1:134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6"/>
      <c r="M278" s="6"/>
      <c r="N278" s="6"/>
      <c r="O278" s="6"/>
      <c r="P278" s="6"/>
      <c r="Q278" s="6"/>
      <c r="R278" s="6"/>
      <c r="S278" s="6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</row>
    <row r="279" spans="1:134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6"/>
      <c r="M279" s="6"/>
      <c r="N279" s="6"/>
      <c r="O279" s="6"/>
      <c r="P279" s="6"/>
      <c r="Q279" s="6"/>
      <c r="R279" s="6"/>
      <c r="S279" s="6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</row>
    <row r="280" spans="1:134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6"/>
      <c r="M280" s="6"/>
      <c r="N280" s="6"/>
      <c r="O280" s="6"/>
      <c r="P280" s="6"/>
      <c r="Q280" s="6"/>
      <c r="R280" s="6"/>
      <c r="S280" s="6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</row>
    <row r="281" spans="1:134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6"/>
      <c r="M281" s="6"/>
      <c r="N281" s="6"/>
      <c r="O281" s="6"/>
      <c r="P281" s="6"/>
      <c r="Q281" s="6"/>
      <c r="R281" s="6"/>
      <c r="S281" s="6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</row>
    <row r="282" spans="1:134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6"/>
      <c r="M282" s="6"/>
      <c r="N282" s="6"/>
      <c r="O282" s="6"/>
      <c r="P282" s="6"/>
      <c r="Q282" s="6"/>
      <c r="R282" s="6"/>
      <c r="S282" s="6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</row>
    <row r="283" spans="1:134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6"/>
      <c r="M283" s="6"/>
      <c r="N283" s="6"/>
      <c r="O283" s="6"/>
      <c r="P283" s="6"/>
      <c r="Q283" s="6"/>
      <c r="R283" s="6"/>
      <c r="S283" s="6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</row>
    <row r="284" spans="1:134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6"/>
      <c r="M284" s="6"/>
      <c r="N284" s="6"/>
      <c r="O284" s="6"/>
      <c r="P284" s="6"/>
      <c r="Q284" s="6"/>
      <c r="R284" s="6"/>
      <c r="S284" s="6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</row>
    <row r="285" spans="1:134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6"/>
      <c r="M285" s="6"/>
      <c r="N285" s="6"/>
      <c r="O285" s="6"/>
      <c r="P285" s="6"/>
      <c r="Q285" s="6"/>
      <c r="R285" s="6"/>
      <c r="S285" s="6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</row>
    <row r="286" spans="1:134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6"/>
      <c r="M286" s="6"/>
      <c r="N286" s="6"/>
      <c r="O286" s="6"/>
      <c r="P286" s="6"/>
      <c r="Q286" s="6"/>
      <c r="R286" s="6"/>
      <c r="S286" s="6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</row>
    <row r="287" spans="1:134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6"/>
      <c r="M287" s="6"/>
      <c r="N287" s="6"/>
      <c r="O287" s="6"/>
      <c r="P287" s="6"/>
      <c r="Q287" s="6"/>
      <c r="R287" s="6"/>
      <c r="S287" s="6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</row>
    <row r="288" spans="1:134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6"/>
      <c r="M288" s="6"/>
      <c r="N288" s="6"/>
      <c r="O288" s="6"/>
      <c r="P288" s="6"/>
      <c r="Q288" s="6"/>
      <c r="R288" s="6"/>
      <c r="S288" s="6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</row>
    <row r="289" spans="1:134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6"/>
      <c r="M289" s="6"/>
      <c r="N289" s="6"/>
      <c r="O289" s="6"/>
      <c r="P289" s="6"/>
      <c r="Q289" s="6"/>
      <c r="R289" s="6"/>
      <c r="S289" s="6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</row>
    <row r="290" spans="1:134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6"/>
      <c r="M290" s="6"/>
      <c r="N290" s="6"/>
      <c r="O290" s="6"/>
      <c r="P290" s="6"/>
      <c r="Q290" s="6"/>
      <c r="R290" s="6"/>
      <c r="S290" s="6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</row>
    <row r="291" spans="1:134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6"/>
      <c r="M291" s="6"/>
      <c r="N291" s="6"/>
      <c r="O291" s="6"/>
      <c r="P291" s="6"/>
      <c r="Q291" s="6"/>
      <c r="R291" s="6"/>
      <c r="S291" s="6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</row>
    <row r="292" spans="1:134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6"/>
      <c r="M292" s="6"/>
      <c r="N292" s="6"/>
      <c r="O292" s="6"/>
      <c r="P292" s="6"/>
      <c r="Q292" s="6"/>
      <c r="R292" s="6"/>
      <c r="S292" s="6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</row>
    <row r="293" spans="1:134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6"/>
      <c r="M293" s="6"/>
      <c r="N293" s="6"/>
      <c r="O293" s="6"/>
      <c r="P293" s="6"/>
      <c r="Q293" s="6"/>
      <c r="R293" s="6"/>
      <c r="S293" s="6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</row>
    <row r="294" spans="1:134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6"/>
      <c r="M294" s="6"/>
      <c r="N294" s="6"/>
      <c r="O294" s="6"/>
      <c r="P294" s="6"/>
      <c r="Q294" s="6"/>
      <c r="R294" s="6"/>
      <c r="S294" s="6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</row>
    <row r="295" spans="1:134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6"/>
      <c r="M295" s="6"/>
      <c r="N295" s="6"/>
      <c r="O295" s="6"/>
      <c r="P295" s="6"/>
      <c r="Q295" s="6"/>
      <c r="R295" s="6"/>
      <c r="S295" s="6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</row>
    <row r="296" spans="1:134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6"/>
      <c r="M296" s="6"/>
      <c r="N296" s="6"/>
      <c r="O296" s="6"/>
      <c r="P296" s="6"/>
      <c r="Q296" s="6"/>
      <c r="R296" s="6"/>
      <c r="S296" s="6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</row>
    <row r="297" spans="1:134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6"/>
      <c r="M297" s="6"/>
      <c r="N297" s="6"/>
      <c r="O297" s="6"/>
      <c r="P297" s="6"/>
      <c r="Q297" s="6"/>
      <c r="R297" s="6"/>
      <c r="S297" s="6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</row>
    <row r="298" spans="1:134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6"/>
      <c r="M298" s="6"/>
      <c r="N298" s="6"/>
      <c r="O298" s="6"/>
      <c r="P298" s="6"/>
      <c r="Q298" s="6"/>
      <c r="R298" s="6"/>
      <c r="S298" s="6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</row>
    <row r="299" spans="1:134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6"/>
      <c r="M299" s="6"/>
      <c r="N299" s="6"/>
      <c r="O299" s="6"/>
      <c r="P299" s="6"/>
      <c r="Q299" s="6"/>
      <c r="R299" s="6"/>
      <c r="S299" s="6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</row>
    <row r="300" spans="1:134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6"/>
      <c r="M300" s="6"/>
      <c r="N300" s="6"/>
      <c r="O300" s="6"/>
      <c r="P300" s="6"/>
      <c r="Q300" s="6"/>
      <c r="R300" s="6"/>
      <c r="S300" s="6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</row>
    <row r="301" spans="1:134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6"/>
      <c r="M301" s="6"/>
      <c r="N301" s="6"/>
      <c r="O301" s="6"/>
      <c r="P301" s="6"/>
      <c r="Q301" s="6"/>
      <c r="R301" s="6"/>
      <c r="S301" s="6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</row>
    <row r="302" spans="1:134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6"/>
      <c r="M302" s="6"/>
      <c r="N302" s="6"/>
      <c r="O302" s="6"/>
      <c r="P302" s="6"/>
      <c r="Q302" s="6"/>
      <c r="R302" s="6"/>
      <c r="S302" s="6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</row>
    <row r="303" spans="1:134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6"/>
      <c r="M303" s="6"/>
      <c r="N303" s="6"/>
      <c r="O303" s="6"/>
      <c r="P303" s="6"/>
      <c r="Q303" s="6"/>
      <c r="R303" s="6"/>
      <c r="S303" s="6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</row>
    <row r="304" spans="1:134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6"/>
      <c r="M304" s="6"/>
      <c r="N304" s="6"/>
      <c r="O304" s="6"/>
      <c r="P304" s="6"/>
      <c r="Q304" s="6"/>
      <c r="R304" s="6"/>
      <c r="S304" s="6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</row>
    <row r="305" spans="1:134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6"/>
      <c r="M305" s="6"/>
      <c r="N305" s="6"/>
      <c r="O305" s="6"/>
      <c r="P305" s="6"/>
      <c r="Q305" s="6"/>
      <c r="R305" s="6"/>
      <c r="S305" s="6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</row>
    <row r="306" spans="1:134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6"/>
      <c r="M306" s="6"/>
      <c r="N306" s="6"/>
      <c r="O306" s="6"/>
      <c r="P306" s="6"/>
      <c r="Q306" s="6"/>
      <c r="R306" s="6"/>
      <c r="S306" s="6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</row>
    <row r="307" spans="1:134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6"/>
      <c r="M307" s="6"/>
      <c r="N307" s="6"/>
      <c r="O307" s="6"/>
      <c r="P307" s="6"/>
      <c r="Q307" s="6"/>
      <c r="R307" s="6"/>
      <c r="S307" s="6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</row>
    <row r="308" spans="1:134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6"/>
      <c r="M308" s="6"/>
      <c r="N308" s="6"/>
      <c r="O308" s="6"/>
      <c r="P308" s="6"/>
      <c r="Q308" s="6"/>
      <c r="R308" s="6"/>
      <c r="S308" s="6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</row>
    <row r="309" spans="1:134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6"/>
      <c r="M309" s="6"/>
      <c r="N309" s="6"/>
      <c r="O309" s="6"/>
      <c r="P309" s="6"/>
      <c r="Q309" s="6"/>
      <c r="R309" s="6"/>
      <c r="S309" s="6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</row>
    <row r="310" spans="1:134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6"/>
      <c r="M310" s="6"/>
      <c r="N310" s="6"/>
      <c r="O310" s="6"/>
      <c r="P310" s="6"/>
      <c r="Q310" s="6"/>
      <c r="R310" s="6"/>
      <c r="S310" s="6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</row>
    <row r="311" spans="1:134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  <c r="Q311" s="6"/>
      <c r="R311" s="6"/>
      <c r="S311" s="6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</row>
    <row r="312" spans="1:134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6"/>
      <c r="M312" s="6"/>
      <c r="N312" s="6"/>
      <c r="O312" s="6"/>
      <c r="P312" s="6"/>
      <c r="Q312" s="6"/>
      <c r="R312" s="6"/>
      <c r="S312" s="6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</row>
    <row r="313" spans="1:134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6"/>
      <c r="M313" s="6"/>
      <c r="N313" s="6"/>
      <c r="O313" s="6"/>
      <c r="P313" s="6"/>
      <c r="Q313" s="6"/>
      <c r="R313" s="6"/>
      <c r="S313" s="6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</row>
    <row r="314" spans="1:134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6"/>
      <c r="M314" s="6"/>
      <c r="N314" s="6"/>
      <c r="O314" s="6"/>
      <c r="P314" s="6"/>
      <c r="Q314" s="6"/>
      <c r="R314" s="6"/>
      <c r="S314" s="6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</row>
    <row r="315" spans="1:134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6"/>
      <c r="M315" s="6"/>
      <c r="N315" s="6"/>
      <c r="O315" s="6"/>
      <c r="P315" s="6"/>
      <c r="Q315" s="6"/>
      <c r="R315" s="6"/>
      <c r="S315" s="6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</row>
    <row r="316" spans="1:134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6"/>
      <c r="M316" s="6"/>
      <c r="N316" s="6"/>
      <c r="O316" s="6"/>
      <c r="P316" s="6"/>
      <c r="Q316" s="6"/>
      <c r="R316" s="6"/>
      <c r="S316" s="6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</row>
    <row r="317" spans="1:134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6"/>
      <c r="M317" s="6"/>
      <c r="N317" s="6"/>
      <c r="O317" s="6"/>
      <c r="P317" s="6"/>
      <c r="Q317" s="6"/>
      <c r="R317" s="6"/>
      <c r="S317" s="6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</row>
    <row r="318" spans="1:134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6"/>
      <c r="M318" s="6"/>
      <c r="N318" s="6"/>
      <c r="O318" s="6"/>
      <c r="P318" s="6"/>
      <c r="Q318" s="6"/>
      <c r="R318" s="6"/>
      <c r="S318" s="6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</row>
    <row r="319" spans="1:134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6"/>
      <c r="M319" s="6"/>
      <c r="N319" s="6"/>
      <c r="O319" s="6"/>
      <c r="P319" s="6"/>
      <c r="Q319" s="6"/>
      <c r="R319" s="6"/>
      <c r="S319" s="6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</row>
    <row r="320" spans="1:134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6"/>
      <c r="M320" s="6"/>
      <c r="N320" s="6"/>
      <c r="O320" s="6"/>
      <c r="P320" s="6"/>
      <c r="Q320" s="6"/>
      <c r="R320" s="6"/>
      <c r="S320" s="6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</row>
    <row r="321" spans="1:134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6"/>
      <c r="M321" s="6"/>
      <c r="N321" s="6"/>
      <c r="O321" s="6"/>
      <c r="P321" s="6"/>
      <c r="Q321" s="6"/>
      <c r="R321" s="6"/>
      <c r="S321" s="6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</row>
    <row r="322" spans="1:134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6"/>
      <c r="M322" s="6"/>
      <c r="N322" s="6"/>
      <c r="O322" s="6"/>
      <c r="P322" s="6"/>
      <c r="Q322" s="6"/>
      <c r="R322" s="6"/>
      <c r="S322" s="6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</row>
    <row r="323" spans="1:134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6"/>
      <c r="M323" s="6"/>
      <c r="N323" s="6"/>
      <c r="O323" s="6"/>
      <c r="P323" s="6"/>
      <c r="Q323" s="6"/>
      <c r="R323" s="6"/>
      <c r="S323" s="6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</row>
    <row r="324" spans="1:134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6"/>
      <c r="M324" s="6"/>
      <c r="N324" s="6"/>
      <c r="O324" s="6"/>
      <c r="P324" s="6"/>
      <c r="Q324" s="6"/>
      <c r="R324" s="6"/>
      <c r="S324" s="6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</row>
    <row r="325" spans="1:134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6"/>
      <c r="M325" s="6"/>
      <c r="N325" s="6"/>
      <c r="O325" s="6"/>
      <c r="P325" s="6"/>
      <c r="Q325" s="6"/>
      <c r="R325" s="6"/>
      <c r="S325" s="6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</row>
    <row r="326" spans="1:134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6"/>
      <c r="M326" s="6"/>
      <c r="N326" s="6"/>
      <c r="O326" s="6"/>
      <c r="P326" s="6"/>
      <c r="Q326" s="6"/>
      <c r="R326" s="6"/>
      <c r="S326" s="6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</row>
    <row r="327" spans="1:134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6"/>
      <c r="M327" s="6"/>
      <c r="N327" s="6"/>
      <c r="O327" s="6"/>
      <c r="P327" s="6"/>
      <c r="Q327" s="6"/>
      <c r="R327" s="6"/>
      <c r="S327" s="6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</row>
    <row r="328" spans="1:134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6"/>
      <c r="M328" s="6"/>
      <c r="N328" s="6"/>
      <c r="O328" s="6"/>
      <c r="P328" s="6"/>
      <c r="Q328" s="6"/>
      <c r="R328" s="6"/>
      <c r="S328" s="6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</row>
    <row r="329" spans="1:134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6"/>
      <c r="M329" s="6"/>
      <c r="N329" s="6"/>
      <c r="O329" s="6"/>
      <c r="P329" s="6"/>
      <c r="Q329" s="6"/>
      <c r="R329" s="6"/>
      <c r="S329" s="6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</row>
    <row r="330" spans="1:134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6"/>
      <c r="M330" s="6"/>
      <c r="N330" s="6"/>
      <c r="O330" s="6"/>
      <c r="P330" s="6"/>
      <c r="Q330" s="6"/>
      <c r="R330" s="6"/>
      <c r="S330" s="6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</row>
    <row r="331" spans="1:134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6"/>
      <c r="M331" s="6"/>
      <c r="N331" s="6"/>
      <c r="O331" s="6"/>
      <c r="P331" s="6"/>
      <c r="Q331" s="6"/>
      <c r="R331" s="6"/>
      <c r="S331" s="6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</row>
    <row r="332" spans="1:134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6"/>
      <c r="M332" s="6"/>
      <c r="N332" s="6"/>
      <c r="O332" s="6"/>
      <c r="P332" s="6"/>
      <c r="Q332" s="6"/>
      <c r="R332" s="6"/>
      <c r="S332" s="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</row>
    <row r="333" spans="1:134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6"/>
      <c r="M333" s="6"/>
      <c r="N333" s="6"/>
      <c r="O333" s="6"/>
      <c r="P333" s="6"/>
      <c r="Q333" s="6"/>
      <c r="R333" s="6"/>
      <c r="S333" s="6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</row>
    <row r="334" spans="1:134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6"/>
      <c r="M334" s="6"/>
      <c r="N334" s="6"/>
      <c r="O334" s="6"/>
      <c r="P334" s="6"/>
      <c r="Q334" s="6"/>
      <c r="R334" s="6"/>
      <c r="S334" s="6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</row>
    <row r="335" spans="1:134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6"/>
      <c r="M335" s="6"/>
      <c r="N335" s="6"/>
      <c r="O335" s="6"/>
      <c r="P335" s="6"/>
      <c r="Q335" s="6"/>
      <c r="R335" s="6"/>
      <c r="S335" s="6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</row>
    <row r="336" spans="1:134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6"/>
      <c r="M336" s="6"/>
      <c r="N336" s="6"/>
      <c r="O336" s="6"/>
      <c r="P336" s="6"/>
      <c r="Q336" s="6"/>
      <c r="R336" s="6"/>
      <c r="S336" s="6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</row>
    <row r="337" spans="1:134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6"/>
      <c r="M337" s="6"/>
      <c r="N337" s="6"/>
      <c r="O337" s="6"/>
      <c r="P337" s="6"/>
      <c r="Q337" s="6"/>
      <c r="R337" s="6"/>
      <c r="S337" s="6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</row>
    <row r="338" spans="1:134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6"/>
      <c r="M338" s="6"/>
      <c r="N338" s="6"/>
      <c r="O338" s="6"/>
      <c r="P338" s="6"/>
      <c r="Q338" s="6"/>
      <c r="R338" s="6"/>
      <c r="S338" s="6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</row>
    <row r="339" spans="1:134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6"/>
      <c r="M339" s="6"/>
      <c r="N339" s="6"/>
      <c r="O339" s="6"/>
      <c r="P339" s="6"/>
      <c r="Q339" s="6"/>
      <c r="R339" s="6"/>
      <c r="S339" s="6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</row>
    <row r="340" spans="1:134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6"/>
      <c r="M340" s="6"/>
      <c r="N340" s="6"/>
      <c r="O340" s="6"/>
      <c r="P340" s="6"/>
      <c r="Q340" s="6"/>
      <c r="R340" s="6"/>
      <c r="S340" s="6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</row>
    <row r="341" spans="1:134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6"/>
      <c r="M341" s="6"/>
      <c r="N341" s="6"/>
      <c r="O341" s="6"/>
      <c r="P341" s="6"/>
      <c r="Q341" s="6"/>
      <c r="R341" s="6"/>
      <c r="S341" s="6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</row>
    <row r="342" spans="1:134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6"/>
      <c r="M342" s="6"/>
      <c r="N342" s="6"/>
      <c r="O342" s="6"/>
      <c r="P342" s="6"/>
      <c r="Q342" s="6"/>
      <c r="R342" s="6"/>
      <c r="S342" s="6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</row>
    <row r="343" spans="1:134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6"/>
      <c r="M343" s="6"/>
      <c r="N343" s="6"/>
      <c r="O343" s="6"/>
      <c r="P343" s="6"/>
      <c r="Q343" s="6"/>
      <c r="R343" s="6"/>
      <c r="S343" s="6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</row>
    <row r="344" spans="1:134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6"/>
      <c r="M344" s="6"/>
      <c r="N344" s="6"/>
      <c r="O344" s="6"/>
      <c r="P344" s="6"/>
      <c r="Q344" s="6"/>
      <c r="R344" s="6"/>
      <c r="S344" s="6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</row>
    <row r="345" spans="1:134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6"/>
      <c r="M345" s="6"/>
      <c r="N345" s="6"/>
      <c r="O345" s="6"/>
      <c r="P345" s="6"/>
      <c r="Q345" s="6"/>
      <c r="R345" s="6"/>
      <c r="S345" s="6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</row>
    <row r="346" spans="1:134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6"/>
      <c r="M346" s="6"/>
      <c r="N346" s="6"/>
      <c r="O346" s="6"/>
      <c r="P346" s="6"/>
      <c r="Q346" s="6"/>
      <c r="R346" s="6"/>
      <c r="S346" s="6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</row>
    <row r="347" spans="1:134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6"/>
      <c r="M347" s="6"/>
      <c r="N347" s="6"/>
      <c r="O347" s="6"/>
      <c r="P347" s="6"/>
      <c r="Q347" s="6"/>
      <c r="R347" s="6"/>
      <c r="S347" s="6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</row>
    <row r="348" spans="1:134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6"/>
      <c r="M348" s="6"/>
      <c r="N348" s="6"/>
      <c r="O348" s="6"/>
      <c r="P348" s="6"/>
      <c r="Q348" s="6"/>
      <c r="R348" s="6"/>
      <c r="S348" s="6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</row>
    <row r="349" spans="1:134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6"/>
      <c r="M349" s="6"/>
      <c r="N349" s="6"/>
      <c r="O349" s="6"/>
      <c r="P349" s="6"/>
      <c r="Q349" s="6"/>
      <c r="R349" s="6"/>
      <c r="S349" s="6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</row>
    <row r="350" spans="1:134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6"/>
      <c r="M350" s="6"/>
      <c r="N350" s="6"/>
      <c r="O350" s="6"/>
      <c r="P350" s="6"/>
      <c r="Q350" s="6"/>
      <c r="R350" s="6"/>
      <c r="S350" s="6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</row>
    <row r="351" spans="1:134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6"/>
      <c r="M351" s="6"/>
      <c r="N351" s="6"/>
      <c r="O351" s="6"/>
      <c r="P351" s="6"/>
      <c r="Q351" s="6"/>
      <c r="R351" s="6"/>
      <c r="S351" s="6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</row>
    <row r="352" spans="1:134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6"/>
      <c r="M352" s="6"/>
      <c r="N352" s="6"/>
      <c r="O352" s="6"/>
      <c r="P352" s="6"/>
      <c r="Q352" s="6"/>
      <c r="R352" s="6"/>
      <c r="S352" s="6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</row>
    <row r="353" spans="1:134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6"/>
      <c r="M353" s="6"/>
      <c r="N353" s="6"/>
      <c r="O353" s="6"/>
      <c r="P353" s="6"/>
      <c r="Q353" s="6"/>
      <c r="R353" s="6"/>
      <c r="S353" s="6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</row>
    <row r="354" spans="1:134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6"/>
      <c r="M354" s="6"/>
      <c r="N354" s="6"/>
      <c r="O354" s="6"/>
      <c r="P354" s="6"/>
      <c r="Q354" s="6"/>
      <c r="R354" s="6"/>
      <c r="S354" s="6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</row>
    <row r="355" spans="1:134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6"/>
      <c r="M355" s="6"/>
      <c r="N355" s="6"/>
      <c r="O355" s="6"/>
      <c r="P355" s="6"/>
      <c r="Q355" s="6"/>
      <c r="R355" s="6"/>
      <c r="S355" s="6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</row>
    <row r="356" spans="1:134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6"/>
      <c r="M356" s="6"/>
      <c r="N356" s="6"/>
      <c r="O356" s="6"/>
      <c r="P356" s="6"/>
      <c r="Q356" s="6"/>
      <c r="R356" s="6"/>
      <c r="S356" s="6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</row>
    <row r="357" spans="1:134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6"/>
      <c r="M357" s="6"/>
      <c r="N357" s="6"/>
      <c r="O357" s="6"/>
      <c r="P357" s="6"/>
      <c r="Q357" s="6"/>
      <c r="R357" s="6"/>
      <c r="S357" s="6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</row>
    <row r="358" spans="1:134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6"/>
      <c r="M358" s="6"/>
      <c r="N358" s="6"/>
      <c r="O358" s="6"/>
      <c r="P358" s="6"/>
      <c r="Q358" s="6"/>
      <c r="R358" s="6"/>
      <c r="S358" s="6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</row>
    <row r="359" spans="1:134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6"/>
      <c r="M359" s="6"/>
      <c r="N359" s="6"/>
      <c r="O359" s="6"/>
      <c r="P359" s="6"/>
      <c r="Q359" s="6"/>
      <c r="R359" s="6"/>
      <c r="S359" s="6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</row>
    <row r="360" spans="1:134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6"/>
      <c r="M360" s="6"/>
      <c r="N360" s="6"/>
      <c r="O360" s="6"/>
      <c r="P360" s="6"/>
      <c r="Q360" s="6"/>
      <c r="R360" s="6"/>
      <c r="S360" s="6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</row>
    <row r="361" spans="1:134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6"/>
      <c r="M361" s="6"/>
      <c r="N361" s="6"/>
      <c r="O361" s="6"/>
      <c r="P361" s="6"/>
      <c r="Q361" s="6"/>
      <c r="R361" s="6"/>
      <c r="S361" s="6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</row>
    <row r="362" spans="1:134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6"/>
      <c r="M362" s="6"/>
      <c r="N362" s="6"/>
      <c r="O362" s="6"/>
      <c r="P362" s="6"/>
      <c r="Q362" s="6"/>
      <c r="R362" s="6"/>
      <c r="S362" s="6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</row>
    <row r="363" spans="1:134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6"/>
      <c r="M363" s="6"/>
      <c r="N363" s="6"/>
      <c r="O363" s="6"/>
      <c r="P363" s="6"/>
      <c r="Q363" s="6"/>
      <c r="R363" s="6"/>
      <c r="S363" s="6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</row>
    <row r="364" spans="1:134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6"/>
      <c r="M364" s="6"/>
      <c r="N364" s="6"/>
      <c r="O364" s="6"/>
      <c r="P364" s="6"/>
      <c r="Q364" s="6"/>
      <c r="R364" s="6"/>
      <c r="S364" s="6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</row>
    <row r="365" spans="1:134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6"/>
      <c r="M365" s="6"/>
      <c r="N365" s="6"/>
      <c r="O365" s="6"/>
      <c r="P365" s="6"/>
      <c r="Q365" s="6"/>
      <c r="R365" s="6"/>
      <c r="S365" s="6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</row>
    <row r="366" spans="1:134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6"/>
      <c r="M366" s="6"/>
      <c r="N366" s="6"/>
      <c r="O366" s="6"/>
      <c r="P366" s="6"/>
      <c r="Q366" s="6"/>
      <c r="R366" s="6"/>
      <c r="S366" s="6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</row>
    <row r="367" spans="1:134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6"/>
      <c r="M367" s="6"/>
      <c r="N367" s="6"/>
      <c r="O367" s="6"/>
      <c r="P367" s="6"/>
      <c r="Q367" s="6"/>
      <c r="R367" s="6"/>
      <c r="S367" s="6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</row>
    <row r="368" spans="1:134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6"/>
      <c r="M368" s="6"/>
      <c r="N368" s="6"/>
      <c r="O368" s="6"/>
      <c r="P368" s="6"/>
      <c r="Q368" s="6"/>
      <c r="R368" s="6"/>
      <c r="S368" s="6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</row>
    <row r="369" spans="1:134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6"/>
      <c r="M369" s="6"/>
      <c r="N369" s="6"/>
      <c r="O369" s="6"/>
      <c r="P369" s="6"/>
      <c r="Q369" s="6"/>
      <c r="R369" s="6"/>
      <c r="S369" s="6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</row>
    <row r="370" spans="1:134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6"/>
      <c r="M370" s="6"/>
      <c r="N370" s="6"/>
      <c r="O370" s="6"/>
      <c r="P370" s="6"/>
      <c r="Q370" s="6"/>
      <c r="R370" s="6"/>
      <c r="S370" s="6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</row>
    <row r="371" spans="1:134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6"/>
      <c r="M371" s="6"/>
      <c r="N371" s="6"/>
      <c r="O371" s="6"/>
      <c r="P371" s="6"/>
      <c r="Q371" s="6"/>
      <c r="R371" s="6"/>
      <c r="S371" s="6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</row>
    <row r="372" spans="1:134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6"/>
      <c r="M372" s="6"/>
      <c r="N372" s="6"/>
      <c r="O372" s="6"/>
      <c r="P372" s="6"/>
      <c r="Q372" s="6"/>
      <c r="R372" s="6"/>
      <c r="S372" s="6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</row>
    <row r="373" spans="1:134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6"/>
      <c r="M373" s="6"/>
      <c r="N373" s="6"/>
      <c r="O373" s="6"/>
      <c r="P373" s="6"/>
      <c r="Q373" s="6"/>
      <c r="R373" s="6"/>
      <c r="S373" s="6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</row>
    <row r="374" spans="1:134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6"/>
      <c r="M374" s="6"/>
      <c r="N374" s="6"/>
      <c r="O374" s="6"/>
      <c r="P374" s="6"/>
      <c r="Q374" s="6"/>
      <c r="R374" s="6"/>
      <c r="S374" s="6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</row>
    <row r="375" spans="1:134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6"/>
      <c r="M375" s="6"/>
      <c r="N375" s="6"/>
      <c r="O375" s="6"/>
      <c r="P375" s="6"/>
      <c r="Q375" s="6"/>
      <c r="R375" s="6"/>
      <c r="S375" s="6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</row>
    <row r="376" spans="1:134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6"/>
      <c r="M376" s="6"/>
      <c r="N376" s="6"/>
      <c r="O376" s="6"/>
      <c r="P376" s="6"/>
      <c r="Q376" s="6"/>
      <c r="R376" s="6"/>
      <c r="S376" s="6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</row>
    <row r="377" spans="1:134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6"/>
      <c r="M377" s="6"/>
      <c r="N377" s="6"/>
      <c r="O377" s="6"/>
      <c r="P377" s="6"/>
      <c r="Q377" s="6"/>
      <c r="R377" s="6"/>
      <c r="S377" s="6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</row>
    <row r="378" spans="1:134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6"/>
      <c r="M378" s="6"/>
      <c r="N378" s="6"/>
      <c r="O378" s="6"/>
      <c r="P378" s="6"/>
      <c r="Q378" s="6"/>
      <c r="R378" s="6"/>
      <c r="S378" s="6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</row>
    <row r="379" spans="1:134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6"/>
      <c r="M379" s="6"/>
      <c r="N379" s="6"/>
      <c r="O379" s="6"/>
      <c r="P379" s="6"/>
      <c r="Q379" s="6"/>
      <c r="R379" s="6"/>
      <c r="S379" s="6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</row>
    <row r="380" spans="1:134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6"/>
      <c r="M380" s="6"/>
      <c r="N380" s="6"/>
      <c r="O380" s="6"/>
      <c r="P380" s="6"/>
      <c r="Q380" s="6"/>
      <c r="R380" s="6"/>
      <c r="S380" s="6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</row>
    <row r="381" spans="1:134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6"/>
      <c r="M381" s="6"/>
      <c r="N381" s="6"/>
      <c r="O381" s="6"/>
      <c r="P381" s="6"/>
      <c r="Q381" s="6"/>
      <c r="R381" s="6"/>
      <c r="S381" s="6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</row>
    <row r="382" spans="1:134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6"/>
      <c r="M382" s="6"/>
      <c r="N382" s="6"/>
      <c r="O382" s="6"/>
      <c r="P382" s="6"/>
      <c r="Q382" s="6"/>
      <c r="R382" s="6"/>
      <c r="S382" s="6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</row>
    <row r="383" spans="1:134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6"/>
      <c r="M383" s="6"/>
      <c r="N383" s="6"/>
      <c r="O383" s="6"/>
      <c r="P383" s="6"/>
      <c r="Q383" s="6"/>
      <c r="R383" s="6"/>
      <c r="S383" s="6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</row>
    <row r="384" spans="1:134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6"/>
      <c r="M384" s="6"/>
      <c r="N384" s="6"/>
      <c r="O384" s="6"/>
      <c r="P384" s="6"/>
      <c r="Q384" s="6"/>
      <c r="R384" s="6"/>
      <c r="S384" s="6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</row>
    <row r="385" spans="1:134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  <c r="Q385" s="6"/>
      <c r="R385" s="6"/>
      <c r="S385" s="6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</row>
    <row r="386" spans="1:134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6"/>
      <c r="M386" s="6"/>
      <c r="N386" s="6"/>
      <c r="O386" s="6"/>
      <c r="P386" s="6"/>
      <c r="Q386" s="6"/>
      <c r="R386" s="6"/>
      <c r="S386" s="6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</row>
    <row r="387" spans="1:134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6"/>
      <c r="M387" s="6"/>
      <c r="N387" s="6"/>
      <c r="O387" s="6"/>
      <c r="P387" s="6"/>
      <c r="Q387" s="6"/>
      <c r="R387" s="6"/>
      <c r="S387" s="6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</row>
    <row r="388" spans="1:134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6"/>
      <c r="M388" s="6"/>
      <c r="N388" s="6"/>
      <c r="O388" s="6"/>
      <c r="P388" s="6"/>
      <c r="Q388" s="6"/>
      <c r="R388" s="6"/>
      <c r="S388" s="6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</row>
    <row r="389" spans="1:134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6"/>
      <c r="M389" s="6"/>
      <c r="N389" s="6"/>
      <c r="O389" s="6"/>
      <c r="P389" s="6"/>
      <c r="Q389" s="6"/>
      <c r="R389" s="6"/>
      <c r="S389" s="6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</row>
    <row r="390" spans="1:134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6"/>
      <c r="M390" s="6"/>
      <c r="N390" s="6"/>
      <c r="O390" s="6"/>
      <c r="P390" s="6"/>
      <c r="Q390" s="6"/>
      <c r="R390" s="6"/>
      <c r="S390" s="6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</row>
    <row r="391" spans="1:134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6"/>
      <c r="M391" s="6"/>
      <c r="N391" s="6"/>
      <c r="O391" s="6"/>
      <c r="P391" s="6"/>
      <c r="Q391" s="6"/>
      <c r="R391" s="6"/>
      <c r="S391" s="6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</row>
    <row r="392" spans="1:134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6"/>
      <c r="M392" s="6"/>
      <c r="N392" s="6"/>
      <c r="O392" s="6"/>
      <c r="P392" s="6"/>
      <c r="Q392" s="6"/>
      <c r="R392" s="6"/>
      <c r="S392" s="6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</row>
    <row r="393" spans="1:134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6"/>
      <c r="M393" s="6"/>
      <c r="N393" s="6"/>
      <c r="O393" s="6"/>
      <c r="P393" s="6"/>
      <c r="Q393" s="6"/>
      <c r="R393" s="6"/>
      <c r="S393" s="6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</row>
    <row r="394" spans="1:134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6"/>
      <c r="M394" s="6"/>
      <c r="N394" s="6"/>
      <c r="O394" s="6"/>
      <c r="P394" s="6"/>
      <c r="Q394" s="6"/>
      <c r="R394" s="6"/>
      <c r="S394" s="6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</row>
    <row r="395" spans="1:134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6"/>
      <c r="M395" s="6"/>
      <c r="N395" s="6"/>
      <c r="O395" s="6"/>
      <c r="P395" s="6"/>
      <c r="Q395" s="6"/>
      <c r="R395" s="6"/>
      <c r="S395" s="6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</row>
    <row r="396" spans="1:134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6"/>
      <c r="M396" s="6"/>
      <c r="N396" s="6"/>
      <c r="O396" s="6"/>
      <c r="P396" s="6"/>
      <c r="Q396" s="6"/>
      <c r="R396" s="6"/>
      <c r="S396" s="6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</row>
    <row r="397" spans="1:134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6"/>
      <c r="M397" s="6"/>
      <c r="N397" s="6"/>
      <c r="O397" s="6"/>
      <c r="P397" s="6"/>
      <c r="Q397" s="6"/>
      <c r="R397" s="6"/>
      <c r="S397" s="6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</row>
    <row r="398" spans="1:134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6"/>
      <c r="M398" s="6"/>
      <c r="N398" s="6"/>
      <c r="O398" s="6"/>
      <c r="P398" s="6"/>
      <c r="Q398" s="6"/>
      <c r="R398" s="6"/>
      <c r="S398" s="6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</row>
    <row r="399" spans="1:134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6"/>
      <c r="M399" s="6"/>
      <c r="N399" s="6"/>
      <c r="O399" s="6"/>
      <c r="P399" s="6"/>
      <c r="Q399" s="6"/>
      <c r="R399" s="6"/>
      <c r="S399" s="6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</row>
    <row r="400" spans="1:134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6"/>
      <c r="M400" s="6"/>
      <c r="N400" s="6"/>
      <c r="O400" s="6"/>
      <c r="P400" s="6"/>
      <c r="Q400" s="6"/>
      <c r="R400" s="6"/>
      <c r="S400" s="6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</row>
    <row r="401" spans="1:134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6"/>
      <c r="M401" s="6"/>
      <c r="N401" s="6"/>
      <c r="O401" s="6"/>
      <c r="P401" s="6"/>
      <c r="Q401" s="6"/>
      <c r="R401" s="6"/>
      <c r="S401" s="6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</row>
    <row r="402" spans="1:134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6"/>
      <c r="M402" s="6"/>
      <c r="N402" s="6"/>
      <c r="O402" s="6"/>
      <c r="P402" s="6"/>
      <c r="Q402" s="6"/>
      <c r="R402" s="6"/>
      <c r="S402" s="6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</row>
    <row r="403" spans="1:134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6"/>
      <c r="M403" s="6"/>
      <c r="N403" s="6"/>
      <c r="O403" s="6"/>
      <c r="P403" s="6"/>
      <c r="Q403" s="6"/>
      <c r="R403" s="6"/>
      <c r="S403" s="6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</row>
    <row r="404" spans="1:134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6"/>
      <c r="M404" s="6"/>
      <c r="N404" s="6"/>
      <c r="O404" s="6"/>
      <c r="P404" s="6"/>
      <c r="Q404" s="6"/>
      <c r="R404" s="6"/>
      <c r="S404" s="6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</row>
    <row r="405" spans="1:134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6"/>
      <c r="M405" s="6"/>
      <c r="N405" s="6"/>
      <c r="O405" s="6"/>
      <c r="P405" s="6"/>
      <c r="Q405" s="6"/>
      <c r="R405" s="6"/>
      <c r="S405" s="6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</row>
    <row r="406" spans="1:134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6"/>
      <c r="M406" s="6"/>
      <c r="N406" s="6"/>
      <c r="O406" s="6"/>
      <c r="P406" s="6"/>
      <c r="Q406" s="6"/>
      <c r="R406" s="6"/>
      <c r="S406" s="6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</row>
    <row r="407" spans="1:134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6"/>
      <c r="M407" s="6"/>
      <c r="N407" s="6"/>
      <c r="O407" s="6"/>
      <c r="P407" s="6"/>
      <c r="Q407" s="6"/>
      <c r="R407" s="6"/>
      <c r="S407" s="6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</row>
    <row r="408" spans="1:134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6"/>
      <c r="M408" s="6"/>
      <c r="N408" s="6"/>
      <c r="O408" s="6"/>
      <c r="P408" s="6"/>
      <c r="Q408" s="6"/>
      <c r="R408" s="6"/>
      <c r="S408" s="6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</row>
    <row r="409" spans="1:134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6"/>
      <c r="M409" s="6"/>
      <c r="N409" s="6"/>
      <c r="O409" s="6"/>
      <c r="P409" s="6"/>
      <c r="Q409" s="6"/>
      <c r="R409" s="6"/>
      <c r="S409" s="6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</row>
    <row r="410" spans="1:134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6"/>
      <c r="M410" s="6"/>
      <c r="N410" s="6"/>
      <c r="O410" s="6"/>
      <c r="P410" s="6"/>
      <c r="Q410" s="6"/>
      <c r="R410" s="6"/>
      <c r="S410" s="6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</row>
    <row r="411" spans="1:134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6"/>
      <c r="M411" s="6"/>
      <c r="N411" s="6"/>
      <c r="O411" s="6"/>
      <c r="P411" s="6"/>
      <c r="Q411" s="6"/>
      <c r="R411" s="6"/>
      <c r="S411" s="6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</row>
    <row r="412" spans="1:134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6"/>
      <c r="M412" s="6"/>
      <c r="N412" s="6"/>
      <c r="O412" s="6"/>
      <c r="P412" s="6"/>
      <c r="Q412" s="6"/>
      <c r="R412" s="6"/>
      <c r="S412" s="6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</row>
    <row r="413" spans="1:134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6"/>
      <c r="M413" s="6"/>
      <c r="N413" s="6"/>
      <c r="O413" s="6"/>
      <c r="P413" s="6"/>
      <c r="Q413" s="6"/>
      <c r="R413" s="6"/>
      <c r="S413" s="6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</row>
    <row r="414" spans="1:134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6"/>
      <c r="M414" s="6"/>
      <c r="N414" s="6"/>
      <c r="O414" s="6"/>
      <c r="P414" s="6"/>
      <c r="Q414" s="6"/>
      <c r="R414" s="6"/>
      <c r="S414" s="6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</row>
    <row r="415" spans="1:134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6"/>
      <c r="M415" s="6"/>
      <c r="N415" s="6"/>
      <c r="O415" s="6"/>
      <c r="P415" s="6"/>
      <c r="Q415" s="6"/>
      <c r="R415" s="6"/>
      <c r="S415" s="6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</row>
    <row r="416" spans="1:134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6"/>
      <c r="M416" s="6"/>
      <c r="N416" s="6"/>
      <c r="O416" s="6"/>
      <c r="P416" s="6"/>
      <c r="Q416" s="6"/>
      <c r="R416" s="6"/>
      <c r="S416" s="6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</row>
    <row r="417" spans="1:134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6"/>
      <c r="M417" s="6"/>
      <c r="N417" s="6"/>
      <c r="O417" s="6"/>
      <c r="P417" s="6"/>
      <c r="Q417" s="6"/>
      <c r="R417" s="6"/>
      <c r="S417" s="6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</row>
    <row r="418" spans="1:134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6"/>
      <c r="M418" s="6"/>
      <c r="N418" s="6"/>
      <c r="O418" s="6"/>
      <c r="P418" s="6"/>
      <c r="Q418" s="6"/>
      <c r="R418" s="6"/>
      <c r="S418" s="6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</row>
    <row r="419" spans="1:134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6"/>
      <c r="M419" s="6"/>
      <c r="N419" s="6"/>
      <c r="O419" s="6"/>
      <c r="P419" s="6"/>
      <c r="Q419" s="6"/>
      <c r="R419" s="6"/>
      <c r="S419" s="6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</row>
    <row r="420" spans="1:134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6"/>
      <c r="M420" s="6"/>
      <c r="N420" s="6"/>
      <c r="O420" s="6"/>
      <c r="P420" s="6"/>
      <c r="Q420" s="6"/>
      <c r="R420" s="6"/>
      <c r="S420" s="6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</row>
    <row r="421" spans="1:134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6"/>
      <c r="M421" s="6"/>
      <c r="N421" s="6"/>
      <c r="O421" s="6"/>
      <c r="P421" s="6"/>
      <c r="Q421" s="6"/>
      <c r="R421" s="6"/>
      <c r="S421" s="6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</row>
    <row r="422" spans="1:134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6"/>
      <c r="M422" s="6"/>
      <c r="N422" s="6"/>
      <c r="O422" s="6"/>
      <c r="P422" s="6"/>
      <c r="Q422" s="6"/>
      <c r="R422" s="6"/>
      <c r="S422" s="6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</row>
    <row r="423" spans="1:134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6"/>
      <c r="M423" s="6"/>
      <c r="N423" s="6"/>
      <c r="O423" s="6"/>
      <c r="P423" s="6"/>
      <c r="Q423" s="6"/>
      <c r="R423" s="6"/>
      <c r="S423" s="6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</row>
    <row r="424" spans="1:134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6"/>
      <c r="M424" s="6"/>
      <c r="N424" s="6"/>
      <c r="O424" s="6"/>
      <c r="P424" s="6"/>
      <c r="Q424" s="6"/>
      <c r="R424" s="6"/>
      <c r="S424" s="6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</row>
    <row r="425" spans="1:134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6"/>
      <c r="M425" s="6"/>
      <c r="N425" s="6"/>
      <c r="O425" s="6"/>
      <c r="P425" s="6"/>
      <c r="Q425" s="6"/>
      <c r="R425" s="6"/>
      <c r="S425" s="6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</row>
    <row r="426" spans="1:134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6"/>
      <c r="M426" s="6"/>
      <c r="N426" s="6"/>
      <c r="O426" s="6"/>
      <c r="P426" s="6"/>
      <c r="Q426" s="6"/>
      <c r="R426" s="6"/>
      <c r="S426" s="6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</row>
    <row r="427" spans="1:134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6"/>
      <c r="M427" s="6"/>
      <c r="N427" s="6"/>
      <c r="O427" s="6"/>
      <c r="P427" s="6"/>
      <c r="Q427" s="6"/>
      <c r="R427" s="6"/>
      <c r="S427" s="6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</row>
    <row r="428" spans="1:134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6"/>
      <c r="M428" s="6"/>
      <c r="N428" s="6"/>
      <c r="O428" s="6"/>
      <c r="P428" s="6"/>
      <c r="Q428" s="6"/>
      <c r="R428" s="6"/>
      <c r="S428" s="6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</row>
    <row r="429" spans="1:134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6"/>
      <c r="M429" s="6"/>
      <c r="N429" s="6"/>
      <c r="O429" s="6"/>
      <c r="P429" s="6"/>
      <c r="Q429" s="6"/>
      <c r="R429" s="6"/>
      <c r="S429" s="6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</row>
    <row r="430" spans="1:134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6"/>
      <c r="M430" s="6"/>
      <c r="N430" s="6"/>
      <c r="O430" s="6"/>
      <c r="P430" s="6"/>
      <c r="Q430" s="6"/>
      <c r="R430" s="6"/>
      <c r="S430" s="6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</row>
    <row r="431" spans="1:134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6"/>
      <c r="M431" s="6"/>
      <c r="N431" s="6"/>
      <c r="O431" s="6"/>
      <c r="P431" s="6"/>
      <c r="Q431" s="6"/>
      <c r="R431" s="6"/>
      <c r="S431" s="6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</row>
    <row r="432" spans="1:134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6"/>
      <c r="M432" s="6"/>
      <c r="N432" s="6"/>
      <c r="O432" s="6"/>
      <c r="P432" s="6"/>
      <c r="Q432" s="6"/>
      <c r="R432" s="6"/>
      <c r="S432" s="6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</row>
    <row r="433" spans="1:134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6"/>
      <c r="M433" s="6"/>
      <c r="N433" s="6"/>
      <c r="O433" s="6"/>
      <c r="P433" s="6"/>
      <c r="Q433" s="6"/>
      <c r="R433" s="6"/>
      <c r="S433" s="6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</row>
    <row r="434" spans="1:134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6"/>
      <c r="M434" s="6"/>
      <c r="N434" s="6"/>
      <c r="O434" s="6"/>
      <c r="P434" s="6"/>
      <c r="Q434" s="6"/>
      <c r="R434" s="6"/>
      <c r="S434" s="6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</row>
    <row r="435" spans="1:134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6"/>
      <c r="M435" s="6"/>
      <c r="N435" s="6"/>
      <c r="O435" s="6"/>
      <c r="P435" s="6"/>
      <c r="Q435" s="6"/>
      <c r="R435" s="6"/>
      <c r="S435" s="6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</row>
    <row r="436" spans="1:134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6"/>
      <c r="M436" s="6"/>
      <c r="N436" s="6"/>
      <c r="O436" s="6"/>
      <c r="P436" s="6"/>
      <c r="Q436" s="6"/>
      <c r="R436" s="6"/>
      <c r="S436" s="6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</row>
    <row r="437" spans="1:134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6"/>
      <c r="M437" s="6"/>
      <c r="N437" s="6"/>
      <c r="O437" s="6"/>
      <c r="P437" s="6"/>
      <c r="Q437" s="6"/>
      <c r="R437" s="6"/>
      <c r="S437" s="6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</row>
    <row r="438" spans="1:134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6"/>
      <c r="M438" s="6"/>
      <c r="N438" s="6"/>
      <c r="O438" s="6"/>
      <c r="P438" s="6"/>
      <c r="Q438" s="6"/>
      <c r="R438" s="6"/>
      <c r="S438" s="6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</row>
    <row r="439" spans="1:134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6"/>
      <c r="M439" s="6"/>
      <c r="N439" s="6"/>
      <c r="O439" s="6"/>
      <c r="P439" s="6"/>
      <c r="Q439" s="6"/>
      <c r="R439" s="6"/>
      <c r="S439" s="6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</row>
    <row r="440" spans="1:134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6"/>
      <c r="M440" s="6"/>
      <c r="N440" s="6"/>
      <c r="O440" s="6"/>
      <c r="P440" s="6"/>
      <c r="Q440" s="6"/>
      <c r="R440" s="6"/>
      <c r="S440" s="6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</row>
    <row r="441" spans="1:134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6"/>
      <c r="M441" s="6"/>
      <c r="N441" s="6"/>
      <c r="O441" s="6"/>
      <c r="P441" s="6"/>
      <c r="Q441" s="6"/>
      <c r="R441" s="6"/>
      <c r="S441" s="6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</row>
    <row r="442" spans="1:134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6"/>
      <c r="M442" s="6"/>
      <c r="N442" s="6"/>
      <c r="O442" s="6"/>
      <c r="P442" s="6"/>
      <c r="Q442" s="6"/>
      <c r="R442" s="6"/>
      <c r="S442" s="6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</row>
    <row r="443" spans="1:134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6"/>
      <c r="M443" s="6"/>
      <c r="N443" s="6"/>
      <c r="O443" s="6"/>
      <c r="P443" s="6"/>
      <c r="Q443" s="6"/>
      <c r="R443" s="6"/>
      <c r="S443" s="6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</row>
    <row r="444" spans="1:134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6"/>
      <c r="M444" s="6"/>
      <c r="N444" s="6"/>
      <c r="O444" s="6"/>
      <c r="P444" s="6"/>
      <c r="Q444" s="6"/>
      <c r="R444" s="6"/>
      <c r="S444" s="6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</row>
    <row r="445" spans="1:134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6"/>
      <c r="M445" s="6"/>
      <c r="N445" s="6"/>
      <c r="O445" s="6"/>
      <c r="P445" s="6"/>
      <c r="Q445" s="6"/>
      <c r="R445" s="6"/>
      <c r="S445" s="6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</row>
    <row r="446" spans="1:134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6"/>
      <c r="M446" s="6"/>
      <c r="N446" s="6"/>
      <c r="O446" s="6"/>
      <c r="P446" s="6"/>
      <c r="Q446" s="6"/>
      <c r="R446" s="6"/>
      <c r="S446" s="6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</row>
    <row r="447" spans="1:134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6"/>
      <c r="M447" s="6"/>
      <c r="N447" s="6"/>
      <c r="O447" s="6"/>
      <c r="P447" s="6"/>
      <c r="Q447" s="6"/>
      <c r="R447" s="6"/>
      <c r="S447" s="6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</row>
    <row r="448" spans="1:134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6"/>
      <c r="M448" s="6"/>
      <c r="N448" s="6"/>
      <c r="O448" s="6"/>
      <c r="P448" s="6"/>
      <c r="Q448" s="6"/>
      <c r="R448" s="6"/>
      <c r="S448" s="6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</row>
    <row r="449" spans="1:134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6"/>
      <c r="M449" s="6"/>
      <c r="N449" s="6"/>
      <c r="O449" s="6"/>
      <c r="P449" s="6"/>
      <c r="Q449" s="6"/>
      <c r="R449" s="6"/>
      <c r="S449" s="6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</row>
    <row r="450" spans="1:134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6"/>
      <c r="M450" s="6"/>
      <c r="N450" s="6"/>
      <c r="O450" s="6"/>
      <c r="P450" s="6"/>
      <c r="Q450" s="6"/>
      <c r="R450" s="6"/>
      <c r="S450" s="6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</row>
    <row r="451" spans="1:134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6"/>
      <c r="M451" s="6"/>
      <c r="N451" s="6"/>
      <c r="O451" s="6"/>
      <c r="P451" s="6"/>
      <c r="Q451" s="6"/>
      <c r="R451" s="6"/>
      <c r="S451" s="6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</row>
    <row r="452" spans="1:134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6"/>
      <c r="M452" s="6"/>
      <c r="N452" s="6"/>
      <c r="O452" s="6"/>
      <c r="P452" s="6"/>
      <c r="Q452" s="6"/>
      <c r="R452" s="6"/>
      <c r="S452" s="6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</row>
    <row r="453" spans="1:134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6"/>
      <c r="M453" s="6"/>
      <c r="N453" s="6"/>
      <c r="O453" s="6"/>
      <c r="P453" s="6"/>
      <c r="Q453" s="6"/>
      <c r="R453" s="6"/>
      <c r="S453" s="6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</row>
    <row r="454" spans="1:134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6"/>
      <c r="M454" s="6"/>
      <c r="N454" s="6"/>
      <c r="O454" s="6"/>
      <c r="P454" s="6"/>
      <c r="Q454" s="6"/>
      <c r="R454" s="6"/>
      <c r="S454" s="6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</row>
    <row r="455" spans="1:134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6"/>
      <c r="M455" s="6"/>
      <c r="N455" s="6"/>
      <c r="O455" s="6"/>
      <c r="P455" s="6"/>
      <c r="Q455" s="6"/>
      <c r="R455" s="6"/>
      <c r="S455" s="6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</row>
    <row r="456" spans="1:134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6"/>
      <c r="M456" s="6"/>
      <c r="N456" s="6"/>
      <c r="O456" s="6"/>
      <c r="P456" s="6"/>
      <c r="Q456" s="6"/>
      <c r="R456" s="6"/>
      <c r="S456" s="6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</row>
    <row r="457" spans="1:134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6"/>
      <c r="M457" s="6"/>
      <c r="N457" s="6"/>
      <c r="O457" s="6"/>
      <c r="P457" s="6"/>
      <c r="Q457" s="6"/>
      <c r="R457" s="6"/>
      <c r="S457" s="6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</row>
    <row r="458" spans="1:134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6"/>
      <c r="M458" s="6"/>
      <c r="N458" s="6"/>
      <c r="O458" s="6"/>
      <c r="P458" s="6"/>
      <c r="Q458" s="6"/>
      <c r="R458" s="6"/>
      <c r="S458" s="6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</row>
    <row r="459" spans="1:134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6"/>
      <c r="M459" s="6"/>
      <c r="N459" s="6"/>
      <c r="O459" s="6"/>
      <c r="P459" s="6"/>
      <c r="Q459" s="6"/>
      <c r="R459" s="6"/>
      <c r="S459" s="6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</row>
    <row r="460" spans="1:134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6"/>
      <c r="M460" s="6"/>
      <c r="N460" s="6"/>
      <c r="O460" s="6"/>
      <c r="P460" s="6"/>
      <c r="Q460" s="6"/>
      <c r="R460" s="6"/>
      <c r="S460" s="6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</row>
    <row r="461" spans="1:134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6"/>
      <c r="M461" s="6"/>
      <c r="N461" s="6"/>
      <c r="O461" s="6"/>
      <c r="P461" s="6"/>
      <c r="Q461" s="6"/>
      <c r="R461" s="6"/>
      <c r="S461" s="6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</row>
    <row r="462" spans="1:134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6"/>
      <c r="M462" s="6"/>
      <c r="N462" s="6"/>
      <c r="O462" s="6"/>
      <c r="P462" s="6"/>
      <c r="Q462" s="6"/>
      <c r="R462" s="6"/>
      <c r="S462" s="6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</row>
    <row r="463" spans="1:134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6"/>
      <c r="M463" s="6"/>
      <c r="N463" s="6"/>
      <c r="O463" s="6"/>
      <c r="P463" s="6"/>
      <c r="Q463" s="6"/>
      <c r="R463" s="6"/>
      <c r="S463" s="6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</row>
    <row r="464" spans="1:134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6"/>
      <c r="M464" s="6"/>
      <c r="N464" s="6"/>
      <c r="O464" s="6"/>
      <c r="P464" s="6"/>
      <c r="Q464" s="6"/>
      <c r="R464" s="6"/>
      <c r="S464" s="6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</row>
    <row r="465" spans="1:134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6"/>
      <c r="M465" s="6"/>
      <c r="N465" s="6"/>
      <c r="O465" s="6"/>
      <c r="P465" s="6"/>
      <c r="Q465" s="6"/>
      <c r="R465" s="6"/>
      <c r="S465" s="6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</row>
    <row r="466" spans="1:134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6"/>
      <c r="M466" s="6"/>
      <c r="N466" s="6"/>
      <c r="O466" s="6"/>
      <c r="P466" s="6"/>
      <c r="Q466" s="6"/>
      <c r="R466" s="6"/>
      <c r="S466" s="6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</row>
    <row r="467" spans="1:134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6"/>
      <c r="M467" s="6"/>
      <c r="N467" s="6"/>
      <c r="O467" s="6"/>
      <c r="P467" s="6"/>
      <c r="Q467" s="6"/>
      <c r="R467" s="6"/>
      <c r="S467" s="6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</row>
    <row r="468" spans="1:134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6"/>
      <c r="M468" s="6"/>
      <c r="N468" s="6"/>
      <c r="O468" s="6"/>
      <c r="P468" s="6"/>
      <c r="Q468" s="6"/>
      <c r="R468" s="6"/>
      <c r="S468" s="6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</row>
    <row r="469" spans="1:134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6"/>
      <c r="M469" s="6"/>
      <c r="N469" s="6"/>
      <c r="O469" s="6"/>
      <c r="P469" s="6"/>
      <c r="Q469" s="6"/>
      <c r="R469" s="6"/>
      <c r="S469" s="6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</row>
    <row r="470" spans="1:134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6"/>
      <c r="M470" s="6"/>
      <c r="N470" s="6"/>
      <c r="O470" s="6"/>
      <c r="P470" s="6"/>
      <c r="Q470" s="6"/>
      <c r="R470" s="6"/>
      <c r="S470" s="6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</row>
    <row r="471" spans="1:134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6"/>
      <c r="M471" s="6"/>
      <c r="N471" s="6"/>
      <c r="O471" s="6"/>
      <c r="P471" s="6"/>
      <c r="Q471" s="6"/>
      <c r="R471" s="6"/>
      <c r="S471" s="6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</row>
    <row r="472" spans="1:134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6"/>
      <c r="M472" s="6"/>
      <c r="N472" s="6"/>
      <c r="O472" s="6"/>
      <c r="P472" s="6"/>
      <c r="Q472" s="6"/>
      <c r="R472" s="6"/>
      <c r="S472" s="6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</row>
    <row r="473" spans="1:134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6"/>
      <c r="M473" s="6"/>
      <c r="N473" s="6"/>
      <c r="O473" s="6"/>
      <c r="P473" s="6"/>
      <c r="Q473" s="6"/>
      <c r="R473" s="6"/>
      <c r="S473" s="6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</row>
    <row r="474" spans="1:134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6"/>
      <c r="M474" s="6"/>
      <c r="N474" s="6"/>
      <c r="O474" s="6"/>
      <c r="P474" s="6"/>
      <c r="Q474" s="6"/>
      <c r="R474" s="6"/>
      <c r="S474" s="6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</row>
    <row r="475" spans="1:134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6"/>
      <c r="M475" s="6"/>
      <c r="N475" s="6"/>
      <c r="O475" s="6"/>
      <c r="P475" s="6"/>
      <c r="Q475" s="6"/>
      <c r="R475" s="6"/>
      <c r="S475" s="6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</row>
    <row r="476" spans="1:134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6"/>
      <c r="M476" s="6"/>
      <c r="N476" s="6"/>
      <c r="O476" s="6"/>
      <c r="P476" s="6"/>
      <c r="Q476" s="6"/>
      <c r="R476" s="6"/>
      <c r="S476" s="6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</row>
    <row r="477" spans="1:134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6"/>
      <c r="M477" s="6"/>
      <c r="N477" s="6"/>
      <c r="O477" s="6"/>
      <c r="P477" s="6"/>
      <c r="Q477" s="6"/>
      <c r="R477" s="6"/>
      <c r="S477" s="6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</row>
    <row r="478" spans="1:134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6"/>
      <c r="M478" s="6"/>
      <c r="N478" s="6"/>
      <c r="O478" s="6"/>
      <c r="P478" s="6"/>
      <c r="Q478" s="6"/>
      <c r="R478" s="6"/>
      <c r="S478" s="6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</row>
    <row r="479" spans="1:134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6"/>
      <c r="M479" s="6"/>
      <c r="N479" s="6"/>
      <c r="O479" s="6"/>
      <c r="P479" s="6"/>
      <c r="Q479" s="6"/>
      <c r="R479" s="6"/>
      <c r="S479" s="6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</row>
    <row r="480" spans="1:134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6"/>
      <c r="M480" s="6"/>
      <c r="N480" s="6"/>
      <c r="O480" s="6"/>
      <c r="P480" s="6"/>
      <c r="Q480" s="6"/>
      <c r="R480" s="6"/>
      <c r="S480" s="6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</row>
    <row r="481" spans="1:134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6"/>
      <c r="M481" s="6"/>
      <c r="N481" s="6"/>
      <c r="O481" s="6"/>
      <c r="P481" s="6"/>
      <c r="Q481" s="6"/>
      <c r="R481" s="6"/>
      <c r="S481" s="6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</row>
    <row r="482" spans="1:134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6"/>
      <c r="M482" s="6"/>
      <c r="N482" s="6"/>
      <c r="O482" s="6"/>
      <c r="P482" s="6"/>
      <c r="Q482" s="6"/>
      <c r="R482" s="6"/>
      <c r="S482" s="6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</row>
    <row r="483" spans="1:134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6"/>
      <c r="M483" s="6"/>
      <c r="N483" s="6"/>
      <c r="O483" s="6"/>
      <c r="P483" s="6"/>
      <c r="Q483" s="6"/>
      <c r="R483" s="6"/>
      <c r="S483" s="6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</row>
    <row r="484" spans="1:134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6"/>
      <c r="M484" s="6"/>
      <c r="N484" s="6"/>
      <c r="O484" s="6"/>
      <c r="P484" s="6"/>
      <c r="Q484" s="6"/>
      <c r="R484" s="6"/>
      <c r="S484" s="6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</row>
    <row r="485" spans="1:134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6"/>
      <c r="M485" s="6"/>
      <c r="N485" s="6"/>
      <c r="O485" s="6"/>
      <c r="P485" s="6"/>
      <c r="Q485" s="6"/>
      <c r="R485" s="6"/>
      <c r="S485" s="6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</row>
    <row r="486" spans="1:134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6"/>
      <c r="M486" s="6"/>
      <c r="N486" s="6"/>
      <c r="O486" s="6"/>
      <c r="P486" s="6"/>
      <c r="Q486" s="6"/>
      <c r="R486" s="6"/>
      <c r="S486" s="6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</row>
    <row r="487" spans="1:134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6"/>
      <c r="M487" s="6"/>
      <c r="N487" s="6"/>
      <c r="O487" s="6"/>
      <c r="P487" s="6"/>
      <c r="Q487" s="6"/>
      <c r="R487" s="6"/>
      <c r="S487" s="6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</row>
    <row r="488" spans="1:134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6"/>
      <c r="M488" s="6"/>
      <c r="N488" s="6"/>
      <c r="O488" s="6"/>
      <c r="P488" s="6"/>
      <c r="Q488" s="6"/>
      <c r="R488" s="6"/>
      <c r="S488" s="6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</row>
    <row r="489" spans="1:134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6"/>
      <c r="M489" s="6"/>
      <c r="N489" s="6"/>
      <c r="O489" s="6"/>
      <c r="P489" s="6"/>
      <c r="Q489" s="6"/>
      <c r="R489" s="6"/>
      <c r="S489" s="6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</row>
    <row r="490" spans="1:134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6"/>
      <c r="M490" s="6"/>
      <c r="N490" s="6"/>
      <c r="O490" s="6"/>
      <c r="P490" s="6"/>
      <c r="Q490" s="6"/>
      <c r="R490" s="6"/>
      <c r="S490" s="6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</row>
    <row r="491" spans="1:134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6"/>
      <c r="M491" s="6"/>
      <c r="N491" s="6"/>
      <c r="O491" s="6"/>
      <c r="P491" s="6"/>
      <c r="Q491" s="6"/>
      <c r="R491" s="6"/>
      <c r="S491" s="6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</row>
    <row r="492" spans="1:134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6"/>
      <c r="M492" s="6"/>
      <c r="N492" s="6"/>
      <c r="O492" s="6"/>
      <c r="P492" s="6"/>
      <c r="Q492" s="6"/>
      <c r="R492" s="6"/>
      <c r="S492" s="6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</row>
    <row r="493" spans="1:134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6"/>
      <c r="M493" s="6"/>
      <c r="N493" s="6"/>
      <c r="O493" s="6"/>
      <c r="P493" s="6"/>
      <c r="Q493" s="6"/>
      <c r="R493" s="6"/>
      <c r="S493" s="6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</row>
    <row r="494" spans="1:134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6"/>
      <c r="M494" s="6"/>
      <c r="N494" s="6"/>
      <c r="O494" s="6"/>
      <c r="P494" s="6"/>
      <c r="Q494" s="6"/>
      <c r="R494" s="6"/>
      <c r="S494" s="6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</row>
    <row r="495" spans="1:134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6"/>
      <c r="M495" s="6"/>
      <c r="N495" s="6"/>
      <c r="O495" s="6"/>
      <c r="P495" s="6"/>
      <c r="Q495" s="6"/>
      <c r="R495" s="6"/>
      <c r="S495" s="6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</row>
    <row r="496" spans="1:134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6"/>
      <c r="M496" s="6"/>
      <c r="N496" s="6"/>
      <c r="O496" s="6"/>
      <c r="P496" s="6"/>
      <c r="Q496" s="6"/>
      <c r="R496" s="6"/>
      <c r="S496" s="6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</row>
    <row r="497" spans="1:134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6"/>
      <c r="M497" s="6"/>
      <c r="N497" s="6"/>
      <c r="O497" s="6"/>
      <c r="P497" s="6"/>
      <c r="Q497" s="6"/>
      <c r="R497" s="6"/>
      <c r="S497" s="6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</row>
    <row r="498" spans="1:134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6"/>
      <c r="M498" s="6"/>
      <c r="N498" s="6"/>
      <c r="O498" s="6"/>
      <c r="P498" s="6"/>
      <c r="Q498" s="6"/>
      <c r="R498" s="6"/>
      <c r="S498" s="6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</row>
    <row r="499" spans="1:134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6"/>
      <c r="M499" s="6"/>
      <c r="N499" s="6"/>
      <c r="O499" s="6"/>
      <c r="P499" s="6"/>
      <c r="Q499" s="6"/>
      <c r="R499" s="6"/>
      <c r="S499" s="6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</row>
    <row r="500" spans="1:134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6"/>
      <c r="M500" s="6"/>
      <c r="N500" s="6"/>
      <c r="O500" s="6"/>
      <c r="P500" s="6"/>
      <c r="Q500" s="6"/>
      <c r="R500" s="6"/>
      <c r="S500" s="6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</row>
    <row r="501" spans="1:134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6"/>
      <c r="M501" s="6"/>
      <c r="N501" s="6"/>
      <c r="O501" s="6"/>
      <c r="P501" s="6"/>
      <c r="Q501" s="6"/>
      <c r="R501" s="6"/>
      <c r="S501" s="6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</row>
    <row r="502" spans="1:134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6"/>
      <c r="M502" s="6"/>
      <c r="N502" s="6"/>
      <c r="O502" s="6"/>
      <c r="P502" s="6"/>
      <c r="Q502" s="6"/>
      <c r="R502" s="6"/>
      <c r="S502" s="6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</row>
    <row r="503" spans="1:134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6"/>
      <c r="M503" s="6"/>
      <c r="N503" s="6"/>
      <c r="O503" s="6"/>
      <c r="P503" s="6"/>
      <c r="Q503" s="6"/>
      <c r="R503" s="6"/>
      <c r="S503" s="6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</row>
    <row r="504" spans="1:134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6"/>
      <c r="M504" s="6"/>
      <c r="N504" s="6"/>
      <c r="O504" s="6"/>
      <c r="P504" s="6"/>
      <c r="Q504" s="6"/>
      <c r="R504" s="6"/>
      <c r="S504" s="6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</row>
    <row r="505" spans="1:134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6"/>
      <c r="M505" s="6"/>
      <c r="N505" s="6"/>
      <c r="O505" s="6"/>
      <c r="P505" s="6"/>
      <c r="Q505" s="6"/>
      <c r="R505" s="6"/>
      <c r="S505" s="6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</row>
    <row r="506" spans="1:134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6"/>
      <c r="M506" s="6"/>
      <c r="N506" s="6"/>
      <c r="O506" s="6"/>
      <c r="P506" s="6"/>
      <c r="Q506" s="6"/>
      <c r="R506" s="6"/>
      <c r="S506" s="6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</row>
    <row r="507" spans="1:134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6"/>
      <c r="M507" s="6"/>
      <c r="N507" s="6"/>
      <c r="O507" s="6"/>
      <c r="P507" s="6"/>
      <c r="Q507" s="6"/>
      <c r="R507" s="6"/>
      <c r="S507" s="6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</row>
    <row r="508" spans="1:134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6"/>
      <c r="M508" s="6"/>
      <c r="N508" s="6"/>
      <c r="O508" s="6"/>
      <c r="P508" s="6"/>
      <c r="Q508" s="6"/>
      <c r="R508" s="6"/>
      <c r="S508" s="6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</row>
    <row r="509" spans="1:134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6"/>
      <c r="M509" s="6"/>
      <c r="N509" s="6"/>
      <c r="O509" s="6"/>
      <c r="P509" s="6"/>
      <c r="Q509" s="6"/>
      <c r="R509" s="6"/>
      <c r="S509" s="6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</row>
    <row r="510" spans="1:134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6"/>
      <c r="M510" s="6"/>
      <c r="N510" s="6"/>
      <c r="O510" s="6"/>
      <c r="P510" s="6"/>
      <c r="Q510" s="6"/>
      <c r="R510" s="6"/>
      <c r="S510" s="6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</row>
    <row r="511" spans="1:134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6"/>
      <c r="M511" s="6"/>
      <c r="N511" s="6"/>
      <c r="O511" s="6"/>
      <c r="P511" s="6"/>
      <c r="Q511" s="6"/>
      <c r="R511" s="6"/>
      <c r="S511" s="6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</row>
    <row r="512" spans="1:134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6"/>
      <c r="M512" s="6"/>
      <c r="N512" s="6"/>
      <c r="O512" s="6"/>
      <c r="P512" s="6"/>
      <c r="Q512" s="6"/>
      <c r="R512" s="6"/>
      <c r="S512" s="6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</row>
    <row r="513" spans="1:134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6"/>
      <c r="M513" s="6"/>
      <c r="N513" s="6"/>
      <c r="O513" s="6"/>
      <c r="P513" s="6"/>
      <c r="Q513" s="6"/>
      <c r="R513" s="6"/>
      <c r="S513" s="6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</row>
    <row r="514" spans="1:134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6"/>
      <c r="M514" s="6"/>
      <c r="N514" s="6"/>
      <c r="O514" s="6"/>
      <c r="P514" s="6"/>
      <c r="Q514" s="6"/>
      <c r="R514" s="6"/>
      <c r="S514" s="6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</row>
    <row r="515" spans="1:134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6"/>
      <c r="M515" s="6"/>
      <c r="N515" s="6"/>
      <c r="O515" s="6"/>
      <c r="P515" s="6"/>
      <c r="Q515" s="6"/>
      <c r="R515" s="6"/>
      <c r="S515" s="6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</row>
    <row r="516" spans="1:134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6"/>
      <c r="M516" s="6"/>
      <c r="N516" s="6"/>
      <c r="O516" s="6"/>
      <c r="P516" s="6"/>
      <c r="Q516" s="6"/>
      <c r="R516" s="6"/>
      <c r="S516" s="6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</row>
    <row r="517" spans="1:134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6"/>
      <c r="M517" s="6"/>
      <c r="N517" s="6"/>
      <c r="O517" s="6"/>
      <c r="P517" s="6"/>
      <c r="Q517" s="6"/>
      <c r="R517" s="6"/>
      <c r="S517" s="6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</row>
    <row r="518" spans="1:134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6"/>
      <c r="M518" s="6"/>
      <c r="N518" s="6"/>
      <c r="O518" s="6"/>
      <c r="P518" s="6"/>
      <c r="Q518" s="6"/>
      <c r="R518" s="6"/>
      <c r="S518" s="6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</row>
    <row r="519" spans="1:134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6"/>
      <c r="M519" s="6"/>
      <c r="N519" s="6"/>
      <c r="O519" s="6"/>
      <c r="P519" s="6"/>
      <c r="Q519" s="6"/>
      <c r="R519" s="6"/>
      <c r="S519" s="6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</row>
    <row r="520" spans="1:134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6"/>
      <c r="M520" s="6"/>
      <c r="N520" s="6"/>
      <c r="O520" s="6"/>
      <c r="P520" s="6"/>
      <c r="Q520" s="6"/>
      <c r="R520" s="6"/>
      <c r="S520" s="6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</row>
    <row r="521" spans="1:134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6"/>
      <c r="M521" s="6"/>
      <c r="N521" s="6"/>
      <c r="O521" s="6"/>
      <c r="P521" s="6"/>
      <c r="Q521" s="6"/>
      <c r="R521" s="6"/>
      <c r="S521" s="6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</row>
    <row r="522" spans="1:134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6"/>
      <c r="M522" s="6"/>
      <c r="N522" s="6"/>
      <c r="O522" s="6"/>
      <c r="P522" s="6"/>
      <c r="Q522" s="6"/>
      <c r="R522" s="6"/>
      <c r="S522" s="6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</row>
    <row r="523" spans="1:134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6"/>
      <c r="M523" s="6"/>
      <c r="N523" s="6"/>
      <c r="O523" s="6"/>
      <c r="P523" s="6"/>
      <c r="Q523" s="6"/>
      <c r="R523" s="6"/>
      <c r="S523" s="6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</row>
    <row r="524" spans="1:134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6"/>
      <c r="M524" s="6"/>
      <c r="N524" s="6"/>
      <c r="O524" s="6"/>
      <c r="P524" s="6"/>
      <c r="Q524" s="6"/>
      <c r="R524" s="6"/>
      <c r="S524" s="6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</row>
    <row r="525" spans="1:134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6"/>
      <c r="M525" s="6"/>
      <c r="N525" s="6"/>
      <c r="O525" s="6"/>
      <c r="P525" s="6"/>
      <c r="Q525" s="6"/>
      <c r="R525" s="6"/>
      <c r="S525" s="6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</row>
    <row r="526" spans="1:134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6"/>
      <c r="M526" s="6"/>
      <c r="N526" s="6"/>
      <c r="O526" s="6"/>
      <c r="P526" s="6"/>
      <c r="Q526" s="6"/>
      <c r="R526" s="6"/>
      <c r="S526" s="6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</row>
    <row r="527" spans="1:134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6"/>
      <c r="M527" s="6"/>
      <c r="N527" s="6"/>
      <c r="O527" s="6"/>
      <c r="P527" s="6"/>
      <c r="Q527" s="6"/>
      <c r="R527" s="6"/>
      <c r="S527" s="6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</row>
    <row r="528" spans="1:134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6"/>
      <c r="M528" s="6"/>
      <c r="N528" s="6"/>
      <c r="O528" s="6"/>
      <c r="P528" s="6"/>
      <c r="Q528" s="6"/>
      <c r="R528" s="6"/>
      <c r="S528" s="6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</row>
    <row r="529" spans="1:134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6"/>
      <c r="M529" s="6"/>
      <c r="N529" s="6"/>
      <c r="O529" s="6"/>
      <c r="P529" s="6"/>
      <c r="Q529" s="6"/>
      <c r="R529" s="6"/>
      <c r="S529" s="6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</row>
    <row r="530" spans="1:134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6"/>
      <c r="M530" s="6"/>
      <c r="N530" s="6"/>
      <c r="O530" s="6"/>
      <c r="P530" s="6"/>
      <c r="Q530" s="6"/>
      <c r="R530" s="6"/>
      <c r="S530" s="6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</row>
    <row r="531" spans="1:134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6"/>
      <c r="M531" s="6"/>
      <c r="N531" s="6"/>
      <c r="O531" s="6"/>
      <c r="P531" s="6"/>
      <c r="Q531" s="6"/>
      <c r="R531" s="6"/>
      <c r="S531" s="6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</row>
    <row r="532" spans="1:134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6"/>
      <c r="M532" s="6"/>
      <c r="N532" s="6"/>
      <c r="O532" s="6"/>
      <c r="P532" s="6"/>
      <c r="Q532" s="6"/>
      <c r="R532" s="6"/>
      <c r="S532" s="6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</row>
    <row r="533" spans="1:134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6"/>
      <c r="M533" s="6"/>
      <c r="N533" s="6"/>
      <c r="O533" s="6"/>
      <c r="P533" s="6"/>
      <c r="Q533" s="6"/>
      <c r="R533" s="6"/>
      <c r="S533" s="6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</row>
    <row r="534" spans="1:134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6"/>
      <c r="M534" s="6"/>
      <c r="N534" s="6"/>
      <c r="O534" s="6"/>
      <c r="P534" s="6"/>
      <c r="Q534" s="6"/>
      <c r="R534" s="6"/>
      <c r="S534" s="6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</row>
    <row r="535" spans="1:134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6"/>
      <c r="M535" s="6"/>
      <c r="N535" s="6"/>
      <c r="O535" s="6"/>
      <c r="P535" s="6"/>
      <c r="Q535" s="6"/>
      <c r="R535" s="6"/>
      <c r="S535" s="6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</row>
    <row r="536" spans="1:134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6"/>
      <c r="M536" s="6"/>
      <c r="N536" s="6"/>
      <c r="O536" s="6"/>
      <c r="P536" s="6"/>
      <c r="Q536" s="6"/>
      <c r="R536" s="6"/>
      <c r="S536" s="6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</row>
    <row r="537" spans="1:134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6"/>
      <c r="M537" s="6"/>
      <c r="N537" s="6"/>
      <c r="O537" s="6"/>
      <c r="P537" s="6"/>
      <c r="Q537" s="6"/>
      <c r="R537" s="6"/>
      <c r="S537" s="6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</row>
    <row r="538" spans="1:134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6"/>
      <c r="M538" s="6"/>
      <c r="N538" s="6"/>
      <c r="O538" s="6"/>
      <c r="P538" s="6"/>
      <c r="Q538" s="6"/>
      <c r="R538" s="6"/>
      <c r="S538" s="6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</row>
    <row r="539" spans="1:134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6"/>
      <c r="M539" s="6"/>
      <c r="N539" s="6"/>
      <c r="O539" s="6"/>
      <c r="P539" s="6"/>
      <c r="Q539" s="6"/>
      <c r="R539" s="6"/>
      <c r="S539" s="6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</row>
    <row r="540" spans="1:134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6"/>
      <c r="M540" s="6"/>
      <c r="N540" s="6"/>
      <c r="O540" s="6"/>
      <c r="P540" s="6"/>
      <c r="Q540" s="6"/>
      <c r="R540" s="6"/>
      <c r="S540" s="6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</row>
    <row r="541" spans="1:134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6"/>
      <c r="M541" s="6"/>
      <c r="N541" s="6"/>
      <c r="O541" s="6"/>
      <c r="P541" s="6"/>
      <c r="Q541" s="6"/>
      <c r="R541" s="6"/>
      <c r="S541" s="6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</row>
    <row r="542" spans="1:134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6"/>
      <c r="M542" s="6"/>
      <c r="N542" s="6"/>
      <c r="O542" s="6"/>
      <c r="P542" s="6"/>
      <c r="Q542" s="6"/>
      <c r="R542" s="6"/>
      <c r="S542" s="6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</row>
    <row r="543" spans="1:134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6"/>
      <c r="M543" s="6"/>
      <c r="N543" s="6"/>
      <c r="O543" s="6"/>
      <c r="P543" s="6"/>
      <c r="Q543" s="6"/>
      <c r="R543" s="6"/>
      <c r="S543" s="6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</row>
    <row r="544" spans="1:134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6"/>
      <c r="M544" s="6"/>
      <c r="N544" s="6"/>
      <c r="O544" s="6"/>
      <c r="P544" s="6"/>
      <c r="Q544" s="6"/>
      <c r="R544" s="6"/>
      <c r="S544" s="6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</row>
    <row r="545" spans="1:134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6"/>
      <c r="M545" s="6"/>
      <c r="N545" s="6"/>
      <c r="O545" s="6"/>
      <c r="P545" s="6"/>
      <c r="Q545" s="6"/>
      <c r="R545" s="6"/>
      <c r="S545" s="6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</row>
    <row r="546" spans="1:134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6"/>
      <c r="M546" s="6"/>
      <c r="N546" s="6"/>
      <c r="O546" s="6"/>
      <c r="P546" s="6"/>
      <c r="Q546" s="6"/>
      <c r="R546" s="6"/>
      <c r="S546" s="6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</row>
    <row r="547" spans="1:134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6"/>
      <c r="M547" s="6"/>
      <c r="N547" s="6"/>
      <c r="O547" s="6"/>
      <c r="P547" s="6"/>
      <c r="Q547" s="6"/>
      <c r="R547" s="6"/>
      <c r="S547" s="6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</row>
    <row r="548" spans="1:134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6"/>
      <c r="M548" s="6"/>
      <c r="N548" s="6"/>
      <c r="O548" s="6"/>
      <c r="P548" s="6"/>
      <c r="Q548" s="6"/>
      <c r="R548" s="6"/>
      <c r="S548" s="6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</row>
    <row r="549" spans="1:134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6"/>
      <c r="M549" s="6"/>
      <c r="N549" s="6"/>
      <c r="O549" s="6"/>
      <c r="P549" s="6"/>
      <c r="Q549" s="6"/>
      <c r="R549" s="6"/>
      <c r="S549" s="6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</row>
    <row r="550" spans="1:134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6"/>
      <c r="M550" s="6"/>
      <c r="N550" s="6"/>
      <c r="O550" s="6"/>
      <c r="P550" s="6"/>
      <c r="Q550" s="6"/>
      <c r="R550" s="6"/>
      <c r="S550" s="6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</row>
    <row r="551" spans="1:134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6"/>
      <c r="M551" s="6"/>
      <c r="N551" s="6"/>
      <c r="O551" s="6"/>
      <c r="P551" s="6"/>
      <c r="Q551" s="6"/>
      <c r="R551" s="6"/>
      <c r="S551" s="6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</row>
    <row r="552" spans="1:134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6"/>
      <c r="M552" s="6"/>
      <c r="N552" s="6"/>
      <c r="O552" s="6"/>
      <c r="P552" s="6"/>
      <c r="Q552" s="6"/>
      <c r="R552" s="6"/>
      <c r="S552" s="6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</row>
    <row r="553" spans="1:134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6"/>
      <c r="M553" s="6"/>
      <c r="N553" s="6"/>
      <c r="O553" s="6"/>
      <c r="P553" s="6"/>
      <c r="Q553" s="6"/>
      <c r="R553" s="6"/>
      <c r="S553" s="6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</row>
    <row r="554" spans="1:134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6"/>
      <c r="M554" s="6"/>
      <c r="N554" s="6"/>
      <c r="O554" s="6"/>
      <c r="P554" s="6"/>
      <c r="Q554" s="6"/>
      <c r="R554" s="6"/>
      <c r="S554" s="6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</row>
    <row r="555" spans="1:134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6"/>
      <c r="M555" s="6"/>
      <c r="N555" s="6"/>
      <c r="O555" s="6"/>
      <c r="P555" s="6"/>
      <c r="Q555" s="6"/>
      <c r="R555" s="6"/>
      <c r="S555" s="6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</row>
    <row r="556" spans="1:134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6"/>
      <c r="M556" s="6"/>
      <c r="N556" s="6"/>
      <c r="O556" s="6"/>
      <c r="P556" s="6"/>
      <c r="Q556" s="6"/>
      <c r="R556" s="6"/>
      <c r="S556" s="6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</row>
    <row r="557" spans="1:134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6"/>
      <c r="M557" s="6"/>
      <c r="N557" s="6"/>
      <c r="O557" s="6"/>
      <c r="P557" s="6"/>
      <c r="Q557" s="6"/>
      <c r="R557" s="6"/>
      <c r="S557" s="6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</row>
    <row r="558" spans="1:134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6"/>
      <c r="M558" s="6"/>
      <c r="N558" s="6"/>
      <c r="O558" s="6"/>
      <c r="P558" s="6"/>
      <c r="Q558" s="6"/>
      <c r="R558" s="6"/>
      <c r="S558" s="6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</row>
    <row r="559" spans="1:134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6"/>
      <c r="M559" s="6"/>
      <c r="N559" s="6"/>
      <c r="O559" s="6"/>
      <c r="P559" s="6"/>
      <c r="Q559" s="6"/>
      <c r="R559" s="6"/>
      <c r="S559" s="6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</row>
    <row r="560" spans="1:134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6"/>
      <c r="M560" s="6"/>
      <c r="N560" s="6"/>
      <c r="O560" s="6"/>
      <c r="P560" s="6"/>
      <c r="Q560" s="6"/>
      <c r="R560" s="6"/>
      <c r="S560" s="6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</row>
    <row r="561" spans="1:134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6"/>
      <c r="M561" s="6"/>
      <c r="N561" s="6"/>
      <c r="O561" s="6"/>
      <c r="P561" s="6"/>
      <c r="Q561" s="6"/>
      <c r="R561" s="6"/>
      <c r="S561" s="6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</row>
    <row r="562" spans="1:134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6"/>
      <c r="M562" s="6"/>
      <c r="N562" s="6"/>
      <c r="O562" s="6"/>
      <c r="P562" s="6"/>
      <c r="Q562" s="6"/>
      <c r="R562" s="6"/>
      <c r="S562" s="6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</row>
    <row r="563" spans="1:134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6"/>
      <c r="M563" s="6"/>
      <c r="N563" s="6"/>
      <c r="O563" s="6"/>
      <c r="P563" s="6"/>
      <c r="Q563" s="6"/>
      <c r="R563" s="6"/>
      <c r="S563" s="6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</row>
    <row r="564" spans="1:134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6"/>
      <c r="M564" s="6"/>
      <c r="N564" s="6"/>
      <c r="O564" s="6"/>
      <c r="P564" s="6"/>
      <c r="Q564" s="6"/>
      <c r="R564" s="6"/>
      <c r="S564" s="6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</row>
    <row r="565" spans="1:134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6"/>
      <c r="M565" s="6"/>
      <c r="N565" s="6"/>
      <c r="O565" s="6"/>
      <c r="P565" s="6"/>
      <c r="Q565" s="6"/>
      <c r="R565" s="6"/>
      <c r="S565" s="6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</row>
  </sheetData>
  <mergeCells count="2">
    <mergeCell ref="I4:J4"/>
    <mergeCell ref="I5:J5"/>
  </mergeCells>
  <pageMargins left="0.7" right="0.7" top="0.75" bottom="0.75" header="0.3" footer="0.3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52AE-5D7F-4136-89B7-A5BB51D2AF65}">
  <dimension ref="A1:ED565"/>
  <sheetViews>
    <sheetView workbookViewId="0">
      <selection activeCell="F8" sqref="F8:G8"/>
    </sheetView>
  </sheetViews>
  <sheetFormatPr defaultColWidth="9.140625" defaultRowHeight="12.75" x14ac:dyDescent="0.2"/>
  <cols>
    <col min="1" max="1" width="49.7109375" style="4" bestFit="1" customWidth="1"/>
    <col min="2" max="2" width="8.7109375" style="4" customWidth="1"/>
    <col min="3" max="3" width="7.28515625" style="4" customWidth="1"/>
    <col min="4" max="4" width="8.7109375" style="4" customWidth="1"/>
    <col min="5" max="5" width="9.85546875" style="4" customWidth="1"/>
    <col min="6" max="8" width="8.7109375" style="4" customWidth="1"/>
    <col min="9" max="9" width="8.5703125" style="4" bestFit="1" customWidth="1"/>
    <col min="10" max="10" width="8.7109375" style="4" customWidth="1"/>
    <col min="11" max="11" width="9.85546875" style="4" customWidth="1"/>
    <col min="12" max="12" width="7" style="3" bestFit="1" customWidth="1"/>
    <col min="13" max="13" width="2.140625" style="3" customWidth="1"/>
    <col min="14" max="14" width="8.7109375" style="3" customWidth="1"/>
    <col min="15" max="15" width="1.85546875" style="3" customWidth="1"/>
    <col min="16" max="16" width="9.5703125" style="3" customWidth="1"/>
    <col min="17" max="17" width="2" style="3" customWidth="1"/>
    <col min="18" max="18" width="8.7109375" style="3" customWidth="1"/>
    <col min="19" max="19" width="9.85546875" style="3" bestFit="1" customWidth="1"/>
    <col min="20" max="16384" width="9.140625" style="4"/>
  </cols>
  <sheetData>
    <row r="1" spans="1:134" ht="21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4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3"/>
    </row>
    <row r="3" spans="1:134" x14ac:dyDescent="0.2">
      <c r="A3" s="6" t="s">
        <v>2</v>
      </c>
    </row>
    <row r="4" spans="1:134" x14ac:dyDescent="0.2">
      <c r="A4" s="7" t="s">
        <v>3</v>
      </c>
      <c r="B4" s="8"/>
      <c r="C4"/>
      <c r="D4" s="9" t="s">
        <v>4</v>
      </c>
      <c r="E4" s="10">
        <v>44012</v>
      </c>
      <c r="F4" s="11"/>
      <c r="G4" s="9" t="s">
        <v>5</v>
      </c>
      <c r="H4" s="9"/>
      <c r="I4" s="108" t="s">
        <v>6</v>
      </c>
      <c r="J4" s="109"/>
      <c r="K4" s="6"/>
      <c r="L4" s="6"/>
      <c r="M4" s="6"/>
      <c r="N4" s="12"/>
      <c r="O4" s="12"/>
      <c r="P4" s="12"/>
      <c r="Q4" s="12"/>
      <c r="R4" s="12"/>
      <c r="S4" s="1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</row>
    <row r="5" spans="1:134" x14ac:dyDescent="0.2">
      <c r="A5" s="9"/>
      <c r="B5" s="9"/>
      <c r="C5" s="9"/>
      <c r="D5" s="9"/>
      <c r="E5" s="9"/>
      <c r="F5" s="9"/>
      <c r="G5" s="9"/>
      <c r="H5" s="9"/>
      <c r="I5" s="110"/>
      <c r="J5" s="110"/>
      <c r="K5" s="9"/>
      <c r="L5" s="6"/>
      <c r="M5" s="6"/>
      <c r="N5" s="12"/>
      <c r="O5" s="12"/>
      <c r="P5" s="12"/>
      <c r="Q5" s="12"/>
      <c r="R5" s="12"/>
      <c r="S5" s="12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</row>
    <row r="6" spans="1:134" x14ac:dyDescent="0.2">
      <c r="A6" s="11"/>
      <c r="B6" s="11"/>
      <c r="C6" s="11"/>
      <c r="D6" s="11"/>
      <c r="E6" s="13"/>
      <c r="F6" s="11"/>
      <c r="G6" s="11"/>
      <c r="H6" s="9"/>
      <c r="I6" s="9"/>
      <c r="J6" s="9"/>
      <c r="K6" s="9"/>
      <c r="L6" s="6"/>
      <c r="M6" s="6"/>
      <c r="N6" s="6"/>
      <c r="O6" s="6"/>
      <c r="P6" s="6"/>
      <c r="Q6" s="6"/>
      <c r="R6" s="6"/>
      <c r="S6" s="6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</row>
    <row r="7" spans="1:134" ht="13.5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</row>
    <row r="8" spans="1:134" ht="20.25" customHeight="1" x14ac:dyDescent="0.2">
      <c r="A8" s="16" t="s">
        <v>7</v>
      </c>
      <c r="B8" s="17"/>
      <c r="C8" s="18"/>
      <c r="D8" s="19"/>
      <c r="E8" s="20" t="s">
        <v>8</v>
      </c>
      <c r="F8" s="20"/>
      <c r="G8" s="20"/>
      <c r="H8" s="18"/>
      <c r="I8" s="20" t="s">
        <v>9</v>
      </c>
      <c r="J8" s="18"/>
      <c r="K8" s="21" t="s">
        <v>10</v>
      </c>
      <c r="L8" s="21" t="s">
        <v>10</v>
      </c>
      <c r="M8" s="22" t="s">
        <v>10</v>
      </c>
      <c r="N8" s="20" t="s">
        <v>11</v>
      </c>
      <c r="O8" s="20"/>
      <c r="P8" s="17"/>
      <c r="Q8" s="17"/>
      <c r="R8" s="18"/>
      <c r="S8" s="23" t="s">
        <v>10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</row>
    <row r="9" spans="1:134" x14ac:dyDescent="0.2">
      <c r="A9" s="24"/>
      <c r="B9" s="25"/>
      <c r="C9" s="26"/>
      <c r="D9" s="25"/>
      <c r="E9" s="26"/>
      <c r="F9" s="26"/>
      <c r="G9" s="27"/>
      <c r="H9" s="28"/>
      <c r="I9" s="28"/>
      <c r="J9" s="28"/>
      <c r="K9" s="26" t="s">
        <v>12</v>
      </c>
      <c r="L9" s="26" t="s">
        <v>10</v>
      </c>
      <c r="M9" s="26" t="s">
        <v>10</v>
      </c>
      <c r="N9" s="26" t="s">
        <v>13</v>
      </c>
      <c r="O9" s="26" t="s">
        <v>10</v>
      </c>
      <c r="P9" s="26" t="s">
        <v>14</v>
      </c>
      <c r="Q9" s="26" t="s">
        <v>10</v>
      </c>
      <c r="R9" s="26" t="s">
        <v>15</v>
      </c>
      <c r="S9" s="29" t="s">
        <v>16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</row>
    <row r="10" spans="1:134" x14ac:dyDescent="0.2">
      <c r="A10" s="30"/>
      <c r="B10" s="26" t="s">
        <v>17</v>
      </c>
      <c r="C10" s="26" t="s">
        <v>18</v>
      </c>
      <c r="D10" s="26" t="s">
        <v>19</v>
      </c>
      <c r="E10" s="25"/>
      <c r="F10" s="26" t="s">
        <v>20</v>
      </c>
      <c r="G10" s="31" t="s">
        <v>21</v>
      </c>
      <c r="H10" s="32"/>
      <c r="I10" s="28" t="s">
        <v>22</v>
      </c>
      <c r="J10" s="28" t="s">
        <v>23</v>
      </c>
      <c r="K10" s="26" t="s">
        <v>24</v>
      </c>
      <c r="L10" s="26" t="s">
        <v>25</v>
      </c>
      <c r="M10" s="26" t="s">
        <v>10</v>
      </c>
      <c r="N10" s="26" t="s">
        <v>26</v>
      </c>
      <c r="O10" s="26" t="s">
        <v>10</v>
      </c>
      <c r="P10" s="26" t="s">
        <v>23</v>
      </c>
      <c r="Q10" s="26" t="s">
        <v>10</v>
      </c>
      <c r="R10" s="26" t="s">
        <v>27</v>
      </c>
      <c r="S10" s="29" t="s">
        <v>28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</row>
    <row r="11" spans="1:134" ht="13.5" thickBot="1" x14ac:dyDescent="0.25">
      <c r="A11" s="33" t="s">
        <v>29</v>
      </c>
      <c r="B11" s="34" t="s">
        <v>23</v>
      </c>
      <c r="C11" s="34" t="s">
        <v>30</v>
      </c>
      <c r="D11" s="34" t="s">
        <v>31</v>
      </c>
      <c r="E11" s="34" t="s">
        <v>22</v>
      </c>
      <c r="F11" s="34" t="s">
        <v>32</v>
      </c>
      <c r="G11" s="35" t="s">
        <v>33</v>
      </c>
      <c r="H11" s="35" t="s">
        <v>34</v>
      </c>
      <c r="I11" s="36" t="s">
        <v>10</v>
      </c>
      <c r="J11" s="36" t="s">
        <v>10</v>
      </c>
      <c r="K11" s="34" t="s">
        <v>35</v>
      </c>
      <c r="L11" s="34" t="s">
        <v>36</v>
      </c>
      <c r="M11" s="34" t="s">
        <v>10</v>
      </c>
      <c r="N11" s="34" t="s">
        <v>37</v>
      </c>
      <c r="O11" s="34" t="s">
        <v>10</v>
      </c>
      <c r="P11" s="34" t="s">
        <v>38</v>
      </c>
      <c r="Q11" s="34" t="s">
        <v>10</v>
      </c>
      <c r="R11" s="34" t="s">
        <v>38</v>
      </c>
      <c r="S11" s="37" t="s">
        <v>39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</row>
    <row r="12" spans="1:134" x14ac:dyDescent="0.2">
      <c r="A12" s="38"/>
      <c r="B12" s="39"/>
      <c r="C12" s="40"/>
      <c r="D12" s="39"/>
      <c r="E12" s="41"/>
      <c r="F12" s="42"/>
      <c r="G12" s="43"/>
      <c r="H12" s="43"/>
      <c r="I12" s="44"/>
      <c r="J12" s="39"/>
      <c r="K12" s="45">
        <f t="shared" ref="K12:K32" si="0">IF(D12&gt;0,+(D12-F12-G12+H12+J12),+IF(J12&gt;0,J12,0))</f>
        <v>0</v>
      </c>
      <c r="L12" s="46"/>
      <c r="M12" s="47"/>
      <c r="N12" s="48">
        <f t="shared" ref="N12:N31" si="1">+IF(M12&gt;0,J12*L12*($E$4-I12)/365,  0)</f>
        <v>0</v>
      </c>
      <c r="O12" s="47"/>
      <c r="P12" s="49">
        <f t="shared" ref="P12:P75" si="2">+IF(O12&gt;0,J12*L12*($E$4-I12)/365+(B12*L12), 0)</f>
        <v>0</v>
      </c>
      <c r="Q12" s="47"/>
      <c r="R12" s="49">
        <f t="shared" ref="R12:R75" si="3">+IF(Q12&gt;0,(J12*L12*($E$4-I12)/365)+(D12*L12),0)</f>
        <v>0</v>
      </c>
      <c r="S12" s="50">
        <f t="shared" ref="S12:S31" si="4">IF(K12&gt;0,K12-N12-P12-R12,0)</f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</row>
    <row r="13" spans="1:134" x14ac:dyDescent="0.2">
      <c r="A13" s="51" t="s">
        <v>40</v>
      </c>
      <c r="B13" s="39"/>
      <c r="C13" s="52"/>
      <c r="D13" s="39"/>
      <c r="E13" s="41"/>
      <c r="F13" s="42"/>
      <c r="G13" s="43"/>
      <c r="H13" s="43"/>
      <c r="I13" s="44"/>
      <c r="J13" s="39"/>
      <c r="K13" s="45">
        <f t="shared" si="0"/>
        <v>0</v>
      </c>
      <c r="L13" s="53"/>
      <c r="M13" s="47"/>
      <c r="N13" s="48">
        <f t="shared" si="1"/>
        <v>0</v>
      </c>
      <c r="O13" s="47">
        <v>1</v>
      </c>
      <c r="P13" s="49">
        <f t="shared" si="2"/>
        <v>0</v>
      </c>
      <c r="Q13" s="47"/>
      <c r="R13" s="49">
        <f t="shared" si="3"/>
        <v>0</v>
      </c>
      <c r="S13" s="50">
        <f t="shared" si="4"/>
        <v>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</row>
    <row r="14" spans="1:134" x14ac:dyDescent="0.2">
      <c r="A14" s="38" t="s">
        <v>41</v>
      </c>
      <c r="B14" s="39">
        <f>292000-SUM(B16:B21)+10+10+8</f>
        <v>288873</v>
      </c>
      <c r="C14" s="52"/>
      <c r="D14" s="39">
        <v>288873</v>
      </c>
      <c r="E14" s="41"/>
      <c r="F14" s="42"/>
      <c r="G14" s="43"/>
      <c r="H14" s="43"/>
      <c r="I14" s="44"/>
      <c r="J14" s="39"/>
      <c r="K14" s="54">
        <f t="shared" si="0"/>
        <v>288873</v>
      </c>
      <c r="L14" s="53">
        <v>0</v>
      </c>
      <c r="M14" s="47"/>
      <c r="N14" s="48">
        <f t="shared" si="1"/>
        <v>0</v>
      </c>
      <c r="O14" s="47"/>
      <c r="P14" s="49">
        <f t="shared" si="2"/>
        <v>0</v>
      </c>
      <c r="Q14" s="47">
        <v>1</v>
      </c>
      <c r="R14" s="49">
        <f t="shared" si="3"/>
        <v>0</v>
      </c>
      <c r="S14" s="50">
        <f t="shared" si="4"/>
        <v>288873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</row>
    <row r="15" spans="1:134" x14ac:dyDescent="0.2">
      <c r="A15" s="38" t="s">
        <v>42</v>
      </c>
      <c r="B15" s="55">
        <f>D15</f>
        <v>218796.6884290117</v>
      </c>
      <c r="C15" s="52"/>
      <c r="D15" s="39">
        <v>218796.6884290117</v>
      </c>
      <c r="E15" s="41"/>
      <c r="F15" s="42"/>
      <c r="G15" s="43"/>
      <c r="H15" s="43"/>
      <c r="I15" s="56">
        <v>43281</v>
      </c>
      <c r="J15" s="39">
        <f>'[1]INTEREST ACC''s'!D31</f>
        <v>3177.8098291068472</v>
      </c>
      <c r="K15" s="54">
        <f t="shared" si="0"/>
        <v>221974.49825811855</v>
      </c>
      <c r="L15" s="53"/>
      <c r="M15" s="47"/>
      <c r="N15" s="48">
        <f>+IF(M15&gt;0,J15*L15*($E$4-I15)/365,  0)</f>
        <v>0</v>
      </c>
      <c r="O15" s="47"/>
      <c r="P15" s="49">
        <f t="shared" si="2"/>
        <v>0</v>
      </c>
      <c r="Q15" s="47">
        <v>2</v>
      </c>
      <c r="R15" s="49">
        <f t="shared" si="3"/>
        <v>0</v>
      </c>
      <c r="S15" s="50">
        <f>IF(K15&gt;0,K15-N15-P15-R15,0)</f>
        <v>221974.49825811855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</row>
    <row r="16" spans="1:134" x14ac:dyDescent="0.2">
      <c r="A16" s="38" t="s">
        <v>43</v>
      </c>
      <c r="B16" s="39">
        <v>1576</v>
      </c>
      <c r="C16" s="52"/>
      <c r="D16" s="39">
        <v>320.91274904898637</v>
      </c>
      <c r="E16" s="41"/>
      <c r="F16" s="42"/>
      <c r="G16" s="43"/>
      <c r="H16" s="43"/>
      <c r="I16" s="44"/>
      <c r="J16" s="39"/>
      <c r="K16" s="54">
        <v>256.73019923918912</v>
      </c>
      <c r="L16" s="46">
        <v>0.2</v>
      </c>
      <c r="M16" s="47"/>
      <c r="N16" s="48">
        <f t="shared" si="1"/>
        <v>0</v>
      </c>
      <c r="O16" s="47"/>
      <c r="P16" s="49">
        <f t="shared" si="2"/>
        <v>0</v>
      </c>
      <c r="Q16" s="47">
        <v>1</v>
      </c>
      <c r="R16" s="49">
        <f t="shared" si="3"/>
        <v>64.18254980979728</v>
      </c>
      <c r="S16" s="50">
        <f t="shared" si="4"/>
        <v>192.54764942939184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</row>
    <row r="17" spans="1:134" x14ac:dyDescent="0.2">
      <c r="A17" s="38" t="s">
        <v>44</v>
      </c>
      <c r="B17" s="39">
        <v>891</v>
      </c>
      <c r="C17" s="52"/>
      <c r="D17" s="39">
        <v>169.33204556161866</v>
      </c>
      <c r="E17" s="41"/>
      <c r="F17" s="42"/>
      <c r="G17" s="43"/>
      <c r="H17" s="43"/>
      <c r="I17" s="44"/>
      <c r="J17" s="39"/>
      <c r="K17" s="54">
        <v>137.58228701881515</v>
      </c>
      <c r="L17" s="46">
        <v>0.1875</v>
      </c>
      <c r="M17" s="47"/>
      <c r="N17" s="48">
        <f t="shared" si="1"/>
        <v>0</v>
      </c>
      <c r="O17" s="47"/>
      <c r="P17" s="49">
        <f t="shared" si="2"/>
        <v>0</v>
      </c>
      <c r="Q17" s="47">
        <v>1</v>
      </c>
      <c r="R17" s="49">
        <f t="shared" si="3"/>
        <v>31.749758542803498</v>
      </c>
      <c r="S17" s="50">
        <f t="shared" si="4"/>
        <v>105.83252847601165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</row>
    <row r="18" spans="1:134" x14ac:dyDescent="0.2">
      <c r="A18" s="38" t="s">
        <v>45</v>
      </c>
      <c r="B18" s="39">
        <f>246.6+102.75+61.65</f>
        <v>411</v>
      </c>
      <c r="C18" s="52"/>
      <c r="D18" s="39">
        <v>78.109394754012669</v>
      </c>
      <c r="E18" s="41"/>
      <c r="F18" s="42"/>
      <c r="G18" s="43"/>
      <c r="H18" s="43"/>
      <c r="I18" s="44"/>
      <c r="J18" s="39"/>
      <c r="K18" s="54">
        <v>63.463883237635294</v>
      </c>
      <c r="L18" s="46">
        <v>0.1875</v>
      </c>
      <c r="M18" s="47"/>
      <c r="N18" s="48">
        <f t="shared" si="1"/>
        <v>0</v>
      </c>
      <c r="O18" s="47"/>
      <c r="P18" s="49">
        <f t="shared" si="2"/>
        <v>0</v>
      </c>
      <c r="Q18" s="47">
        <v>1</v>
      </c>
      <c r="R18" s="49">
        <f t="shared" si="3"/>
        <v>14.645511516377375</v>
      </c>
      <c r="S18" s="50">
        <f t="shared" si="4"/>
        <v>48.818371721257918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</row>
    <row r="19" spans="1:134" x14ac:dyDescent="0.2">
      <c r="A19" s="38" t="s">
        <v>46</v>
      </c>
      <c r="B19" s="39">
        <v>164</v>
      </c>
      <c r="C19" s="52"/>
      <c r="D19" s="39">
        <v>0</v>
      </c>
      <c r="E19" s="41"/>
      <c r="F19" s="42"/>
      <c r="G19" s="43"/>
      <c r="H19" s="43"/>
      <c r="I19" s="44"/>
      <c r="J19" s="39"/>
      <c r="K19" s="54">
        <v>0</v>
      </c>
      <c r="L19" s="46">
        <v>1</v>
      </c>
      <c r="M19" s="47"/>
      <c r="N19" s="48">
        <f t="shared" si="1"/>
        <v>0</v>
      </c>
      <c r="O19" s="47"/>
      <c r="P19" s="49">
        <f t="shared" si="2"/>
        <v>0</v>
      </c>
      <c r="Q19" s="47">
        <v>1</v>
      </c>
      <c r="R19" s="49">
        <f t="shared" si="3"/>
        <v>0</v>
      </c>
      <c r="S19" s="50">
        <f t="shared" si="4"/>
        <v>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</row>
    <row r="20" spans="1:134" x14ac:dyDescent="0.2">
      <c r="A20" s="38" t="s">
        <v>47</v>
      </c>
      <c r="B20" s="39">
        <v>62</v>
      </c>
      <c r="C20" s="52"/>
      <c r="D20" s="39">
        <v>0</v>
      </c>
      <c r="E20" s="41"/>
      <c r="F20" s="42"/>
      <c r="G20" s="43"/>
      <c r="H20" s="43"/>
      <c r="I20" s="44"/>
      <c r="J20" s="39"/>
      <c r="K20" s="54">
        <f t="shared" si="0"/>
        <v>0</v>
      </c>
      <c r="L20" s="46">
        <v>1</v>
      </c>
      <c r="M20" s="47"/>
      <c r="N20" s="48">
        <f t="shared" si="1"/>
        <v>0</v>
      </c>
      <c r="O20" s="47"/>
      <c r="P20" s="49">
        <f t="shared" si="2"/>
        <v>0</v>
      </c>
      <c r="Q20" s="47">
        <v>1</v>
      </c>
      <c r="R20" s="49">
        <f t="shared" si="3"/>
        <v>0</v>
      </c>
      <c r="S20" s="50">
        <f t="shared" si="4"/>
        <v>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</row>
    <row r="21" spans="1:134" x14ac:dyDescent="0.2">
      <c r="A21" s="38" t="s">
        <v>48</v>
      </c>
      <c r="B21" s="39">
        <f>25.5+15.3+10.2</f>
        <v>51</v>
      </c>
      <c r="C21" s="52"/>
      <c r="D21" s="39">
        <v>0</v>
      </c>
      <c r="E21" s="41"/>
      <c r="F21" s="42"/>
      <c r="G21" s="43"/>
      <c r="H21" s="43"/>
      <c r="I21" s="44"/>
      <c r="J21" s="39"/>
      <c r="K21" s="54">
        <f t="shared" si="0"/>
        <v>0</v>
      </c>
      <c r="L21" s="53">
        <v>1</v>
      </c>
      <c r="M21" s="47"/>
      <c r="N21" s="48">
        <f t="shared" si="1"/>
        <v>0</v>
      </c>
      <c r="O21" s="47"/>
      <c r="P21" s="49">
        <f t="shared" si="2"/>
        <v>0</v>
      </c>
      <c r="Q21" s="47">
        <v>1</v>
      </c>
      <c r="R21" s="49">
        <f t="shared" si="3"/>
        <v>0</v>
      </c>
      <c r="S21" s="50">
        <f t="shared" si="4"/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</row>
    <row r="22" spans="1:134" x14ac:dyDescent="0.2">
      <c r="A22" s="38" t="s">
        <v>49</v>
      </c>
      <c r="B22" s="39">
        <v>8730</v>
      </c>
      <c r="C22" s="52"/>
      <c r="D22" s="39">
        <v>8730</v>
      </c>
      <c r="E22" s="41"/>
      <c r="F22" s="42"/>
      <c r="G22" s="43"/>
      <c r="H22" s="43"/>
      <c r="I22" s="44"/>
      <c r="J22" s="39"/>
      <c r="K22" s="54">
        <f t="shared" si="0"/>
        <v>8730</v>
      </c>
      <c r="L22" s="53">
        <v>0</v>
      </c>
      <c r="M22" s="47"/>
      <c r="N22" s="48">
        <f t="shared" si="1"/>
        <v>0</v>
      </c>
      <c r="O22" s="47"/>
      <c r="P22" s="49">
        <f t="shared" si="2"/>
        <v>0</v>
      </c>
      <c r="Q22" s="47">
        <v>1</v>
      </c>
      <c r="R22" s="49">
        <f t="shared" si="3"/>
        <v>0</v>
      </c>
      <c r="S22" s="50">
        <f t="shared" si="4"/>
        <v>8730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</row>
    <row r="23" spans="1:134" x14ac:dyDescent="0.2">
      <c r="A23" s="38" t="s">
        <v>50</v>
      </c>
      <c r="B23" s="39">
        <f>1280+220</f>
        <v>1500</v>
      </c>
      <c r="C23" s="52"/>
      <c r="D23" s="39">
        <v>1500</v>
      </c>
      <c r="E23" s="41"/>
      <c r="F23" s="42"/>
      <c r="G23" s="43"/>
      <c r="H23" s="43"/>
      <c r="I23" s="44"/>
      <c r="J23" s="57"/>
      <c r="K23" s="54">
        <f t="shared" si="0"/>
        <v>1500</v>
      </c>
      <c r="L23" s="53">
        <v>0</v>
      </c>
      <c r="M23" s="47"/>
      <c r="N23" s="48">
        <f t="shared" si="1"/>
        <v>0</v>
      </c>
      <c r="O23" s="47"/>
      <c r="P23" s="49">
        <f t="shared" si="2"/>
        <v>0</v>
      </c>
      <c r="Q23" s="47">
        <v>1</v>
      </c>
      <c r="R23" s="49">
        <f t="shared" si="3"/>
        <v>0</v>
      </c>
      <c r="S23" s="50">
        <f t="shared" si="4"/>
        <v>1500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</row>
    <row r="24" spans="1:134" x14ac:dyDescent="0.2">
      <c r="A24" s="51" t="s">
        <v>51</v>
      </c>
      <c r="B24" s="39"/>
      <c r="C24" s="52"/>
      <c r="D24" s="39"/>
      <c r="E24" s="41"/>
      <c r="F24" s="42"/>
      <c r="G24" s="43"/>
      <c r="H24" s="43"/>
      <c r="I24" s="44"/>
      <c r="J24" s="39"/>
      <c r="K24" s="54">
        <f t="shared" si="0"/>
        <v>0</v>
      </c>
      <c r="L24" s="53"/>
      <c r="M24" s="47"/>
      <c r="N24" s="48">
        <f t="shared" si="1"/>
        <v>0</v>
      </c>
      <c r="O24" s="47"/>
      <c r="P24" s="49">
        <f t="shared" si="2"/>
        <v>0</v>
      </c>
      <c r="Q24" s="47">
        <v>3</v>
      </c>
      <c r="R24" s="49">
        <f t="shared" si="3"/>
        <v>0</v>
      </c>
      <c r="S24" s="50">
        <f t="shared" si="4"/>
        <v>0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</row>
    <row r="25" spans="1:134" x14ac:dyDescent="0.2">
      <c r="A25" s="38" t="s">
        <v>52</v>
      </c>
      <c r="B25" s="39">
        <v>102.71</v>
      </c>
      <c r="C25" s="52"/>
      <c r="D25" s="39">
        <v>102.71</v>
      </c>
      <c r="E25" s="41"/>
      <c r="F25" s="42"/>
      <c r="G25" s="43"/>
      <c r="H25" s="43"/>
      <c r="I25" s="44"/>
      <c r="J25" s="39"/>
      <c r="K25" s="54">
        <f t="shared" si="0"/>
        <v>102.71</v>
      </c>
      <c r="L25" s="53">
        <v>0</v>
      </c>
      <c r="M25" s="47"/>
      <c r="N25" s="48">
        <f t="shared" si="1"/>
        <v>0</v>
      </c>
      <c r="O25" s="47"/>
      <c r="P25" s="49">
        <f t="shared" si="2"/>
        <v>0</v>
      </c>
      <c r="Q25" s="47">
        <v>4</v>
      </c>
      <c r="R25" s="49">
        <f t="shared" si="3"/>
        <v>0</v>
      </c>
      <c r="S25" s="50">
        <f t="shared" si="4"/>
        <v>102.71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</row>
    <row r="26" spans="1:134" x14ac:dyDescent="0.2">
      <c r="A26" s="38" t="s">
        <v>53</v>
      </c>
      <c r="B26" s="39">
        <v>10.51</v>
      </c>
      <c r="C26" s="52"/>
      <c r="D26" s="39">
        <v>10.51</v>
      </c>
      <c r="E26" s="41"/>
      <c r="F26" s="42"/>
      <c r="G26" s="43"/>
      <c r="H26" s="43"/>
      <c r="I26" s="44"/>
      <c r="J26" s="39"/>
      <c r="K26" s="54">
        <f t="shared" si="0"/>
        <v>10.51</v>
      </c>
      <c r="L26" s="53">
        <v>0</v>
      </c>
      <c r="M26" s="47"/>
      <c r="N26" s="48">
        <f t="shared" si="1"/>
        <v>0</v>
      </c>
      <c r="O26" s="47"/>
      <c r="P26" s="49">
        <f t="shared" si="2"/>
        <v>0</v>
      </c>
      <c r="Q26" s="47">
        <v>5</v>
      </c>
      <c r="R26" s="49">
        <f t="shared" si="3"/>
        <v>0</v>
      </c>
      <c r="S26" s="50">
        <f t="shared" si="4"/>
        <v>10.51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</row>
    <row r="27" spans="1:134" x14ac:dyDescent="0.2">
      <c r="A27" s="38" t="s">
        <v>54</v>
      </c>
      <c r="B27" s="39">
        <v>128.34</v>
      </c>
      <c r="C27" s="52"/>
      <c r="D27" s="39">
        <v>128.34</v>
      </c>
      <c r="E27" s="41"/>
      <c r="F27" s="42"/>
      <c r="G27" s="43"/>
      <c r="H27" s="43"/>
      <c r="I27" s="44"/>
      <c r="J27" s="39"/>
      <c r="K27" s="54">
        <f t="shared" si="0"/>
        <v>128.34</v>
      </c>
      <c r="L27" s="53">
        <v>0</v>
      </c>
      <c r="M27" s="47"/>
      <c r="N27" s="48">
        <f t="shared" si="1"/>
        <v>0</v>
      </c>
      <c r="O27" s="47"/>
      <c r="P27" s="49">
        <f t="shared" si="2"/>
        <v>0</v>
      </c>
      <c r="Q27" s="47">
        <v>6</v>
      </c>
      <c r="R27" s="49">
        <f t="shared" si="3"/>
        <v>0</v>
      </c>
      <c r="S27" s="50">
        <f t="shared" si="4"/>
        <v>128.34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</row>
    <row r="28" spans="1:134" x14ac:dyDescent="0.2">
      <c r="A28" s="38" t="s">
        <v>55</v>
      </c>
      <c r="B28" s="39">
        <v>99</v>
      </c>
      <c r="C28" s="52"/>
      <c r="D28" s="39">
        <v>99</v>
      </c>
      <c r="E28" s="41"/>
      <c r="F28" s="42"/>
      <c r="G28" s="43"/>
      <c r="H28" s="43"/>
      <c r="I28" s="44"/>
      <c r="J28" s="39"/>
      <c r="K28" s="54">
        <f t="shared" si="0"/>
        <v>99</v>
      </c>
      <c r="L28" s="53">
        <v>0</v>
      </c>
      <c r="M28" s="47"/>
      <c r="N28" s="48">
        <f t="shared" si="1"/>
        <v>0</v>
      </c>
      <c r="O28" s="47"/>
      <c r="P28" s="49">
        <f t="shared" si="2"/>
        <v>0</v>
      </c>
      <c r="Q28" s="47">
        <v>7</v>
      </c>
      <c r="R28" s="49">
        <f t="shared" si="3"/>
        <v>0</v>
      </c>
      <c r="S28" s="50">
        <f t="shared" si="4"/>
        <v>99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</row>
    <row r="29" spans="1:134" x14ac:dyDescent="0.2">
      <c r="A29" s="38" t="s">
        <v>56</v>
      </c>
      <c r="B29" s="39">
        <v>72</v>
      </c>
      <c r="C29" s="52"/>
      <c r="D29" s="39">
        <v>72</v>
      </c>
      <c r="E29" s="41"/>
      <c r="F29" s="42"/>
      <c r="G29" s="43"/>
      <c r="H29" s="43"/>
      <c r="I29" s="44"/>
      <c r="J29" s="39"/>
      <c r="K29" s="54">
        <f t="shared" si="0"/>
        <v>72</v>
      </c>
      <c r="L29" s="53">
        <v>0</v>
      </c>
      <c r="M29" s="47"/>
      <c r="N29" s="48">
        <f t="shared" si="1"/>
        <v>0</v>
      </c>
      <c r="O29" s="47"/>
      <c r="P29" s="49">
        <f t="shared" si="2"/>
        <v>0</v>
      </c>
      <c r="Q29" s="47">
        <v>8</v>
      </c>
      <c r="R29" s="49">
        <f t="shared" si="3"/>
        <v>0</v>
      </c>
      <c r="S29" s="50">
        <f t="shared" si="4"/>
        <v>72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</row>
    <row r="30" spans="1:134" x14ac:dyDescent="0.2">
      <c r="A30" s="38" t="s">
        <v>57</v>
      </c>
      <c r="B30" s="39">
        <v>44</v>
      </c>
      <c r="C30" s="52"/>
      <c r="D30" s="39">
        <v>44</v>
      </c>
      <c r="E30" s="41"/>
      <c r="F30" s="42"/>
      <c r="G30" s="43"/>
      <c r="H30" s="43"/>
      <c r="I30" s="44"/>
      <c r="J30" s="39"/>
      <c r="K30" s="54">
        <f t="shared" si="0"/>
        <v>44</v>
      </c>
      <c r="L30" s="53">
        <v>0</v>
      </c>
      <c r="M30" s="47"/>
      <c r="N30" s="48">
        <f t="shared" si="1"/>
        <v>0</v>
      </c>
      <c r="O30" s="47"/>
      <c r="P30" s="49">
        <f t="shared" si="2"/>
        <v>0</v>
      </c>
      <c r="Q30" s="47">
        <v>9</v>
      </c>
      <c r="R30" s="49">
        <f t="shared" si="3"/>
        <v>0</v>
      </c>
      <c r="S30" s="50">
        <f t="shared" si="4"/>
        <v>44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</row>
    <row r="31" spans="1:134" x14ac:dyDescent="0.2">
      <c r="A31" s="38" t="s">
        <v>58</v>
      </c>
      <c r="B31" s="39">
        <v>429</v>
      </c>
      <c r="C31" s="52"/>
      <c r="D31" s="39">
        <v>429</v>
      </c>
      <c r="E31" s="41"/>
      <c r="F31" s="42"/>
      <c r="G31" s="43"/>
      <c r="H31" s="43"/>
      <c r="I31" s="44"/>
      <c r="J31" s="39"/>
      <c r="K31" s="54">
        <f t="shared" si="0"/>
        <v>429</v>
      </c>
      <c r="L31" s="53">
        <v>0</v>
      </c>
      <c r="M31" s="47"/>
      <c r="N31" s="48">
        <f t="shared" si="1"/>
        <v>0</v>
      </c>
      <c r="O31" s="47"/>
      <c r="P31" s="49">
        <f t="shared" si="2"/>
        <v>0</v>
      </c>
      <c r="Q31" s="47">
        <v>10</v>
      </c>
      <c r="R31" s="49">
        <f t="shared" si="3"/>
        <v>0</v>
      </c>
      <c r="S31" s="50">
        <f t="shared" si="4"/>
        <v>429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</row>
    <row r="32" spans="1:134" x14ac:dyDescent="0.2">
      <c r="A32" s="38"/>
      <c r="B32" s="39"/>
      <c r="C32" s="52"/>
      <c r="D32" s="39"/>
      <c r="E32" s="41"/>
      <c r="F32" s="42"/>
      <c r="G32" s="43"/>
      <c r="H32" s="43"/>
      <c r="I32" s="44"/>
      <c r="J32" s="39"/>
      <c r="K32" s="54">
        <f t="shared" si="0"/>
        <v>0</v>
      </c>
      <c r="L32" s="53"/>
      <c r="M32" s="47"/>
      <c r="N32" s="48">
        <f>+IF(M32&gt;0,J32*L32*($E$4-I32)/365,  0)</f>
        <v>0</v>
      </c>
      <c r="O32" s="47"/>
      <c r="P32" s="49">
        <f t="shared" si="2"/>
        <v>0</v>
      </c>
      <c r="Q32" s="47">
        <v>11</v>
      </c>
      <c r="R32" s="49">
        <f t="shared" si="3"/>
        <v>0</v>
      </c>
      <c r="S32" s="50">
        <f>IF(K32&gt;0,K32-N32-P32-R32,0)</f>
        <v>0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</row>
    <row r="33" spans="1:134" x14ac:dyDescent="0.2">
      <c r="A33" s="51" t="s">
        <v>59</v>
      </c>
      <c r="B33" s="39"/>
      <c r="C33" s="52"/>
      <c r="D33" s="39"/>
      <c r="E33" s="41"/>
      <c r="F33" s="42"/>
      <c r="G33" s="43"/>
      <c r="H33" s="43"/>
      <c r="I33" s="44"/>
      <c r="J33" s="39"/>
      <c r="K33" s="54">
        <f>IF(D33&gt;0,+(D33-F33-G33+H33+J33),+IF(J33&gt;0,J33,0))</f>
        <v>0</v>
      </c>
      <c r="L33" s="53"/>
      <c r="M33" s="47"/>
      <c r="N33" s="48">
        <f t="shared" ref="N33:N78" si="5">+IF(M33&gt;0,J33*L33*($E$4-I33)/365,  0)</f>
        <v>0</v>
      </c>
      <c r="O33" s="47"/>
      <c r="P33" s="49">
        <f t="shared" si="2"/>
        <v>0</v>
      </c>
      <c r="Q33" s="47">
        <v>12</v>
      </c>
      <c r="R33" s="49">
        <f t="shared" si="3"/>
        <v>0</v>
      </c>
      <c r="S33" s="50">
        <f t="shared" ref="S33:S78" si="6">IF(K33&gt;0,K33-N33-P33-R33,0)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</row>
    <row r="34" spans="1:134" x14ac:dyDescent="0.2">
      <c r="A34" s="38" t="s">
        <v>60</v>
      </c>
      <c r="B34" s="39">
        <v>1303.43</v>
      </c>
      <c r="C34" s="52"/>
      <c r="D34" s="39">
        <v>1061.605070724389</v>
      </c>
      <c r="E34" s="41"/>
      <c r="F34" s="42"/>
      <c r="G34" s="43"/>
      <c r="H34" s="43"/>
      <c r="I34" s="44"/>
      <c r="J34" s="39"/>
      <c r="K34" s="54">
        <v>1035.0649439562792</v>
      </c>
      <c r="L34" s="53">
        <v>2.5000000000000001E-2</v>
      </c>
      <c r="M34" s="47"/>
      <c r="N34" s="48">
        <f t="shared" si="5"/>
        <v>0</v>
      </c>
      <c r="O34" s="47"/>
      <c r="P34" s="49">
        <f t="shared" si="2"/>
        <v>0</v>
      </c>
      <c r="Q34" s="47">
        <v>3</v>
      </c>
      <c r="R34" s="49">
        <f t="shared" si="3"/>
        <v>26.540126768109726</v>
      </c>
      <c r="S34" s="50">
        <f t="shared" si="6"/>
        <v>1008.5248171881694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</row>
    <row r="35" spans="1:134" x14ac:dyDescent="0.2">
      <c r="A35" s="38" t="s">
        <v>61</v>
      </c>
      <c r="B35" s="39">
        <v>148</v>
      </c>
      <c r="C35" s="52"/>
      <c r="D35" s="39">
        <v>120.54160980429295</v>
      </c>
      <c r="E35" s="41"/>
      <c r="F35" s="42"/>
      <c r="G35" s="43"/>
      <c r="H35" s="43"/>
      <c r="I35" s="44"/>
      <c r="J35" s="39"/>
      <c r="K35" s="54">
        <v>117.52806955918562</v>
      </c>
      <c r="L35" s="53">
        <v>2.5000000000000001E-2</v>
      </c>
      <c r="M35" s="47"/>
      <c r="N35" s="48">
        <f t="shared" si="5"/>
        <v>0</v>
      </c>
      <c r="O35" s="47"/>
      <c r="P35" s="49">
        <f t="shared" si="2"/>
        <v>0</v>
      </c>
      <c r="Q35" s="47">
        <v>1</v>
      </c>
      <c r="R35" s="49">
        <f t="shared" si="3"/>
        <v>3.0135402451073237</v>
      </c>
      <c r="S35" s="50">
        <f t="shared" si="6"/>
        <v>114.5145293140783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</row>
    <row r="36" spans="1:134" x14ac:dyDescent="0.2">
      <c r="A36" s="38" t="s">
        <v>62</v>
      </c>
      <c r="B36" s="39">
        <v>40.299999999999997</v>
      </c>
      <c r="C36" s="52"/>
      <c r="D36" s="39">
        <v>32.82315456157437</v>
      </c>
      <c r="E36" s="41"/>
      <c r="F36" s="42"/>
      <c r="G36" s="43"/>
      <c r="H36" s="43"/>
      <c r="I36" s="44"/>
      <c r="J36" s="39"/>
      <c r="K36" s="54">
        <v>32.002575697535008</v>
      </c>
      <c r="L36" s="53">
        <v>2.5000000000000001E-2</v>
      </c>
      <c r="M36" s="47"/>
      <c r="N36" s="48">
        <f t="shared" si="5"/>
        <v>0</v>
      </c>
      <c r="O36" s="47"/>
      <c r="P36" s="49">
        <f t="shared" si="2"/>
        <v>0</v>
      </c>
      <c r="Q36" s="47">
        <v>2</v>
      </c>
      <c r="R36" s="49">
        <f t="shared" si="3"/>
        <v>0.82057886403935931</v>
      </c>
      <c r="S36" s="50">
        <f t="shared" si="6"/>
        <v>31.181996833495649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</row>
    <row r="37" spans="1:134" x14ac:dyDescent="0.2">
      <c r="A37" s="38" t="s">
        <v>63</v>
      </c>
      <c r="B37" s="39">
        <v>770</v>
      </c>
      <c r="C37" s="52"/>
      <c r="D37" s="39">
        <v>627.14215911692941</v>
      </c>
      <c r="E37" s="41"/>
      <c r="F37" s="42"/>
      <c r="G37" s="43"/>
      <c r="H37" s="43"/>
      <c r="I37" s="44"/>
      <c r="J37" s="39"/>
      <c r="K37" s="54">
        <v>611.46360513900618</v>
      </c>
      <c r="L37" s="53">
        <v>2.5000000000000001E-2</v>
      </c>
      <c r="M37" s="47"/>
      <c r="N37" s="48">
        <f t="shared" si="5"/>
        <v>0</v>
      </c>
      <c r="O37" s="47"/>
      <c r="P37" s="49">
        <f t="shared" si="2"/>
        <v>0</v>
      </c>
      <c r="Q37" s="47">
        <v>1</v>
      </c>
      <c r="R37" s="49">
        <f t="shared" si="3"/>
        <v>15.678553977923237</v>
      </c>
      <c r="S37" s="50">
        <f t="shared" si="6"/>
        <v>595.78505116108295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</row>
    <row r="38" spans="1:134" x14ac:dyDescent="0.2">
      <c r="A38" s="38" t="s">
        <v>64</v>
      </c>
      <c r="B38" s="39">
        <v>219</v>
      </c>
      <c r="C38" s="52"/>
      <c r="D38" s="39">
        <v>178.36900369689292</v>
      </c>
      <c r="E38" s="41"/>
      <c r="F38" s="42"/>
      <c r="G38" s="43"/>
      <c r="H38" s="43"/>
      <c r="I38" s="44"/>
      <c r="J38" s="39"/>
      <c r="K38" s="54">
        <v>173.9097786044706</v>
      </c>
      <c r="L38" s="53">
        <v>2.5000000000000001E-2</v>
      </c>
      <c r="M38" s="47"/>
      <c r="N38" s="48">
        <f t="shared" si="5"/>
        <v>0</v>
      </c>
      <c r="O38" s="47"/>
      <c r="P38" s="49">
        <f t="shared" si="2"/>
        <v>0</v>
      </c>
      <c r="Q38" s="47">
        <v>1</v>
      </c>
      <c r="R38" s="49">
        <f t="shared" si="3"/>
        <v>4.4592250924223231</v>
      </c>
      <c r="S38" s="50">
        <f t="shared" si="6"/>
        <v>169.45055351204829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</row>
    <row r="39" spans="1:134" x14ac:dyDescent="0.2">
      <c r="A39" s="38" t="s">
        <v>65</v>
      </c>
      <c r="B39" s="39">
        <v>46</v>
      </c>
      <c r="C39" s="52"/>
      <c r="D39" s="39">
        <v>37.465635479712667</v>
      </c>
      <c r="E39" s="41"/>
      <c r="F39" s="42"/>
      <c r="G39" s="43"/>
      <c r="H39" s="43"/>
      <c r="I39" s="44"/>
      <c r="J39" s="39"/>
      <c r="K39" s="54">
        <v>36.528994592719847</v>
      </c>
      <c r="L39" s="53">
        <v>2.5000000000000001E-2</v>
      </c>
      <c r="M39" s="47"/>
      <c r="N39" s="48">
        <f t="shared" si="5"/>
        <v>0</v>
      </c>
      <c r="O39" s="47"/>
      <c r="P39" s="49">
        <f t="shared" si="2"/>
        <v>0</v>
      </c>
      <c r="Q39" s="47">
        <v>1</v>
      </c>
      <c r="R39" s="49">
        <f t="shared" si="3"/>
        <v>0.93664088699281667</v>
      </c>
      <c r="S39" s="50">
        <f t="shared" si="6"/>
        <v>35.592353705727028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</row>
    <row r="40" spans="1:134" x14ac:dyDescent="0.2">
      <c r="A40" s="38" t="s">
        <v>66</v>
      </c>
      <c r="B40" s="39">
        <v>158</v>
      </c>
      <c r="C40" s="52"/>
      <c r="D40" s="39">
        <v>128.68631316944786</v>
      </c>
      <c r="E40" s="41"/>
      <c r="F40" s="42"/>
      <c r="G40" s="43"/>
      <c r="H40" s="43"/>
      <c r="I40" s="44"/>
      <c r="J40" s="39"/>
      <c r="K40" s="54">
        <v>125.46915534021166</v>
      </c>
      <c r="L40" s="53">
        <v>2.5000000000000001E-2</v>
      </c>
      <c r="M40" s="47"/>
      <c r="N40" s="48">
        <f t="shared" si="5"/>
        <v>0</v>
      </c>
      <c r="O40" s="47"/>
      <c r="P40" s="49">
        <f t="shared" si="2"/>
        <v>0</v>
      </c>
      <c r="Q40" s="47">
        <v>1</v>
      </c>
      <c r="R40" s="49">
        <f t="shared" si="3"/>
        <v>3.2171578292361964</v>
      </c>
      <c r="S40" s="50">
        <f t="shared" si="6"/>
        <v>122.25199751097546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</row>
    <row r="41" spans="1:134" x14ac:dyDescent="0.2">
      <c r="A41" s="38" t="s">
        <v>67</v>
      </c>
      <c r="B41" s="39">
        <f>650</f>
        <v>650</v>
      </c>
      <c r="C41" s="52"/>
      <c r="D41" s="39">
        <v>529.40571873507042</v>
      </c>
      <c r="E41" s="41"/>
      <c r="F41" s="42"/>
      <c r="G41" s="43"/>
      <c r="H41" s="43"/>
      <c r="I41" s="44"/>
      <c r="J41" s="55"/>
      <c r="K41" s="54">
        <v>516.17057576669367</v>
      </c>
      <c r="L41" s="53">
        <v>2.5000000000000001E-2</v>
      </c>
      <c r="M41" s="47"/>
      <c r="N41" s="48">
        <f t="shared" si="5"/>
        <v>0</v>
      </c>
      <c r="O41" s="47"/>
      <c r="P41" s="49">
        <f t="shared" si="2"/>
        <v>0</v>
      </c>
      <c r="Q41" s="47">
        <v>1</v>
      </c>
      <c r="R41" s="49">
        <f t="shared" si="3"/>
        <v>13.235142968376762</v>
      </c>
      <c r="S41" s="50">
        <f t="shared" si="6"/>
        <v>502.93543279831692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</row>
    <row r="42" spans="1:134" x14ac:dyDescent="0.2">
      <c r="A42" s="58" t="s">
        <v>68</v>
      </c>
      <c r="B42" s="39">
        <v>440</v>
      </c>
      <c r="C42" s="52"/>
      <c r="D42" s="39">
        <v>358.3669480668168</v>
      </c>
      <c r="E42" s="41"/>
      <c r="F42" s="42"/>
      <c r="G42" s="43"/>
      <c r="H42" s="43"/>
      <c r="I42" s="44"/>
      <c r="J42" s="55"/>
      <c r="K42" s="54">
        <v>349.40777436514639</v>
      </c>
      <c r="L42" s="53">
        <v>2.5000000000000001E-2</v>
      </c>
      <c r="M42" s="47"/>
      <c r="N42" s="48">
        <f t="shared" si="5"/>
        <v>0</v>
      </c>
      <c r="O42" s="47"/>
      <c r="P42" s="49">
        <f t="shared" si="2"/>
        <v>0</v>
      </c>
      <c r="Q42" s="47">
        <v>4</v>
      </c>
      <c r="R42" s="49">
        <f t="shared" si="3"/>
        <v>8.9591737016704212</v>
      </c>
      <c r="S42" s="50">
        <f t="shared" si="6"/>
        <v>340.44860066347599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</row>
    <row r="43" spans="1:134" x14ac:dyDescent="0.2">
      <c r="A43" s="38" t="s">
        <v>69</v>
      </c>
      <c r="B43" s="39">
        <v>880</v>
      </c>
      <c r="C43" s="52"/>
      <c r="D43" s="39">
        <v>716.73389613363361</v>
      </c>
      <c r="E43" s="41"/>
      <c r="F43" s="42"/>
      <c r="G43" s="43"/>
      <c r="H43" s="43"/>
      <c r="I43" s="44"/>
      <c r="J43" s="39"/>
      <c r="K43" s="54">
        <v>698.81554873029279</v>
      </c>
      <c r="L43" s="53">
        <v>2.5000000000000001E-2</v>
      </c>
      <c r="M43" s="47"/>
      <c r="N43" s="48">
        <f t="shared" si="5"/>
        <v>0</v>
      </c>
      <c r="O43" s="47"/>
      <c r="P43" s="49">
        <f t="shared" si="2"/>
        <v>0</v>
      </c>
      <c r="Q43" s="47">
        <v>1</v>
      </c>
      <c r="R43" s="49">
        <f t="shared" si="3"/>
        <v>17.918347403340842</v>
      </c>
      <c r="S43" s="50">
        <f t="shared" si="6"/>
        <v>680.89720132695197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</row>
    <row r="44" spans="1:134" x14ac:dyDescent="0.2">
      <c r="A44" s="38" t="s">
        <v>70</v>
      </c>
      <c r="B44" s="39">
        <v>112</v>
      </c>
      <c r="C44" s="52"/>
      <c r="D44" s="39">
        <v>91.220677689735197</v>
      </c>
      <c r="E44" s="41"/>
      <c r="F44" s="42"/>
      <c r="G44" s="43"/>
      <c r="H44" s="43"/>
      <c r="I44" s="44"/>
      <c r="J44" s="39"/>
      <c r="K44" s="54">
        <v>88.940160747491817</v>
      </c>
      <c r="L44" s="53">
        <v>2.5000000000000001E-2</v>
      </c>
      <c r="M44" s="47"/>
      <c r="N44" s="48">
        <f t="shared" si="5"/>
        <v>0</v>
      </c>
      <c r="O44" s="47"/>
      <c r="P44" s="49">
        <f t="shared" si="2"/>
        <v>0</v>
      </c>
      <c r="Q44" s="47">
        <v>1</v>
      </c>
      <c r="R44" s="49">
        <f t="shared" si="3"/>
        <v>2.2805169422433802</v>
      </c>
      <c r="S44" s="50">
        <f t="shared" si="6"/>
        <v>86.659643805248436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</row>
    <row r="45" spans="1:134" x14ac:dyDescent="0.2">
      <c r="A45" s="38" t="s">
        <v>71</v>
      </c>
      <c r="B45" s="39">
        <v>321.95</v>
      </c>
      <c r="C45" s="52"/>
      <c r="D45" s="39">
        <v>262.21872484116295</v>
      </c>
      <c r="E45" s="41"/>
      <c r="F45" s="42"/>
      <c r="G45" s="43"/>
      <c r="H45" s="43"/>
      <c r="I45" s="44"/>
      <c r="J45" s="39"/>
      <c r="K45" s="54">
        <v>255.66325672013389</v>
      </c>
      <c r="L45" s="53">
        <v>2.5000000000000001E-2</v>
      </c>
      <c r="M45" s="47"/>
      <c r="N45" s="48">
        <f t="shared" si="5"/>
        <v>0</v>
      </c>
      <c r="O45" s="47"/>
      <c r="P45" s="49">
        <f t="shared" si="2"/>
        <v>0</v>
      </c>
      <c r="Q45" s="47">
        <v>1</v>
      </c>
      <c r="R45" s="49">
        <f t="shared" si="3"/>
        <v>6.5554681210290742</v>
      </c>
      <c r="S45" s="50">
        <f t="shared" si="6"/>
        <v>249.10778859910482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</row>
    <row r="46" spans="1:134" x14ac:dyDescent="0.2">
      <c r="A46" s="38" t="s">
        <v>72</v>
      </c>
      <c r="B46" s="39">
        <v>525</v>
      </c>
      <c r="C46" s="52"/>
      <c r="D46" s="39">
        <v>81.067004135665528</v>
      </c>
      <c r="E46" s="41"/>
      <c r="F46" s="42"/>
      <c r="G46" s="43"/>
      <c r="H46" s="43"/>
      <c r="I46" s="44"/>
      <c r="J46" s="39"/>
      <c r="K46" s="54">
        <v>65.86694086022824</v>
      </c>
      <c r="L46" s="53">
        <v>0.1875</v>
      </c>
      <c r="M46" s="47"/>
      <c r="N46" s="48">
        <f t="shared" si="5"/>
        <v>0</v>
      </c>
      <c r="O46" s="47"/>
      <c r="P46" s="49">
        <f t="shared" si="2"/>
        <v>0</v>
      </c>
      <c r="Q46" s="47">
        <v>2</v>
      </c>
      <c r="R46" s="49">
        <f t="shared" si="3"/>
        <v>15.200063275437287</v>
      </c>
      <c r="S46" s="50">
        <f t="shared" si="6"/>
        <v>50.666877584790953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</row>
    <row r="47" spans="1:134" x14ac:dyDescent="0.2">
      <c r="A47" s="38" t="s">
        <v>73</v>
      </c>
      <c r="B47" s="39">
        <v>991</v>
      </c>
      <c r="C47" s="52"/>
      <c r="D47" s="39">
        <v>153.02362113989432</v>
      </c>
      <c r="E47" s="41"/>
      <c r="F47" s="42"/>
      <c r="G47" s="43"/>
      <c r="H47" s="43"/>
      <c r="I47" s="44"/>
      <c r="J47" s="39"/>
      <c r="K47" s="54">
        <v>124.33169217616413</v>
      </c>
      <c r="L47" s="53">
        <v>0.1875</v>
      </c>
      <c r="M47" s="47"/>
      <c r="N47" s="48">
        <f t="shared" si="5"/>
        <v>0</v>
      </c>
      <c r="O47" s="47"/>
      <c r="P47" s="49">
        <f t="shared" si="2"/>
        <v>0</v>
      </c>
      <c r="Q47" s="47">
        <v>1</v>
      </c>
      <c r="R47" s="49">
        <f t="shared" si="3"/>
        <v>28.691928963730184</v>
      </c>
      <c r="S47" s="50">
        <f t="shared" si="6"/>
        <v>95.639763212433934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</row>
    <row r="48" spans="1:134" x14ac:dyDescent="0.2">
      <c r="A48" s="38" t="s">
        <v>74</v>
      </c>
      <c r="B48" s="39">
        <v>292</v>
      </c>
      <c r="C48" s="52"/>
      <c r="D48" s="39">
        <v>0</v>
      </c>
      <c r="E48" s="41"/>
      <c r="F48" s="42"/>
      <c r="G48" s="43"/>
      <c r="H48" s="43"/>
      <c r="I48" s="44"/>
      <c r="J48" s="39"/>
      <c r="K48" s="54">
        <v>0</v>
      </c>
      <c r="L48" s="53">
        <v>1</v>
      </c>
      <c r="M48" s="47"/>
      <c r="N48" s="48">
        <f t="shared" si="5"/>
        <v>0</v>
      </c>
      <c r="O48" s="47"/>
      <c r="P48" s="49">
        <f t="shared" si="2"/>
        <v>0</v>
      </c>
      <c r="Q48" s="47">
        <v>1</v>
      </c>
      <c r="R48" s="49">
        <f t="shared" si="3"/>
        <v>0</v>
      </c>
      <c r="S48" s="50">
        <f t="shared" si="6"/>
        <v>0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</row>
    <row r="49" spans="1:134" x14ac:dyDescent="0.2">
      <c r="A49" s="38" t="s">
        <v>75</v>
      </c>
      <c r="B49" s="39">
        <v>2792</v>
      </c>
      <c r="C49" s="52"/>
      <c r="D49" s="39">
        <v>2274.0011795512564</v>
      </c>
      <c r="E49" s="41"/>
      <c r="F49" s="42"/>
      <c r="G49" s="43"/>
      <c r="H49" s="43"/>
      <c r="I49" s="44"/>
      <c r="J49" s="39"/>
      <c r="K49" s="54">
        <v>2217.1511500624752</v>
      </c>
      <c r="L49" s="53">
        <v>2.5000000000000001E-2</v>
      </c>
      <c r="M49" s="47"/>
      <c r="N49" s="48">
        <f t="shared" si="5"/>
        <v>0</v>
      </c>
      <c r="O49" s="47"/>
      <c r="P49" s="49">
        <f t="shared" si="2"/>
        <v>0</v>
      </c>
      <c r="Q49" s="47">
        <v>1</v>
      </c>
      <c r="R49" s="49">
        <f t="shared" si="3"/>
        <v>56.850029488781416</v>
      </c>
      <c r="S49" s="50">
        <f t="shared" si="6"/>
        <v>2160.3011205736939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</row>
    <row r="50" spans="1:134" x14ac:dyDescent="0.2">
      <c r="A50" s="38" t="s">
        <v>76</v>
      </c>
      <c r="B50" s="39">
        <v>34.9</v>
      </c>
      <c r="C50" s="52"/>
      <c r="D50" s="39">
        <v>28.425014744390698</v>
      </c>
      <c r="E50" s="41"/>
      <c r="F50" s="42"/>
      <c r="G50" s="43"/>
      <c r="H50" s="43"/>
      <c r="I50" s="44"/>
      <c r="J50" s="39"/>
      <c r="K50" s="54">
        <v>27.714389375780929</v>
      </c>
      <c r="L50" s="53">
        <v>2.5000000000000001E-2</v>
      </c>
      <c r="M50" s="47"/>
      <c r="N50" s="48">
        <f t="shared" si="5"/>
        <v>0</v>
      </c>
      <c r="O50" s="47"/>
      <c r="P50" s="49">
        <f t="shared" si="2"/>
        <v>0</v>
      </c>
      <c r="Q50" s="47">
        <v>1</v>
      </c>
      <c r="R50" s="49">
        <f t="shared" si="3"/>
        <v>0.71062536860976744</v>
      </c>
      <c r="S50" s="50">
        <f t="shared" si="6"/>
        <v>27.00376400717116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</row>
    <row r="51" spans="1:134" x14ac:dyDescent="0.2">
      <c r="A51" s="38" t="s">
        <v>77</v>
      </c>
      <c r="B51" s="39">
        <v>1320</v>
      </c>
      <c r="C51" s="52"/>
      <c r="D51" s="39">
        <v>1075.1008442004506</v>
      </c>
      <c r="E51" s="41"/>
      <c r="F51" s="42"/>
      <c r="G51" s="43"/>
      <c r="H51" s="43"/>
      <c r="I51" s="44"/>
      <c r="J51" s="39"/>
      <c r="K51" s="54">
        <v>1048.2233230954394</v>
      </c>
      <c r="L51" s="53">
        <v>2.5000000000000001E-2</v>
      </c>
      <c r="M51" s="47"/>
      <c r="N51" s="48">
        <f t="shared" si="5"/>
        <v>0</v>
      </c>
      <c r="O51" s="47"/>
      <c r="P51" s="49">
        <f t="shared" si="2"/>
        <v>0</v>
      </c>
      <c r="Q51" s="47">
        <v>1</v>
      </c>
      <c r="R51" s="49">
        <f t="shared" si="3"/>
        <v>26.877521105011269</v>
      </c>
      <c r="S51" s="50">
        <f t="shared" si="6"/>
        <v>1021.3458019904281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</row>
    <row r="52" spans="1:134" x14ac:dyDescent="0.2">
      <c r="A52" s="38" t="s">
        <v>78</v>
      </c>
      <c r="B52" s="39">
        <v>941.25</v>
      </c>
      <c r="C52" s="52"/>
      <c r="D52" s="39">
        <v>766.62020424520756</v>
      </c>
      <c r="E52" s="41"/>
      <c r="F52" s="42"/>
      <c r="G52" s="43"/>
      <c r="H52" s="43"/>
      <c r="I52" s="44"/>
      <c r="J52" s="39"/>
      <c r="K52" s="54">
        <v>747.45469913907732</v>
      </c>
      <c r="L52" s="53">
        <v>2.5000000000000001E-2</v>
      </c>
      <c r="M52" s="47"/>
      <c r="N52" s="48">
        <f t="shared" si="5"/>
        <v>0</v>
      </c>
      <c r="O52" s="47"/>
      <c r="P52" s="49">
        <f t="shared" si="2"/>
        <v>0</v>
      </c>
      <c r="Q52" s="47">
        <v>1</v>
      </c>
      <c r="R52" s="49">
        <f t="shared" si="3"/>
        <v>19.16550510613019</v>
      </c>
      <c r="S52" s="50">
        <f t="shared" si="6"/>
        <v>728.28919403294708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</row>
    <row r="53" spans="1:134" x14ac:dyDescent="0.2">
      <c r="A53" s="38" t="s">
        <v>79</v>
      </c>
      <c r="B53" s="39">
        <v>660</v>
      </c>
      <c r="C53" s="52"/>
      <c r="D53" s="39">
        <v>101.91280519912235</v>
      </c>
      <c r="E53" s="41"/>
      <c r="F53" s="42"/>
      <c r="G53" s="43"/>
      <c r="H53" s="43"/>
      <c r="I53" s="44"/>
      <c r="J53" s="39"/>
      <c r="K53" s="54">
        <v>82.804154224286904</v>
      </c>
      <c r="L53" s="53">
        <v>0.1875</v>
      </c>
      <c r="M53" s="47"/>
      <c r="N53" s="48">
        <f t="shared" si="5"/>
        <v>0</v>
      </c>
      <c r="O53" s="47"/>
      <c r="P53" s="49">
        <f t="shared" si="2"/>
        <v>0</v>
      </c>
      <c r="Q53" s="47">
        <v>1</v>
      </c>
      <c r="R53" s="49">
        <f t="shared" si="3"/>
        <v>19.108650974835442</v>
      </c>
      <c r="S53" s="50">
        <f t="shared" si="6"/>
        <v>63.695503249451463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</row>
    <row r="54" spans="1:134" x14ac:dyDescent="0.2">
      <c r="A54" s="58" t="s">
        <v>80</v>
      </c>
      <c r="B54" s="39">
        <v>56</v>
      </c>
      <c r="C54" s="52"/>
      <c r="D54" s="39">
        <v>0</v>
      </c>
      <c r="E54" s="41"/>
      <c r="F54" s="42"/>
      <c r="G54" s="43"/>
      <c r="H54" s="43"/>
      <c r="I54" s="44"/>
      <c r="J54" s="55"/>
      <c r="K54" s="54">
        <v>0</v>
      </c>
      <c r="L54" s="53">
        <v>1</v>
      </c>
      <c r="M54" s="47"/>
      <c r="N54" s="48">
        <f t="shared" si="5"/>
        <v>0</v>
      </c>
      <c r="O54" s="47"/>
      <c r="P54" s="49">
        <f t="shared" si="2"/>
        <v>0</v>
      </c>
      <c r="Q54" s="47">
        <v>2</v>
      </c>
      <c r="R54" s="49">
        <f t="shared" si="3"/>
        <v>0</v>
      </c>
      <c r="S54" s="50">
        <f t="shared" si="6"/>
        <v>0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</row>
    <row r="55" spans="1:134" x14ac:dyDescent="0.2">
      <c r="A55" s="58"/>
      <c r="B55" s="39"/>
      <c r="C55" s="52"/>
      <c r="D55" s="39">
        <v>0</v>
      </c>
      <c r="E55" s="41"/>
      <c r="F55" s="42"/>
      <c r="G55" s="43"/>
      <c r="H55" s="43"/>
      <c r="I55" s="44"/>
      <c r="J55" s="55"/>
      <c r="K55" s="54">
        <v>0</v>
      </c>
      <c r="L55" s="53"/>
      <c r="M55" s="47"/>
      <c r="N55" s="48">
        <f>+IF(M55&gt;0,J55*L55*($E$4-I55)/365,  0)</f>
        <v>0</v>
      </c>
      <c r="O55" s="47"/>
      <c r="P55" s="49">
        <f>+IF(O55&gt;0,J55*L55*($E$4-I55)/365+(B55*L55), 0)</f>
        <v>0</v>
      </c>
      <c r="Q55" s="47">
        <v>2</v>
      </c>
      <c r="R55" s="49">
        <f>+IF(Q55&gt;0,(J55*L55*($E$4-I55)/365)+(D55*L55),0)</f>
        <v>0</v>
      </c>
      <c r="S55" s="50">
        <f>IF(K55&gt;0,K55-N55-P55-R55,0)</f>
        <v>0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</row>
    <row r="56" spans="1:134" x14ac:dyDescent="0.2">
      <c r="A56" s="38" t="s">
        <v>81</v>
      </c>
      <c r="B56" s="39">
        <v>160</v>
      </c>
      <c r="C56" s="52"/>
      <c r="D56" s="39">
        <v>130.05571518706839</v>
      </c>
      <c r="E56" s="41"/>
      <c r="F56" s="42"/>
      <c r="G56" s="43"/>
      <c r="H56" s="43"/>
      <c r="I56" s="44"/>
      <c r="J56" s="39"/>
      <c r="K56" s="54">
        <v>126.80432230739167</v>
      </c>
      <c r="L56" s="53">
        <v>2.5000000000000001E-2</v>
      </c>
      <c r="M56" s="47"/>
      <c r="N56" s="48">
        <f t="shared" si="5"/>
        <v>0</v>
      </c>
      <c r="O56" s="47"/>
      <c r="P56" s="49">
        <f t="shared" si="2"/>
        <v>0</v>
      </c>
      <c r="Q56" s="47">
        <v>1</v>
      </c>
      <c r="R56" s="49">
        <f t="shared" si="3"/>
        <v>3.2513928796767098</v>
      </c>
      <c r="S56" s="50">
        <f t="shared" si="6"/>
        <v>123.55292942771496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</row>
    <row r="57" spans="1:134" x14ac:dyDescent="0.2">
      <c r="A57" s="58" t="s">
        <v>82</v>
      </c>
      <c r="B57" s="39"/>
      <c r="C57" s="52"/>
      <c r="D57" s="39"/>
      <c r="E57" s="41"/>
      <c r="F57" s="42"/>
      <c r="G57" s="43"/>
      <c r="H57" s="43"/>
      <c r="I57" s="44"/>
      <c r="J57" s="39"/>
      <c r="K57" s="54">
        <v>0</v>
      </c>
      <c r="L57" s="53"/>
      <c r="M57" s="47"/>
      <c r="N57" s="48">
        <f t="shared" si="5"/>
        <v>0</v>
      </c>
      <c r="O57" s="47"/>
      <c r="P57" s="49">
        <f t="shared" si="2"/>
        <v>0</v>
      </c>
      <c r="Q57" s="47">
        <v>7</v>
      </c>
      <c r="R57" s="49">
        <f t="shared" si="3"/>
        <v>0</v>
      </c>
      <c r="S57" s="50">
        <f t="shared" si="6"/>
        <v>0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</row>
    <row r="58" spans="1:134" x14ac:dyDescent="0.2">
      <c r="A58" s="58" t="s">
        <v>83</v>
      </c>
      <c r="B58" s="39"/>
      <c r="C58" s="52"/>
      <c r="D58" s="39">
        <v>445.78684931506848</v>
      </c>
      <c r="E58" s="41"/>
      <c r="F58" s="42"/>
      <c r="G58" s="43"/>
      <c r="H58" s="43"/>
      <c r="I58" s="44"/>
      <c r="J58" s="39"/>
      <c r="K58" s="54">
        <v>434.64217808219178</v>
      </c>
      <c r="L58" s="53">
        <v>2.5000000000000001E-2</v>
      </c>
      <c r="M58" s="47"/>
      <c r="N58" s="48">
        <f t="shared" si="5"/>
        <v>0</v>
      </c>
      <c r="O58" s="47"/>
      <c r="P58" s="49">
        <f t="shared" si="2"/>
        <v>0</v>
      </c>
      <c r="Q58" s="47">
        <v>8</v>
      </c>
      <c r="R58" s="49">
        <f t="shared" si="3"/>
        <v>11.144671232876712</v>
      </c>
      <c r="S58" s="50">
        <f t="shared" si="6"/>
        <v>423.49750684931507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</row>
    <row r="59" spans="1:134" x14ac:dyDescent="0.2">
      <c r="A59" s="58" t="s">
        <v>84</v>
      </c>
      <c r="B59" s="39"/>
      <c r="C59" s="52"/>
      <c r="D59" s="39">
        <v>570.91999999999996</v>
      </c>
      <c r="E59" s="41"/>
      <c r="F59" s="42"/>
      <c r="G59" s="43"/>
      <c r="H59" s="43"/>
      <c r="I59" s="44"/>
      <c r="J59" s="39"/>
      <c r="K59" s="54">
        <v>556.64699999999993</v>
      </c>
      <c r="L59" s="53">
        <v>2.5000000000000001E-2</v>
      </c>
      <c r="M59" s="47"/>
      <c r="N59" s="48">
        <f t="shared" si="5"/>
        <v>0</v>
      </c>
      <c r="O59" s="47"/>
      <c r="P59" s="49">
        <f t="shared" si="2"/>
        <v>0</v>
      </c>
      <c r="Q59" s="47">
        <v>9</v>
      </c>
      <c r="R59" s="49">
        <f t="shared" si="3"/>
        <v>14.273</v>
      </c>
      <c r="S59" s="50">
        <f t="shared" si="6"/>
        <v>542.37399999999991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</row>
    <row r="60" spans="1:134" x14ac:dyDescent="0.2">
      <c r="A60" s="58" t="s">
        <v>85</v>
      </c>
      <c r="B60" s="39"/>
      <c r="C60" s="52"/>
      <c r="D60" s="39">
        <v>13.686438356164384</v>
      </c>
      <c r="E60" s="41"/>
      <c r="F60" s="42"/>
      <c r="G60" s="43"/>
      <c r="H60" s="43"/>
      <c r="I60" s="44"/>
      <c r="J60" s="39"/>
      <c r="K60" s="54">
        <v>13.344277397260274</v>
      </c>
      <c r="L60" s="53">
        <v>2.5000000000000001E-2</v>
      </c>
      <c r="M60" s="47"/>
      <c r="N60" s="48">
        <f t="shared" si="5"/>
        <v>0</v>
      </c>
      <c r="O60" s="47"/>
      <c r="P60" s="49">
        <f t="shared" si="2"/>
        <v>0</v>
      </c>
      <c r="Q60" s="47">
        <v>10</v>
      </c>
      <c r="R60" s="49">
        <f t="shared" si="3"/>
        <v>0.34216095890410964</v>
      </c>
      <c r="S60" s="50">
        <f t="shared" si="6"/>
        <v>13.002116438356165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</row>
    <row r="61" spans="1:134" x14ac:dyDescent="0.2">
      <c r="A61" s="58" t="s">
        <v>86</v>
      </c>
      <c r="B61" s="39"/>
      <c r="C61" s="52"/>
      <c r="D61" s="39">
        <v>0</v>
      </c>
      <c r="E61" s="41"/>
      <c r="F61" s="42"/>
      <c r="G61" s="43"/>
      <c r="H61" s="43"/>
      <c r="I61" s="44"/>
      <c r="J61" s="39"/>
      <c r="K61" s="54">
        <v>0</v>
      </c>
      <c r="L61" s="53"/>
      <c r="M61" s="47"/>
      <c r="N61" s="48">
        <f t="shared" si="5"/>
        <v>0</v>
      </c>
      <c r="O61" s="47"/>
      <c r="P61" s="49">
        <f t="shared" si="2"/>
        <v>0</v>
      </c>
      <c r="Q61" s="47">
        <v>11</v>
      </c>
      <c r="R61" s="49">
        <f t="shared" si="3"/>
        <v>0</v>
      </c>
      <c r="S61" s="50">
        <f t="shared" si="6"/>
        <v>0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</row>
    <row r="62" spans="1:134" x14ac:dyDescent="0.2">
      <c r="A62" s="58" t="s">
        <v>87</v>
      </c>
      <c r="B62" s="39"/>
      <c r="C62" s="52"/>
      <c r="D62" s="39">
        <v>50.326989041095885</v>
      </c>
      <c r="E62" s="41"/>
      <c r="F62" s="42"/>
      <c r="G62" s="43"/>
      <c r="H62" s="43"/>
      <c r="I62" s="44"/>
      <c r="J62" s="39"/>
      <c r="K62" s="54">
        <v>49.068814315068487</v>
      </c>
      <c r="L62" s="53">
        <v>2.5000000000000001E-2</v>
      </c>
      <c r="M62" s="47"/>
      <c r="N62" s="48">
        <f t="shared" si="5"/>
        <v>0</v>
      </c>
      <c r="O62" s="47"/>
      <c r="P62" s="49">
        <f t="shared" si="2"/>
        <v>0</v>
      </c>
      <c r="Q62" s="47">
        <v>12</v>
      </c>
      <c r="R62" s="49">
        <f t="shared" si="3"/>
        <v>1.2581747260273972</v>
      </c>
      <c r="S62" s="50">
        <f t="shared" si="6"/>
        <v>47.810639589041088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</row>
    <row r="63" spans="1:134" x14ac:dyDescent="0.2">
      <c r="A63" s="58" t="s">
        <v>88</v>
      </c>
      <c r="B63" s="39"/>
      <c r="C63" s="52"/>
      <c r="D63" s="39">
        <v>41.792517123287674</v>
      </c>
      <c r="E63" s="41"/>
      <c r="F63" s="42"/>
      <c r="G63" s="43"/>
      <c r="H63" s="43"/>
      <c r="I63" s="44"/>
      <c r="J63" s="39"/>
      <c r="K63" s="54">
        <v>40.747704195205479</v>
      </c>
      <c r="L63" s="53">
        <v>2.5000000000000001E-2</v>
      </c>
      <c r="M63" s="47"/>
      <c r="N63" s="48">
        <f t="shared" si="5"/>
        <v>0</v>
      </c>
      <c r="O63" s="47"/>
      <c r="P63" s="49">
        <f t="shared" si="2"/>
        <v>0</v>
      </c>
      <c r="Q63" s="47">
        <v>13</v>
      </c>
      <c r="R63" s="49">
        <f t="shared" si="3"/>
        <v>1.0448129280821918</v>
      </c>
      <c r="S63" s="50">
        <f t="shared" si="6"/>
        <v>39.702891267123285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</row>
    <row r="64" spans="1:134" x14ac:dyDescent="0.2">
      <c r="A64" s="58" t="s">
        <v>89</v>
      </c>
      <c r="B64" s="39"/>
      <c r="C64" s="52"/>
      <c r="D64" s="39">
        <v>273.97316780821916</v>
      </c>
      <c r="E64" s="41"/>
      <c r="F64" s="42"/>
      <c r="G64" s="43"/>
      <c r="H64" s="43"/>
      <c r="I64" s="44"/>
      <c r="J64" s="39"/>
      <c r="K64" s="54">
        <v>267.12383861301367</v>
      </c>
      <c r="L64" s="53">
        <v>2.5000000000000001E-2</v>
      </c>
      <c r="M64" s="47"/>
      <c r="N64" s="48">
        <f t="shared" si="5"/>
        <v>0</v>
      </c>
      <c r="O64" s="47"/>
      <c r="P64" s="49">
        <f t="shared" si="2"/>
        <v>0</v>
      </c>
      <c r="Q64" s="47">
        <v>14</v>
      </c>
      <c r="R64" s="49">
        <f t="shared" si="3"/>
        <v>6.8493291952054793</v>
      </c>
      <c r="S64" s="50">
        <f t="shared" si="6"/>
        <v>260.27450941780819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</row>
    <row r="65" spans="1:134" x14ac:dyDescent="0.2">
      <c r="A65" s="58" t="s">
        <v>90</v>
      </c>
      <c r="B65" s="39"/>
      <c r="C65" s="52"/>
      <c r="D65" s="39">
        <v>682.88356164383561</v>
      </c>
      <c r="E65" s="41"/>
      <c r="F65" s="42"/>
      <c r="G65" s="43"/>
      <c r="H65" s="43"/>
      <c r="I65" s="44"/>
      <c r="J65" s="39"/>
      <c r="K65" s="54">
        <v>665.81147260273974</v>
      </c>
      <c r="L65" s="53">
        <v>2.5000000000000001E-2</v>
      </c>
      <c r="M65" s="47"/>
      <c r="N65" s="48">
        <f t="shared" si="5"/>
        <v>0</v>
      </c>
      <c r="O65" s="47"/>
      <c r="P65" s="49">
        <f t="shared" si="2"/>
        <v>0</v>
      </c>
      <c r="Q65" s="47">
        <v>15</v>
      </c>
      <c r="R65" s="49">
        <f t="shared" si="3"/>
        <v>17.072089041095889</v>
      </c>
      <c r="S65" s="50">
        <f t="shared" si="6"/>
        <v>648.73938356164388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</row>
    <row r="66" spans="1:134" x14ac:dyDescent="0.2">
      <c r="A66" s="38" t="s">
        <v>91</v>
      </c>
      <c r="B66" s="39"/>
      <c r="C66" s="52"/>
      <c r="D66" s="39">
        <v>817.67671232876717</v>
      </c>
      <c r="E66" s="41"/>
      <c r="F66" s="42"/>
      <c r="G66" s="43"/>
      <c r="H66" s="43"/>
      <c r="I66" s="44"/>
      <c r="J66" s="39"/>
      <c r="K66" s="54">
        <v>797.23479452054801</v>
      </c>
      <c r="L66" s="53">
        <v>2.5000000000000001E-2</v>
      </c>
      <c r="M66" s="47"/>
      <c r="N66" s="48">
        <f t="shared" si="5"/>
        <v>0</v>
      </c>
      <c r="O66" s="47"/>
      <c r="P66" s="49">
        <f t="shared" si="2"/>
        <v>0</v>
      </c>
      <c r="Q66" s="47">
        <v>16</v>
      </c>
      <c r="R66" s="49">
        <f t="shared" si="3"/>
        <v>20.441917808219181</v>
      </c>
      <c r="S66" s="50">
        <f t="shared" si="6"/>
        <v>776.79287671232885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</row>
    <row r="67" spans="1:134" x14ac:dyDescent="0.2">
      <c r="A67" s="38" t="s">
        <v>92</v>
      </c>
      <c r="B67" s="39"/>
      <c r="C67" s="52"/>
      <c r="D67" s="39">
        <v>645.85068493150686</v>
      </c>
      <c r="E67" s="41"/>
      <c r="F67" s="42"/>
      <c r="G67" s="43"/>
      <c r="H67" s="43"/>
      <c r="I67" s="44"/>
      <c r="J67" s="39"/>
      <c r="K67" s="54">
        <v>629.7044178082192</v>
      </c>
      <c r="L67" s="53">
        <v>2.5000000000000001E-2</v>
      </c>
      <c r="M67" s="47"/>
      <c r="N67" s="48">
        <f t="shared" si="5"/>
        <v>0</v>
      </c>
      <c r="O67" s="47"/>
      <c r="P67" s="49">
        <f t="shared" si="2"/>
        <v>0</v>
      </c>
      <c r="Q67" s="47">
        <v>17</v>
      </c>
      <c r="R67" s="49">
        <f t="shared" si="3"/>
        <v>16.146267123287672</v>
      </c>
      <c r="S67" s="50">
        <f t="shared" si="6"/>
        <v>613.55815068493155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</row>
    <row r="68" spans="1:134" x14ac:dyDescent="0.2">
      <c r="A68" s="38" t="s">
        <v>93</v>
      </c>
      <c r="B68" s="39"/>
      <c r="C68" s="52"/>
      <c r="D68" s="39">
        <v>856.12401095890414</v>
      </c>
      <c r="E68" s="41"/>
      <c r="F68" s="42"/>
      <c r="G68" s="43"/>
      <c r="H68" s="43"/>
      <c r="I68" s="44"/>
      <c r="J68" s="39"/>
      <c r="K68" s="54">
        <v>834.72091068493148</v>
      </c>
      <c r="L68" s="53">
        <v>2.5000000000000001E-2</v>
      </c>
      <c r="M68" s="47"/>
      <c r="N68" s="48">
        <f t="shared" si="5"/>
        <v>0</v>
      </c>
      <c r="O68" s="47"/>
      <c r="P68" s="49">
        <f t="shared" si="2"/>
        <v>0</v>
      </c>
      <c r="Q68" s="47">
        <v>18</v>
      </c>
      <c r="R68" s="49">
        <f t="shared" si="3"/>
        <v>21.403100273972605</v>
      </c>
      <c r="S68" s="50">
        <f t="shared" si="6"/>
        <v>813.31781041095883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</row>
    <row r="69" spans="1:134" x14ac:dyDescent="0.2">
      <c r="A69" s="38" t="s">
        <v>94</v>
      </c>
      <c r="B69" s="39"/>
      <c r="C69" s="52"/>
      <c r="D69" s="39">
        <v>293.71232876712327</v>
      </c>
      <c r="E69" s="41"/>
      <c r="F69" s="42"/>
      <c r="G69" s="43"/>
      <c r="H69" s="43"/>
      <c r="I69" s="44"/>
      <c r="J69" s="39"/>
      <c r="K69" s="54">
        <v>286.36952054794517</v>
      </c>
      <c r="L69" s="53">
        <v>2.5000000000000001E-2</v>
      </c>
      <c r="M69" s="47"/>
      <c r="N69" s="48">
        <f t="shared" si="5"/>
        <v>0</v>
      </c>
      <c r="O69" s="47"/>
      <c r="P69" s="49">
        <f t="shared" si="2"/>
        <v>0</v>
      </c>
      <c r="Q69" s="47">
        <v>19</v>
      </c>
      <c r="R69" s="49">
        <f t="shared" si="3"/>
        <v>7.3428082191780817</v>
      </c>
      <c r="S69" s="50">
        <f t="shared" si="6"/>
        <v>279.02671232876708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</row>
    <row r="70" spans="1:134" x14ac:dyDescent="0.2">
      <c r="A70" s="38" t="s">
        <v>95</v>
      </c>
      <c r="B70" s="39"/>
      <c r="C70" s="52"/>
      <c r="D70" s="39">
        <v>1273.3767123287671</v>
      </c>
      <c r="E70" s="41"/>
      <c r="F70" s="42"/>
      <c r="G70" s="43"/>
      <c r="H70" s="43"/>
      <c r="I70" s="44"/>
      <c r="J70" s="39"/>
      <c r="K70" s="54">
        <v>1241.542294520548</v>
      </c>
      <c r="L70" s="53">
        <v>2.5000000000000001E-2</v>
      </c>
      <c r="M70" s="47"/>
      <c r="N70" s="48">
        <f t="shared" si="5"/>
        <v>0</v>
      </c>
      <c r="O70" s="47"/>
      <c r="P70" s="49">
        <f t="shared" si="2"/>
        <v>0</v>
      </c>
      <c r="Q70" s="47">
        <v>20</v>
      </c>
      <c r="R70" s="49">
        <f t="shared" si="3"/>
        <v>31.834417808219179</v>
      </c>
      <c r="S70" s="50">
        <f t="shared" si="6"/>
        <v>1209.7078767123289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</row>
    <row r="71" spans="1:134" x14ac:dyDescent="0.2">
      <c r="A71" s="38" t="s">
        <v>96</v>
      </c>
      <c r="B71" s="39"/>
      <c r="C71" s="52"/>
      <c r="D71" s="39">
        <v>979.52054794520552</v>
      </c>
      <c r="E71" s="41"/>
      <c r="F71" s="42"/>
      <c r="G71" s="43"/>
      <c r="H71" s="43"/>
      <c r="I71" s="44"/>
      <c r="J71" s="39"/>
      <c r="K71" s="54">
        <v>955.03253424657532</v>
      </c>
      <c r="L71" s="53">
        <v>2.5000000000000001E-2</v>
      </c>
      <c r="M71" s="47"/>
      <c r="N71" s="48">
        <f t="shared" si="5"/>
        <v>0</v>
      </c>
      <c r="O71" s="47"/>
      <c r="P71" s="49">
        <f t="shared" si="2"/>
        <v>0</v>
      </c>
      <c r="Q71" s="47">
        <v>21</v>
      </c>
      <c r="R71" s="49">
        <f t="shared" si="3"/>
        <v>24.488013698630141</v>
      </c>
      <c r="S71" s="50">
        <f t="shared" si="6"/>
        <v>930.54452054794524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</row>
    <row r="72" spans="1:134" x14ac:dyDescent="0.2">
      <c r="A72" s="38" t="s">
        <v>97</v>
      </c>
      <c r="B72" s="39"/>
      <c r="C72" s="52"/>
      <c r="D72" s="39">
        <v>391.8082191780822</v>
      </c>
      <c r="E72" s="41"/>
      <c r="F72" s="42"/>
      <c r="G72" s="43"/>
      <c r="H72" s="43"/>
      <c r="I72" s="44"/>
      <c r="J72" s="39"/>
      <c r="K72" s="54">
        <v>382.01301369863012</v>
      </c>
      <c r="L72" s="53">
        <v>2.5000000000000001E-2</v>
      </c>
      <c r="M72" s="47"/>
      <c r="N72" s="48">
        <f t="shared" si="5"/>
        <v>0</v>
      </c>
      <c r="O72" s="47"/>
      <c r="P72" s="49">
        <f t="shared" si="2"/>
        <v>0</v>
      </c>
      <c r="Q72" s="47">
        <v>22</v>
      </c>
      <c r="R72" s="49">
        <f t="shared" si="3"/>
        <v>9.795205479452056</v>
      </c>
      <c r="S72" s="50">
        <f t="shared" si="6"/>
        <v>372.21780821917804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</row>
    <row r="73" spans="1:134" x14ac:dyDescent="0.2">
      <c r="A73" s="38" t="s">
        <v>98</v>
      </c>
      <c r="B73" s="39"/>
      <c r="C73" s="52"/>
      <c r="D73" s="39">
        <v>48.878075342465749</v>
      </c>
      <c r="E73" s="41"/>
      <c r="F73" s="42"/>
      <c r="G73" s="43"/>
      <c r="H73" s="43"/>
      <c r="I73" s="44"/>
      <c r="J73" s="39"/>
      <c r="K73" s="54">
        <v>47.656123458904105</v>
      </c>
      <c r="L73" s="53">
        <v>2.5000000000000001E-2</v>
      </c>
      <c r="M73" s="47"/>
      <c r="N73" s="48">
        <f t="shared" si="5"/>
        <v>0</v>
      </c>
      <c r="O73" s="47"/>
      <c r="P73" s="49">
        <f t="shared" si="2"/>
        <v>0</v>
      </c>
      <c r="Q73" s="47">
        <v>23</v>
      </c>
      <c r="R73" s="49">
        <f t="shared" si="3"/>
        <v>1.2219518835616439</v>
      </c>
      <c r="S73" s="50">
        <f t="shared" si="6"/>
        <v>46.434171575342461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</row>
    <row r="74" spans="1:134" x14ac:dyDescent="0.2">
      <c r="A74" s="58"/>
      <c r="B74" s="39"/>
      <c r="C74" s="52"/>
      <c r="D74" s="39"/>
      <c r="E74" s="41"/>
      <c r="F74" s="42"/>
      <c r="G74" s="43"/>
      <c r="H74" s="43"/>
      <c r="I74" s="44"/>
      <c r="J74" s="39"/>
      <c r="K74" s="54">
        <v>0</v>
      </c>
      <c r="L74" s="53"/>
      <c r="M74" s="47"/>
      <c r="N74" s="48">
        <f t="shared" si="5"/>
        <v>0</v>
      </c>
      <c r="O74" s="47"/>
      <c r="P74" s="49">
        <f t="shared" si="2"/>
        <v>0</v>
      </c>
      <c r="Q74" s="47">
        <v>2</v>
      </c>
      <c r="R74" s="49">
        <f t="shared" si="3"/>
        <v>0</v>
      </c>
      <c r="S74" s="50">
        <f t="shared" si="6"/>
        <v>0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</row>
    <row r="75" spans="1:134" x14ac:dyDescent="0.2">
      <c r="A75" s="59" t="s">
        <v>99</v>
      </c>
      <c r="B75" s="39"/>
      <c r="C75" s="52"/>
      <c r="D75" s="39"/>
      <c r="E75" s="41"/>
      <c r="F75" s="42"/>
      <c r="G75" s="43"/>
      <c r="H75" s="43"/>
      <c r="I75" s="44"/>
      <c r="J75" s="39"/>
      <c r="K75" s="54">
        <v>0</v>
      </c>
      <c r="L75" s="53"/>
      <c r="M75" s="47"/>
      <c r="N75" s="48">
        <f t="shared" si="5"/>
        <v>0</v>
      </c>
      <c r="O75" s="47"/>
      <c r="P75" s="49">
        <f t="shared" si="2"/>
        <v>0</v>
      </c>
      <c r="Q75" s="47">
        <v>3</v>
      </c>
      <c r="R75" s="49">
        <f t="shared" si="3"/>
        <v>0</v>
      </c>
      <c r="S75" s="50">
        <f t="shared" si="6"/>
        <v>0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</row>
    <row r="76" spans="1:134" x14ac:dyDescent="0.2">
      <c r="A76" s="58" t="s">
        <v>100</v>
      </c>
      <c r="B76" s="39">
        <f>690</f>
        <v>690</v>
      </c>
      <c r="C76" s="52"/>
      <c r="D76" s="39">
        <v>299.37323692356159</v>
      </c>
      <c r="E76" s="41"/>
      <c r="F76" s="42"/>
      <c r="G76" s="43"/>
      <c r="H76" s="43"/>
      <c r="I76" s="44"/>
      <c r="J76" s="39"/>
      <c r="K76" s="54">
        <v>269.4359132312054</v>
      </c>
      <c r="L76" s="53">
        <v>0.1</v>
      </c>
      <c r="M76" s="47"/>
      <c r="N76" s="48">
        <f t="shared" si="5"/>
        <v>0</v>
      </c>
      <c r="O76" s="47"/>
      <c r="P76" s="49">
        <f t="shared" ref="P76:P78" si="7">+IF(O76&gt;0,J76*L76*($E$4-I76)/365+(B76*L76), 0)</f>
        <v>0</v>
      </c>
      <c r="Q76" s="47">
        <v>4</v>
      </c>
      <c r="R76" s="49">
        <f t="shared" ref="R76:R78" si="8">+IF(Q76&gt;0,(J76*L76*($E$4-I76)/365)+(D76*L76),0)</f>
        <v>29.937323692356159</v>
      </c>
      <c r="S76" s="50">
        <f t="shared" si="6"/>
        <v>239.49858953884925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</row>
    <row r="77" spans="1:134" x14ac:dyDescent="0.2">
      <c r="A77" s="58" t="s">
        <v>101</v>
      </c>
      <c r="B77" s="39">
        <v>420</v>
      </c>
      <c r="C77" s="52"/>
      <c r="D77" s="39">
        <v>199.6188492180822</v>
      </c>
      <c r="E77" s="41"/>
      <c r="F77" s="42"/>
      <c r="G77" s="43"/>
      <c r="H77" s="43"/>
      <c r="I77" s="44"/>
      <c r="J77" s="39"/>
      <c r="K77" s="54">
        <v>179.656964296274</v>
      </c>
      <c r="L77" s="53">
        <v>0.1</v>
      </c>
      <c r="M77" s="47"/>
      <c r="N77" s="48">
        <f t="shared" si="5"/>
        <v>0</v>
      </c>
      <c r="O77" s="47"/>
      <c r="P77" s="49">
        <f t="shared" si="7"/>
        <v>0</v>
      </c>
      <c r="Q77" s="47">
        <v>5</v>
      </c>
      <c r="R77" s="49">
        <f t="shared" si="8"/>
        <v>19.96188492180822</v>
      </c>
      <c r="S77" s="50">
        <f t="shared" si="6"/>
        <v>159.69507937446576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</row>
    <row r="78" spans="1:134" x14ac:dyDescent="0.2">
      <c r="A78" s="58" t="s">
        <v>102</v>
      </c>
      <c r="B78" s="39">
        <f>165</f>
        <v>165</v>
      </c>
      <c r="C78" s="52"/>
      <c r="D78" s="39">
        <v>78.097366153972601</v>
      </c>
      <c r="E78" s="41"/>
      <c r="F78" s="42"/>
      <c r="G78" s="43"/>
      <c r="H78" s="43"/>
      <c r="I78" s="44"/>
      <c r="J78" s="39"/>
      <c r="K78" s="54">
        <v>70.287629538575345</v>
      </c>
      <c r="L78" s="53">
        <v>0.1</v>
      </c>
      <c r="M78" s="47"/>
      <c r="N78" s="48">
        <f t="shared" si="5"/>
        <v>0</v>
      </c>
      <c r="O78" s="47"/>
      <c r="P78" s="49">
        <f t="shared" si="7"/>
        <v>0</v>
      </c>
      <c r="Q78" s="47">
        <v>6</v>
      </c>
      <c r="R78" s="49">
        <f t="shared" si="8"/>
        <v>7.8097366153972603</v>
      </c>
      <c r="S78" s="50">
        <f t="shared" si="6"/>
        <v>62.477892923178082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</row>
    <row r="79" spans="1:134" x14ac:dyDescent="0.2">
      <c r="A79" s="38" t="s">
        <v>103</v>
      </c>
      <c r="B79" s="39"/>
      <c r="C79" s="52"/>
      <c r="D79" s="39">
        <v>1889.98</v>
      </c>
      <c r="E79" s="41"/>
      <c r="F79" s="42"/>
      <c r="G79" s="43"/>
      <c r="H79" s="43"/>
      <c r="I79" s="44"/>
      <c r="J79" s="39"/>
      <c r="K79" s="54">
        <v>1549.76</v>
      </c>
      <c r="L79" s="53">
        <v>0.2</v>
      </c>
      <c r="M79" s="47"/>
      <c r="N79" s="48">
        <f>+IF(M79&gt;0,J79*L79*($E$4-I79)/365,  0)</f>
        <v>0</v>
      </c>
      <c r="O79" s="47"/>
      <c r="P79" s="49">
        <f>+IF(O79&gt;0,J79*L79*($E$4-I79)/365+(B79*L79), 0)</f>
        <v>0</v>
      </c>
      <c r="Q79" s="47">
        <v>24</v>
      </c>
      <c r="R79" s="49">
        <f>+IF(Q79&gt;0,(J79*L79*($E$4-I79)/365)+(D79*L79),0)</f>
        <v>377.99600000000004</v>
      </c>
      <c r="S79" s="50">
        <f>IF(K79&gt;0,K79-N79-P79-R79,0)</f>
        <v>1171.7639999999999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</row>
    <row r="80" spans="1:134" x14ac:dyDescent="0.2">
      <c r="A80" s="38"/>
      <c r="B80" s="39"/>
      <c r="C80" s="52"/>
      <c r="D80" s="39"/>
      <c r="E80" s="41"/>
      <c r="F80" s="42"/>
      <c r="G80" s="43"/>
      <c r="H80" s="43"/>
      <c r="I80" s="44"/>
      <c r="J80" s="39"/>
      <c r="K80" s="54">
        <f t="shared" ref="K80:K89" si="9">IF(D80&gt;0,+(D80-F80-G80+H80+J80),+IF(J80&gt;0,J80,0))</f>
        <v>0</v>
      </c>
      <c r="L80" s="53"/>
      <c r="M80" s="47"/>
      <c r="N80" s="48">
        <f>+IF(M80&gt;0,J80*L80*($E$4-I80)/365,  0)</f>
        <v>0</v>
      </c>
      <c r="O80" s="47"/>
      <c r="P80" s="49">
        <f>+IF(O80&gt;0,J80*L80*($E$4-I80)/365+(B80*L80), 0)</f>
        <v>0</v>
      </c>
      <c r="Q80" s="47">
        <v>25</v>
      </c>
      <c r="R80" s="49">
        <f>+IF(Q80&gt;0,(J80*L80*($E$4-I80)/365)+(D80*L80),0)</f>
        <v>0</v>
      </c>
      <c r="S80" s="50">
        <f>IF(K80&gt;0,K80-N80-P80-R80,0)</f>
        <v>0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</row>
    <row r="81" spans="1:134" x14ac:dyDescent="0.2">
      <c r="A81" s="51" t="s">
        <v>104</v>
      </c>
      <c r="B81" s="39"/>
      <c r="C81" s="52"/>
      <c r="D81" s="39"/>
      <c r="E81" s="41"/>
      <c r="F81" s="42"/>
      <c r="G81" s="43"/>
      <c r="H81" s="43"/>
      <c r="I81" s="44"/>
      <c r="J81" s="39"/>
      <c r="K81" s="54">
        <f t="shared" si="9"/>
        <v>0</v>
      </c>
      <c r="L81" s="53"/>
      <c r="M81" s="47"/>
      <c r="N81" s="48">
        <f t="shared" ref="N81:N88" si="10">+IF(M81&gt;0,J81*L81*($E$4-I81)/365,  0)</f>
        <v>0</v>
      </c>
      <c r="O81" s="47"/>
      <c r="P81" s="49">
        <f>+IF(O81&gt;0,J81*L81*($E$4-I81)/365+(B81*L81), 0)</f>
        <v>0</v>
      </c>
      <c r="Q81" s="47">
        <v>5</v>
      </c>
      <c r="R81" s="49">
        <f t="shared" ref="R81:R89" si="11">+IF(Q81&gt;0,(J81*L81*($E$4-I81)/365)+(D81*L81),0)</f>
        <v>0</v>
      </c>
      <c r="S81" s="50">
        <f t="shared" ref="S81:S88" si="12">IF(K81&gt;0,K81-N81-P81-R81,0)</f>
        <v>0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</row>
    <row r="82" spans="1:134" x14ac:dyDescent="0.2">
      <c r="A82" s="38" t="s">
        <v>105</v>
      </c>
      <c r="B82" s="39">
        <f>550</f>
        <v>550</v>
      </c>
      <c r="C82" s="52"/>
      <c r="D82" s="39">
        <v>4.9315068493456238E-3</v>
      </c>
      <c r="E82" s="41"/>
      <c r="F82" s="42"/>
      <c r="G82" s="43"/>
      <c r="H82" s="43"/>
      <c r="I82" s="44"/>
      <c r="J82" s="39"/>
      <c r="K82" s="54">
        <f t="shared" si="9"/>
        <v>4.9315068493456238E-3</v>
      </c>
      <c r="L82" s="53">
        <v>0.2</v>
      </c>
      <c r="M82" s="47"/>
      <c r="N82" s="48">
        <f t="shared" si="10"/>
        <v>0</v>
      </c>
      <c r="O82" s="47">
        <v>1</v>
      </c>
      <c r="P82" s="60">
        <v>0</v>
      </c>
      <c r="Q82" s="47"/>
      <c r="R82" s="49">
        <f t="shared" si="11"/>
        <v>0</v>
      </c>
      <c r="S82" s="50">
        <f t="shared" si="12"/>
        <v>4.9315068493456238E-3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</row>
    <row r="83" spans="1:134" x14ac:dyDescent="0.2">
      <c r="A83" s="38"/>
      <c r="B83" s="39"/>
      <c r="C83" s="52"/>
      <c r="D83" s="39"/>
      <c r="E83" s="41"/>
      <c r="F83" s="42"/>
      <c r="G83" s="43"/>
      <c r="H83" s="43"/>
      <c r="I83" s="44"/>
      <c r="J83" s="39"/>
      <c r="K83" s="54">
        <f t="shared" si="9"/>
        <v>0</v>
      </c>
      <c r="L83" s="53"/>
      <c r="M83" s="47"/>
      <c r="N83" s="48">
        <f t="shared" si="10"/>
        <v>0</v>
      </c>
      <c r="O83" s="47"/>
      <c r="P83" s="49">
        <f>+IF(O83&gt;0,J83*L83*($E$4-I83)/365+(B83*L83), 0)</f>
        <v>0</v>
      </c>
      <c r="Q83" s="47">
        <v>7</v>
      </c>
      <c r="R83" s="49">
        <f t="shared" si="11"/>
        <v>0</v>
      </c>
      <c r="S83" s="50">
        <f t="shared" si="12"/>
        <v>0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</row>
    <row r="84" spans="1:134" x14ac:dyDescent="0.2">
      <c r="A84" s="51" t="s">
        <v>106</v>
      </c>
      <c r="B84" s="39"/>
      <c r="C84" s="52"/>
      <c r="D84" s="39"/>
      <c r="E84" s="41"/>
      <c r="F84" s="42"/>
      <c r="G84" s="43"/>
      <c r="H84" s="43"/>
      <c r="I84" s="44"/>
      <c r="J84" s="39"/>
      <c r="K84" s="54">
        <f t="shared" si="9"/>
        <v>0</v>
      </c>
      <c r="L84" s="53"/>
      <c r="M84" s="47"/>
      <c r="N84" s="48">
        <f t="shared" si="10"/>
        <v>0</v>
      </c>
      <c r="O84" s="47"/>
      <c r="P84" s="49">
        <f>+IF(O84&gt;0,J84*L84*($E$4-I84)/365+(B84*L84), 0)</f>
        <v>0</v>
      </c>
      <c r="Q84" s="47">
        <v>11</v>
      </c>
      <c r="R84" s="49">
        <f t="shared" si="11"/>
        <v>0</v>
      </c>
      <c r="S84" s="50">
        <f t="shared" si="12"/>
        <v>0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</row>
    <row r="85" spans="1:134" x14ac:dyDescent="0.2">
      <c r="A85" s="38" t="s">
        <v>107</v>
      </c>
      <c r="B85" s="39">
        <f>3316.46-600-852+600</f>
        <v>2464.46</v>
      </c>
      <c r="C85" s="52"/>
      <c r="D85" s="39">
        <v>0</v>
      </c>
      <c r="E85" s="41"/>
      <c r="F85" s="42"/>
      <c r="G85" s="43"/>
      <c r="H85" s="43"/>
      <c r="I85" s="44"/>
      <c r="J85" s="39"/>
      <c r="K85" s="54">
        <f t="shared" si="9"/>
        <v>0</v>
      </c>
      <c r="L85" s="53">
        <v>0.2</v>
      </c>
      <c r="M85" s="47"/>
      <c r="N85" s="48">
        <f t="shared" si="10"/>
        <v>0</v>
      </c>
      <c r="O85" s="47">
        <v>1</v>
      </c>
      <c r="P85" s="49">
        <v>0</v>
      </c>
      <c r="Q85" s="47"/>
      <c r="R85" s="49">
        <f t="shared" si="11"/>
        <v>0</v>
      </c>
      <c r="S85" s="50">
        <f t="shared" si="12"/>
        <v>0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</row>
    <row r="86" spans="1:134" x14ac:dyDescent="0.2">
      <c r="A86" s="38" t="s">
        <v>108</v>
      </c>
      <c r="B86" s="39">
        <v>194</v>
      </c>
      <c r="C86" s="52"/>
      <c r="D86" s="39">
        <v>0</v>
      </c>
      <c r="E86" s="41"/>
      <c r="F86" s="42"/>
      <c r="G86" s="43"/>
      <c r="H86" s="43"/>
      <c r="I86" s="44"/>
      <c r="J86" s="39"/>
      <c r="K86" s="54">
        <f t="shared" si="9"/>
        <v>0</v>
      </c>
      <c r="L86" s="53">
        <v>0.2</v>
      </c>
      <c r="M86" s="47"/>
      <c r="N86" s="48">
        <f t="shared" si="10"/>
        <v>0</v>
      </c>
      <c r="O86" s="47">
        <v>1</v>
      </c>
      <c r="P86" s="60">
        <f>K86</f>
        <v>0</v>
      </c>
      <c r="Q86" s="47"/>
      <c r="R86" s="49">
        <f t="shared" si="11"/>
        <v>0</v>
      </c>
      <c r="S86" s="50">
        <f t="shared" si="12"/>
        <v>0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</row>
    <row r="87" spans="1:134" x14ac:dyDescent="0.2">
      <c r="A87" s="38" t="s">
        <v>109</v>
      </c>
      <c r="B87" s="39">
        <f>16</f>
        <v>16</v>
      </c>
      <c r="C87" s="52"/>
      <c r="D87" s="39">
        <v>0</v>
      </c>
      <c r="E87" s="41"/>
      <c r="F87" s="42"/>
      <c r="G87" s="43"/>
      <c r="H87" s="43"/>
      <c r="I87" s="44"/>
      <c r="J87" s="39"/>
      <c r="K87" s="54">
        <f t="shared" si="9"/>
        <v>0</v>
      </c>
      <c r="L87" s="53">
        <v>0.2</v>
      </c>
      <c r="M87" s="47"/>
      <c r="N87" s="48">
        <f t="shared" si="10"/>
        <v>0</v>
      </c>
      <c r="O87" s="47">
        <v>1</v>
      </c>
      <c r="P87" s="60">
        <f>K87</f>
        <v>0</v>
      </c>
      <c r="Q87" s="47"/>
      <c r="R87" s="49">
        <f t="shared" si="11"/>
        <v>0</v>
      </c>
      <c r="S87" s="50">
        <f t="shared" si="12"/>
        <v>0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</row>
    <row r="88" spans="1:134" x14ac:dyDescent="0.2">
      <c r="A88" s="38" t="s">
        <v>109</v>
      </c>
      <c r="B88" s="39">
        <v>80</v>
      </c>
      <c r="C88" s="52"/>
      <c r="D88" s="39">
        <v>0</v>
      </c>
      <c r="E88" s="41"/>
      <c r="F88" s="42"/>
      <c r="G88" s="43"/>
      <c r="H88" s="43"/>
      <c r="I88" s="44"/>
      <c r="J88" s="39"/>
      <c r="K88" s="54">
        <f t="shared" si="9"/>
        <v>0</v>
      </c>
      <c r="L88" s="53">
        <v>0.2</v>
      </c>
      <c r="M88" s="47"/>
      <c r="N88" s="48">
        <f t="shared" si="10"/>
        <v>0</v>
      </c>
      <c r="O88" s="47">
        <v>1</v>
      </c>
      <c r="P88" s="60">
        <f>K88</f>
        <v>0</v>
      </c>
      <c r="Q88" s="47"/>
      <c r="R88" s="49">
        <f t="shared" si="11"/>
        <v>0</v>
      </c>
      <c r="S88" s="50">
        <f t="shared" si="12"/>
        <v>0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</row>
    <row r="89" spans="1:134" ht="13.5" thickBot="1" x14ac:dyDescent="0.25">
      <c r="A89" s="61"/>
      <c r="B89" s="62"/>
      <c r="C89" s="63" t="str">
        <f>+IF($C$12&gt;0,$C$12," ")</f>
        <v xml:space="preserve"> </v>
      </c>
      <c r="D89" s="62"/>
      <c r="E89" s="64"/>
      <c r="F89" s="65"/>
      <c r="G89" s="66"/>
      <c r="H89" s="66"/>
      <c r="I89" s="67"/>
      <c r="J89" s="62"/>
      <c r="K89" s="68">
        <f t="shared" si="9"/>
        <v>0</v>
      </c>
      <c r="L89" s="69"/>
      <c r="M89" s="70"/>
      <c r="N89" s="48">
        <f>+IF(M89&gt;0,J89*L89*($E$4-I89)/365,  0)</f>
        <v>0</v>
      </c>
      <c r="O89" s="70"/>
      <c r="P89" s="49">
        <f>+IF(O89&gt;0,J89*L89*($E$4-I89)/365+(B89*L89), 0)</f>
        <v>0</v>
      </c>
      <c r="Q89" s="70"/>
      <c r="R89" s="71">
        <f t="shared" si="11"/>
        <v>0</v>
      </c>
      <c r="S89" s="50">
        <f>IF(K89&gt;0,K89-N89-P89-R89,0)</f>
        <v>0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</row>
    <row r="90" spans="1:134" ht="13.5" thickBot="1" x14ac:dyDescent="0.25">
      <c r="A90" s="9" t="s">
        <v>110</v>
      </c>
      <c r="B90" s="72">
        <f>SUM(B12:B89)</f>
        <v>539380.53842901171</v>
      </c>
      <c r="C90" s="9"/>
      <c r="D90" s="73">
        <f>SUM(D12:D89)</f>
        <v>537961.77911767026</v>
      </c>
      <c r="E90" s="74"/>
      <c r="F90" s="75" t="str">
        <f>+IF(+SUM(F12:F13)&gt;1,+SUM(F12:F89)," ")</f>
        <v xml:space="preserve"> </v>
      </c>
      <c r="G90" s="75" t="str">
        <f>+IF(+SUM(G12:G13)&gt;1,+SUM(G12:G89)," ")</f>
        <v xml:space="preserve"> </v>
      </c>
      <c r="H90" s="75" t="str">
        <f>+IF(+SUM(H12:H13)&gt;1,+SUM(H12:H89)," ")</f>
        <v xml:space="preserve"> </v>
      </c>
      <c r="I90" s="76"/>
      <c r="J90" s="77">
        <f>SUM(J12:J89)</f>
        <v>3177.8098291068472</v>
      </c>
      <c r="K90" s="78" t="str">
        <f>+IF(+SUM(K12:K13)&gt;1,+SUM(K12:K89)," ")</f>
        <v xml:space="preserve"> </v>
      </c>
      <c r="L90" s="79"/>
      <c r="M90" s="80"/>
      <c r="N90" s="81">
        <f>+IF(+SUM(N12:N13)&gt;1,+SUM(N12:N89),0)</f>
        <v>0</v>
      </c>
      <c r="O90" s="82"/>
      <c r="P90" s="83">
        <f>SUM(P12:P89)</f>
        <v>0</v>
      </c>
      <c r="Q90" s="82" t="s">
        <v>10</v>
      </c>
      <c r="R90" s="84">
        <f>SUM(R12:R89)</f>
        <v>1004.4108754379558</v>
      </c>
      <c r="S90" s="85">
        <f>SUM(S12:S89)</f>
        <v>539168.54319590062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</row>
    <row r="91" spans="1:134" ht="13.5" thickBot="1" x14ac:dyDescent="0.25">
      <c r="A91" s="9"/>
      <c r="B91" s="86"/>
      <c r="C91" s="9"/>
      <c r="D91" s="9" t="s">
        <v>111</v>
      </c>
      <c r="E91" s="9"/>
      <c r="F91" s="9"/>
      <c r="G91" s="87"/>
      <c r="H91" s="88"/>
      <c r="I91" s="9"/>
      <c r="J91" s="9" t="s">
        <v>112</v>
      </c>
      <c r="K91" s="89"/>
      <c r="L91" s="90"/>
      <c r="M91" s="90"/>
      <c r="N91" s="91" t="str">
        <f>+IF(+SUM(N12:N89)&gt;1,N90*$C$12," ")</f>
        <v xml:space="preserve"> </v>
      </c>
      <c r="O91" s="92"/>
      <c r="P91" s="83" t="str">
        <f>+IF(+SUM(P12:P89)&gt;1,P90*$C$12," ")</f>
        <v xml:space="preserve"> </v>
      </c>
      <c r="Q91" s="92" t="s">
        <v>10</v>
      </c>
      <c r="R91" s="93">
        <f>+IF(+SUM(R12:R89)&gt;1,R90*$C$12," ")</f>
        <v>0</v>
      </c>
      <c r="S91" s="90" t="s">
        <v>10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</row>
    <row r="92" spans="1:134" ht="13.5" thickBot="1" x14ac:dyDescent="0.25">
      <c r="A92" s="9"/>
      <c r="B92" s="86"/>
      <c r="C92" s="9"/>
      <c r="D92" s="9" t="s">
        <v>113</v>
      </c>
      <c r="E92" s="9"/>
      <c r="F92" s="9"/>
      <c r="G92" s="94" t="str">
        <f>+G90</f>
        <v xml:space="preserve"> </v>
      </c>
      <c r="H92" s="88" t="str">
        <f>+IF(+SUM(H12:H23)&gt;1,+SUM(H90:H91)," ")</f>
        <v xml:space="preserve"> </v>
      </c>
      <c r="I92" s="9"/>
      <c r="J92" s="9" t="s">
        <v>114</v>
      </c>
      <c r="K92" s="89"/>
      <c r="L92" s="90"/>
      <c r="M92" s="90"/>
      <c r="N92" s="91">
        <f>N90</f>
        <v>0</v>
      </c>
      <c r="O92" s="92" t="s">
        <v>10</v>
      </c>
      <c r="P92" s="95">
        <f>P90</f>
        <v>0</v>
      </c>
      <c r="Q92" s="92" t="s">
        <v>10</v>
      </c>
      <c r="R92" s="93">
        <f>R90</f>
        <v>1004.4108754379558</v>
      </c>
      <c r="S92" s="90" t="s">
        <v>10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</row>
    <row r="93" spans="1:134" ht="13.5" thickBo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89"/>
      <c r="L93" s="90"/>
      <c r="M93" s="90"/>
      <c r="N93" s="96"/>
      <c r="O93" s="96"/>
      <c r="P93" s="96"/>
      <c r="Q93" s="96"/>
      <c r="R93" s="96"/>
      <c r="S93" s="90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</row>
    <row r="94" spans="1:134" ht="18" customHeight="1" thickBot="1" x14ac:dyDescent="0.25">
      <c r="A94" s="9"/>
      <c r="B94" s="86"/>
      <c r="C94" s="9"/>
      <c r="D94" s="9"/>
      <c r="E94" s="9"/>
      <c r="F94" s="9"/>
      <c r="G94" s="9"/>
      <c r="H94" s="9"/>
      <c r="I94" s="9"/>
      <c r="J94" s="9"/>
      <c r="K94" s="89"/>
      <c r="L94" s="90"/>
      <c r="M94" s="90"/>
      <c r="N94" s="91"/>
      <c r="O94" s="97"/>
      <c r="P94" s="98">
        <f>N92+P92+R92</f>
        <v>1004.4108754379558</v>
      </c>
      <c r="Q94" s="99"/>
      <c r="R94" s="100" t="s">
        <v>10</v>
      </c>
      <c r="S94" s="90" t="s">
        <v>10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</row>
    <row r="95" spans="1:134" ht="18" customHeight="1" x14ac:dyDescent="0.2">
      <c r="A95" s="9"/>
      <c r="B95" s="86"/>
      <c r="C95" s="9"/>
      <c r="D95" s="9"/>
      <c r="E95" s="9"/>
      <c r="F95" s="9"/>
      <c r="G95" s="9"/>
      <c r="H95" s="9"/>
      <c r="I95" s="9"/>
      <c r="J95" s="9"/>
      <c r="K95" s="89"/>
      <c r="L95" s="90"/>
      <c r="M95" s="90"/>
      <c r="N95" s="101"/>
      <c r="O95" s="101"/>
      <c r="P95" s="102"/>
      <c r="Q95" s="103"/>
      <c r="R95" s="101"/>
      <c r="S95" s="90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</row>
    <row r="96" spans="1:134" ht="18" customHeight="1" x14ac:dyDescent="0.2">
      <c r="A96" s="9"/>
      <c r="B96" s="86"/>
      <c r="C96" s="9"/>
      <c r="D96" s="9"/>
      <c r="E96" s="9"/>
      <c r="F96" s="9"/>
      <c r="G96" s="9"/>
      <c r="H96" s="9"/>
      <c r="I96" s="9"/>
      <c r="J96" s="9"/>
      <c r="K96" s="89"/>
      <c r="L96" s="90"/>
      <c r="M96" s="90"/>
      <c r="N96" s="101"/>
      <c r="O96" s="101"/>
      <c r="P96" s="102"/>
      <c r="Q96" s="103"/>
      <c r="R96" s="101"/>
      <c r="S96" s="90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8" customHeight="1" x14ac:dyDescent="0.2">
      <c r="A97" s="9"/>
      <c r="B97" s="86"/>
      <c r="C97" s="9"/>
      <c r="D97" s="9"/>
      <c r="E97" s="9"/>
      <c r="F97" s="9"/>
      <c r="G97" s="9"/>
      <c r="H97" s="9"/>
      <c r="I97" s="9"/>
      <c r="J97" s="9"/>
      <c r="K97" s="89"/>
      <c r="L97" s="90"/>
      <c r="M97" s="90"/>
      <c r="N97" s="101"/>
      <c r="O97" s="101"/>
      <c r="P97" s="102"/>
      <c r="Q97" s="103"/>
      <c r="R97" s="101"/>
      <c r="S97" s="90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x14ac:dyDescent="0.2">
      <c r="A98" s="9"/>
      <c r="B98" s="86"/>
      <c r="C98" s="9"/>
      <c r="D98" s="9"/>
      <c r="E98" s="9"/>
      <c r="F98" s="9"/>
      <c r="G98" s="9"/>
      <c r="H98" s="9"/>
      <c r="I98" s="9"/>
      <c r="J98" s="9"/>
      <c r="K98" s="89"/>
      <c r="L98" s="90"/>
      <c r="M98" s="90"/>
      <c r="N98" s="101"/>
      <c r="O98" s="101"/>
      <c r="P98" s="103"/>
      <c r="Q98" s="103"/>
      <c r="R98" s="101"/>
      <c r="S98" s="90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x14ac:dyDescent="0.2">
      <c r="A99" s="9"/>
      <c r="B99" s="86"/>
      <c r="C99" s="9"/>
      <c r="D99" s="9"/>
      <c r="E99" s="9"/>
      <c r="F99" s="9"/>
      <c r="G99" s="9"/>
      <c r="H99" s="9"/>
      <c r="I99" s="9"/>
      <c r="J99" s="9"/>
      <c r="K99" s="89"/>
      <c r="L99" s="90"/>
      <c r="M99" s="90"/>
      <c r="N99" s="101"/>
      <c r="O99" s="101"/>
      <c r="P99" s="103"/>
      <c r="Q99" s="103"/>
      <c r="R99" s="101"/>
      <c r="S99" s="90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</row>
    <row r="100" spans="1:134" x14ac:dyDescent="0.2">
      <c r="A100" s="9"/>
      <c r="B100" s="86"/>
      <c r="C100" s="9"/>
      <c r="D100" s="9"/>
      <c r="E100" s="9"/>
      <c r="F100" s="9"/>
      <c r="G100" s="9"/>
      <c r="H100" s="9"/>
      <c r="I100" s="9"/>
      <c r="J100" s="9"/>
      <c r="K100" s="89"/>
      <c r="L100" s="90"/>
      <c r="M100" s="90"/>
      <c r="N100" s="101"/>
      <c r="O100" s="101"/>
      <c r="P100" s="103"/>
      <c r="Q100" s="103"/>
      <c r="R100" s="101"/>
      <c r="S100" s="90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 x14ac:dyDescent="0.2">
      <c r="A101" s="9"/>
      <c r="B101" s="86"/>
      <c r="C101" s="9"/>
      <c r="D101" s="9"/>
      <c r="E101" s="9"/>
      <c r="F101" s="9"/>
      <c r="G101" s="9"/>
      <c r="H101" s="9"/>
      <c r="I101" s="9"/>
      <c r="J101" s="9"/>
      <c r="K101" s="89"/>
      <c r="L101" s="90"/>
      <c r="M101" s="90"/>
      <c r="N101" s="101"/>
      <c r="O101" s="101"/>
      <c r="P101" s="103"/>
      <c r="Q101" s="103"/>
      <c r="R101" s="101"/>
      <c r="S101" s="90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89"/>
      <c r="L102" s="90"/>
      <c r="M102" s="90"/>
      <c r="N102" s="96"/>
      <c r="O102" s="96"/>
      <c r="P102" s="96"/>
      <c r="Q102" s="96"/>
      <c r="R102" s="96"/>
      <c r="S102" s="90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</row>
    <row r="103" spans="1:134" x14ac:dyDescent="0.2">
      <c r="A103" s="9"/>
      <c r="B103" s="86" t="s">
        <v>10</v>
      </c>
      <c r="C103" s="9"/>
      <c r="D103" s="104" t="s">
        <v>115</v>
      </c>
      <c r="E103" s="104"/>
      <c r="F103" s="105"/>
      <c r="G103" s="105"/>
      <c r="H103" s="106"/>
      <c r="I103" s="104" t="s">
        <v>115</v>
      </c>
      <c r="J103" s="105"/>
      <c r="K103" s="89"/>
      <c r="L103" s="90"/>
      <c r="M103" s="90"/>
      <c r="N103" s="90"/>
      <c r="O103" s="90"/>
      <c r="P103" s="90"/>
      <c r="Q103" s="90"/>
      <c r="R103" s="90"/>
      <c r="S103" s="90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</row>
    <row r="104" spans="1:134" x14ac:dyDescent="0.2">
      <c r="A104" s="9"/>
      <c r="B104" s="9"/>
      <c r="C104" s="9"/>
      <c r="D104" s="107" t="s">
        <v>116</v>
      </c>
      <c r="E104" s="107"/>
      <c r="I104" s="107" t="s">
        <v>22</v>
      </c>
      <c r="K104" s="89"/>
      <c r="L104" s="90"/>
      <c r="M104" s="90"/>
      <c r="N104" s="90"/>
      <c r="O104" s="90"/>
      <c r="P104" s="90"/>
      <c r="Q104" s="90"/>
      <c r="R104" s="90"/>
      <c r="S104" s="90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</row>
    <row r="105" spans="1:134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89"/>
      <c r="L105" s="90"/>
      <c r="M105" s="90"/>
      <c r="N105" s="90"/>
      <c r="O105" s="90"/>
      <c r="P105" s="90"/>
      <c r="Q105" s="90"/>
      <c r="R105" s="90"/>
      <c r="S105" s="90" t="s">
        <v>10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</row>
    <row r="106" spans="1:134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89"/>
      <c r="L106" s="90"/>
      <c r="M106" s="90"/>
      <c r="N106" s="90"/>
      <c r="O106" s="90"/>
      <c r="P106" s="90"/>
      <c r="Q106" s="90"/>
      <c r="R106" s="90"/>
      <c r="S106" s="90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</row>
    <row r="107" spans="1:134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89"/>
      <c r="L107" s="90"/>
      <c r="M107" s="90"/>
      <c r="N107" s="90"/>
      <c r="O107" s="90"/>
      <c r="P107" s="90"/>
      <c r="Q107" s="90"/>
      <c r="R107" s="90"/>
      <c r="S107" s="90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</row>
    <row r="108" spans="1:134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89"/>
      <c r="L108" s="90"/>
      <c r="M108" s="90"/>
      <c r="N108" s="90"/>
      <c r="O108" s="90"/>
      <c r="P108" s="90"/>
      <c r="Q108" s="90"/>
      <c r="R108" s="90"/>
      <c r="S108" s="90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</row>
    <row r="109" spans="1:134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89"/>
      <c r="L109" s="90"/>
      <c r="M109" s="90"/>
      <c r="N109" s="90"/>
      <c r="O109" s="90"/>
      <c r="P109" s="90"/>
      <c r="Q109" s="90"/>
      <c r="R109" s="90"/>
      <c r="S109" s="90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</row>
    <row r="110" spans="1:134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89"/>
      <c r="L110" s="90"/>
      <c r="M110" s="90"/>
      <c r="N110" s="90"/>
      <c r="O110" s="90"/>
      <c r="P110" s="90"/>
      <c r="Q110" s="90"/>
      <c r="R110" s="90"/>
      <c r="S110" s="90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</row>
    <row r="111" spans="1:134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89"/>
      <c r="L111" s="90"/>
      <c r="M111" s="90"/>
      <c r="N111" s="90"/>
      <c r="O111" s="90"/>
      <c r="P111" s="90"/>
      <c r="Q111" s="90"/>
      <c r="R111" s="90"/>
      <c r="S111" s="90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</row>
    <row r="112" spans="1:134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89"/>
      <c r="L112" s="90"/>
      <c r="M112" s="90"/>
      <c r="N112" s="90"/>
      <c r="O112" s="90"/>
      <c r="P112" s="90"/>
      <c r="Q112" s="90"/>
      <c r="R112" s="90"/>
      <c r="S112" s="90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</row>
    <row r="113" spans="1:134" x14ac:dyDescent="0.2">
      <c r="A113" s="9" t="s">
        <v>117</v>
      </c>
      <c r="B113" s="9"/>
      <c r="C113" s="9"/>
      <c r="D113" s="9"/>
      <c r="E113" s="9"/>
      <c r="F113" s="9"/>
      <c r="G113" s="9"/>
      <c r="H113" s="9"/>
      <c r="I113" s="9"/>
      <c r="J113" s="9"/>
      <c r="K113" s="89"/>
      <c r="L113" s="90"/>
      <c r="M113" s="90"/>
      <c r="N113" s="90"/>
      <c r="O113" s="90"/>
      <c r="P113" s="90"/>
      <c r="Q113" s="90"/>
      <c r="R113" s="90"/>
      <c r="S113" s="90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>
        <v>1300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</row>
    <row r="114" spans="1:134" x14ac:dyDescent="0.2">
      <c r="A114" s="9" t="s">
        <v>118</v>
      </c>
      <c r="B114" s="9"/>
      <c r="C114" s="9"/>
      <c r="D114" s="9"/>
      <c r="E114" s="9"/>
      <c r="F114" s="9"/>
      <c r="G114" s="9"/>
      <c r="H114" s="9"/>
      <c r="I114" s="9"/>
      <c r="J114" s="9"/>
      <c r="K114" s="89"/>
      <c r="L114" s="90"/>
      <c r="M114" s="90"/>
      <c r="N114" s="90"/>
      <c r="O114" s="90"/>
      <c r="P114" s="90"/>
      <c r="Q114" s="90"/>
      <c r="R114" s="90"/>
      <c r="S114" s="90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>
        <v>1000</v>
      </c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</row>
    <row r="115" spans="1:134" x14ac:dyDescent="0.2">
      <c r="A115" s="9" t="s">
        <v>119</v>
      </c>
      <c r="B115" s="9"/>
      <c r="C115" s="9"/>
      <c r="D115" s="9"/>
      <c r="E115" s="9"/>
      <c r="F115" s="9"/>
      <c r="G115" s="9"/>
      <c r="H115" s="9"/>
      <c r="I115" s="9"/>
      <c r="J115" s="9"/>
      <c r="K115" s="89"/>
      <c r="L115" s="90"/>
      <c r="M115" s="90"/>
      <c r="N115" s="90"/>
      <c r="O115" s="90"/>
      <c r="P115" s="90"/>
      <c r="Q115" s="90"/>
      <c r="R115" s="90"/>
      <c r="S115" s="90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>
        <v>400</v>
      </c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</row>
    <row r="116" spans="1:134" x14ac:dyDescent="0.2">
      <c r="A116" s="9" t="s">
        <v>120</v>
      </c>
      <c r="B116" s="9"/>
      <c r="C116" s="9"/>
      <c r="D116" s="9"/>
      <c r="E116" s="9"/>
      <c r="F116" s="9"/>
      <c r="G116" s="9"/>
      <c r="H116" s="9"/>
      <c r="I116" s="9"/>
      <c r="J116" s="9"/>
      <c r="K116" s="89"/>
      <c r="L116" s="90"/>
      <c r="M116" s="90"/>
      <c r="N116" s="90"/>
      <c r="O116" s="90"/>
      <c r="P116" s="90"/>
      <c r="Q116" s="90"/>
      <c r="R116" s="90"/>
      <c r="S116" s="90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>
        <v>49.9</v>
      </c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</row>
    <row r="117" spans="1:134" x14ac:dyDescent="0.2">
      <c r="A117" s="9" t="s">
        <v>121</v>
      </c>
      <c r="B117" s="9"/>
      <c r="C117" s="9"/>
      <c r="D117" s="9"/>
      <c r="E117" s="9"/>
      <c r="F117" s="9"/>
      <c r="G117" s="9"/>
      <c r="H117" s="9"/>
      <c r="I117" s="9"/>
      <c r="J117" s="9"/>
      <c r="K117" s="89"/>
      <c r="L117" s="90"/>
      <c r="M117" s="90"/>
      <c r="N117" s="90"/>
      <c r="O117" s="90"/>
      <c r="P117" s="90"/>
      <c r="Q117" s="90"/>
      <c r="R117" s="90"/>
      <c r="S117" s="90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>
        <v>1029</v>
      </c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</row>
    <row r="118" spans="1:134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89"/>
      <c r="L118" s="90"/>
      <c r="M118" s="90"/>
      <c r="N118" s="90"/>
      <c r="O118" s="90"/>
      <c r="P118" s="90"/>
      <c r="Q118" s="90"/>
      <c r="R118" s="90"/>
      <c r="S118" s="90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</row>
    <row r="119" spans="1:134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89"/>
      <c r="L119" s="90"/>
      <c r="M119" s="90"/>
      <c r="N119" s="90"/>
      <c r="O119" s="90"/>
      <c r="P119" s="90"/>
      <c r="Q119" s="90"/>
      <c r="R119" s="90"/>
      <c r="S119" s="90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</row>
    <row r="120" spans="1:134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89"/>
      <c r="L120" s="90"/>
      <c r="M120" s="90"/>
      <c r="N120" s="90"/>
      <c r="O120" s="90"/>
      <c r="P120" s="90"/>
      <c r="Q120" s="90"/>
      <c r="R120" s="90"/>
      <c r="S120" s="90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</row>
    <row r="121" spans="1:134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89"/>
      <c r="L121" s="90"/>
      <c r="M121" s="90"/>
      <c r="N121" s="90"/>
      <c r="O121" s="90"/>
      <c r="P121" s="90"/>
      <c r="Q121" s="90"/>
      <c r="R121" s="90"/>
      <c r="S121" s="90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</row>
    <row r="122" spans="1:134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89"/>
      <c r="L122" s="90"/>
      <c r="M122" s="90"/>
      <c r="N122" s="90"/>
      <c r="O122" s="90"/>
      <c r="P122" s="90"/>
      <c r="Q122" s="90"/>
      <c r="R122" s="90"/>
      <c r="S122" s="90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</row>
    <row r="123" spans="1:134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89"/>
      <c r="L123" s="90"/>
      <c r="M123" s="90"/>
      <c r="N123" s="90"/>
      <c r="O123" s="90"/>
      <c r="P123" s="90"/>
      <c r="Q123" s="90"/>
      <c r="R123" s="90"/>
      <c r="S123" s="90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</row>
    <row r="124" spans="1:134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89"/>
      <c r="L124" s="90"/>
      <c r="M124" s="90"/>
      <c r="N124" s="90"/>
      <c r="O124" s="90"/>
      <c r="P124" s="90"/>
      <c r="Q124" s="90"/>
      <c r="R124" s="90"/>
      <c r="S124" s="90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</row>
    <row r="125" spans="1:134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89"/>
      <c r="L125" s="90"/>
      <c r="M125" s="90"/>
      <c r="N125" s="90"/>
      <c r="O125" s="90"/>
      <c r="P125" s="90"/>
      <c r="Q125" s="90"/>
      <c r="R125" s="90"/>
      <c r="S125" s="90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</row>
    <row r="126" spans="1:134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6"/>
      <c r="M126" s="6"/>
      <c r="N126" s="6"/>
      <c r="O126" s="6"/>
      <c r="P126" s="6"/>
      <c r="Q126" s="6"/>
      <c r="R126" s="6"/>
      <c r="S126" s="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</row>
    <row r="127" spans="1:134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6"/>
      <c r="M127" s="6"/>
      <c r="N127" s="6"/>
      <c r="O127" s="6"/>
      <c r="P127" s="6"/>
      <c r="Q127" s="6"/>
      <c r="R127" s="6"/>
      <c r="S127" s="6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</row>
    <row r="128" spans="1:134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6"/>
      <c r="M128" s="6"/>
      <c r="N128" s="6"/>
      <c r="O128" s="6"/>
      <c r="P128" s="6"/>
      <c r="Q128" s="6"/>
      <c r="R128" s="6"/>
      <c r="S128" s="6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</row>
    <row r="129" spans="1:134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6"/>
      <c r="M129" s="6"/>
      <c r="N129" s="6"/>
      <c r="O129" s="6"/>
      <c r="P129" s="6"/>
      <c r="Q129" s="6"/>
      <c r="R129" s="6"/>
      <c r="S129" s="6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</row>
    <row r="130" spans="1:134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6"/>
      <c r="M130" s="6"/>
      <c r="N130" s="6"/>
      <c r="O130" s="6"/>
      <c r="P130" s="6"/>
      <c r="Q130" s="6"/>
      <c r="R130" s="6"/>
      <c r="S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</row>
    <row r="131" spans="1:134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6"/>
      <c r="M131" s="6"/>
      <c r="N131" s="6"/>
      <c r="O131" s="6"/>
      <c r="P131" s="6"/>
      <c r="Q131" s="6"/>
      <c r="R131" s="6"/>
      <c r="S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</row>
    <row r="132" spans="1:134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6"/>
      <c r="M132" s="6"/>
      <c r="N132" s="6"/>
      <c r="O132" s="6"/>
      <c r="P132" s="6"/>
      <c r="Q132" s="6"/>
      <c r="R132" s="6"/>
      <c r="S132" s="6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</row>
    <row r="133" spans="1:134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6"/>
      <c r="M133" s="6"/>
      <c r="N133" s="6"/>
      <c r="O133" s="6"/>
      <c r="P133" s="6"/>
      <c r="Q133" s="6"/>
      <c r="R133" s="6"/>
      <c r="S133" s="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</row>
    <row r="134" spans="1:134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6"/>
      <c r="M134" s="6"/>
      <c r="N134" s="6"/>
      <c r="O134" s="6"/>
      <c r="P134" s="6"/>
      <c r="Q134" s="6"/>
      <c r="R134" s="6"/>
      <c r="S134" s="6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</row>
    <row r="135" spans="1:134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6"/>
      <c r="M135" s="6"/>
      <c r="N135" s="6"/>
      <c r="O135" s="6"/>
      <c r="P135" s="6"/>
      <c r="Q135" s="6"/>
      <c r="R135" s="6"/>
      <c r="S135" s="6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6"/>
      <c r="M136" s="6"/>
      <c r="N136" s="6"/>
      <c r="O136" s="6"/>
      <c r="P136" s="6"/>
      <c r="Q136" s="6"/>
      <c r="R136" s="6"/>
      <c r="S136" s="6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6"/>
      <c r="M137" s="6"/>
      <c r="N137" s="6"/>
      <c r="O137" s="6"/>
      <c r="P137" s="6"/>
      <c r="Q137" s="6"/>
      <c r="R137" s="6"/>
      <c r="S137" s="6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</row>
    <row r="138" spans="1:134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6"/>
      <c r="M138" s="6"/>
      <c r="N138" s="6"/>
      <c r="O138" s="6"/>
      <c r="P138" s="6"/>
      <c r="Q138" s="6"/>
      <c r="R138" s="6"/>
      <c r="S138" s="6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</row>
    <row r="139" spans="1:134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6"/>
      <c r="M139" s="6"/>
      <c r="N139" s="6"/>
      <c r="O139" s="6"/>
      <c r="P139" s="6"/>
      <c r="Q139" s="6"/>
      <c r="R139" s="6"/>
      <c r="S139" s="6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6"/>
      <c r="M140" s="6"/>
      <c r="N140" s="6"/>
      <c r="O140" s="6"/>
      <c r="P140" s="6"/>
      <c r="Q140" s="6"/>
      <c r="R140" s="6"/>
      <c r="S140" s="6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6"/>
      <c r="M141" s="6"/>
      <c r="N141" s="6"/>
      <c r="O141" s="6"/>
      <c r="P141" s="6"/>
      <c r="Q141" s="6"/>
      <c r="R141" s="6"/>
      <c r="S141" s="6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</row>
    <row r="142" spans="1:134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6"/>
      <c r="M142" s="6"/>
      <c r="N142" s="6"/>
      <c r="O142" s="6"/>
      <c r="P142" s="6"/>
      <c r="Q142" s="6"/>
      <c r="R142" s="6"/>
      <c r="S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</row>
    <row r="143" spans="1:134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6"/>
      <c r="M143" s="6"/>
      <c r="N143" s="6"/>
      <c r="O143" s="6"/>
      <c r="P143" s="6"/>
      <c r="Q143" s="6"/>
      <c r="R143" s="6"/>
      <c r="S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</row>
    <row r="144" spans="1:134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6"/>
      <c r="M144" s="6"/>
      <c r="N144" s="6"/>
      <c r="O144" s="6"/>
      <c r="P144" s="6"/>
      <c r="Q144" s="6"/>
      <c r="R144" s="6"/>
      <c r="S144" s="6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</row>
    <row r="145" spans="1:134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6"/>
      <c r="M145" s="6"/>
      <c r="N145" s="6"/>
      <c r="O145" s="6"/>
      <c r="P145" s="6"/>
      <c r="Q145" s="6"/>
      <c r="R145" s="6"/>
      <c r="S145" s="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</row>
    <row r="146" spans="1:134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6"/>
      <c r="M146" s="6"/>
      <c r="N146" s="6"/>
      <c r="O146" s="6"/>
      <c r="P146" s="6"/>
      <c r="Q146" s="6"/>
      <c r="R146" s="6"/>
      <c r="S146" s="6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</row>
    <row r="147" spans="1:134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6"/>
      <c r="M147" s="6"/>
      <c r="N147" s="6"/>
      <c r="O147" s="6"/>
      <c r="P147" s="6"/>
      <c r="Q147" s="6"/>
      <c r="R147" s="6"/>
      <c r="S147" s="6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</row>
    <row r="148" spans="1:134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6"/>
      <c r="M148" s="6"/>
      <c r="N148" s="6"/>
      <c r="O148" s="6"/>
      <c r="P148" s="6"/>
      <c r="Q148" s="6"/>
      <c r="R148" s="6"/>
      <c r="S148" s="6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</row>
    <row r="149" spans="1:134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6"/>
      <c r="M149" s="6"/>
      <c r="N149" s="6"/>
      <c r="O149" s="6"/>
      <c r="P149" s="6"/>
      <c r="Q149" s="6"/>
      <c r="R149" s="6"/>
      <c r="S149" s="6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</row>
    <row r="150" spans="1:134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6"/>
      <c r="M150" s="6"/>
      <c r="N150" s="6"/>
      <c r="O150" s="6"/>
      <c r="P150" s="6"/>
      <c r="Q150" s="6"/>
      <c r="R150" s="6"/>
      <c r="S150" s="6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</row>
    <row r="151" spans="1:134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6"/>
      <c r="M151" s="6"/>
      <c r="N151" s="6"/>
      <c r="O151" s="6"/>
      <c r="P151" s="6"/>
      <c r="Q151" s="6"/>
      <c r="R151" s="6"/>
      <c r="S151" s="6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</row>
    <row r="152" spans="1:134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6"/>
      <c r="M152" s="6"/>
      <c r="N152" s="6"/>
      <c r="O152" s="6"/>
      <c r="P152" s="6"/>
      <c r="Q152" s="6"/>
      <c r="R152" s="6"/>
      <c r="S152" s="6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</row>
    <row r="153" spans="1:134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6"/>
      <c r="M153" s="6"/>
      <c r="N153" s="6"/>
      <c r="O153" s="6"/>
      <c r="P153" s="6"/>
      <c r="Q153" s="6"/>
      <c r="R153" s="6"/>
      <c r="S153" s="6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</row>
    <row r="154" spans="1:134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6"/>
      <c r="M154" s="6"/>
      <c r="N154" s="6"/>
      <c r="O154" s="6"/>
      <c r="P154" s="6"/>
      <c r="Q154" s="6"/>
      <c r="R154" s="6"/>
      <c r="S154" s="6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</row>
    <row r="155" spans="1:134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6"/>
      <c r="M155" s="6"/>
      <c r="N155" s="6"/>
      <c r="O155" s="6"/>
      <c r="P155" s="6"/>
      <c r="Q155" s="6"/>
      <c r="R155" s="6"/>
      <c r="S155" s="6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</row>
    <row r="156" spans="1:134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6"/>
      <c r="M156" s="6"/>
      <c r="N156" s="6"/>
      <c r="O156" s="6"/>
      <c r="P156" s="6"/>
      <c r="Q156" s="6"/>
      <c r="R156" s="6"/>
      <c r="S156" s="6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</row>
    <row r="157" spans="1:134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  <c r="M157" s="6"/>
      <c r="N157" s="6"/>
      <c r="O157" s="6"/>
      <c r="P157" s="6"/>
      <c r="Q157" s="6"/>
      <c r="R157" s="6"/>
      <c r="S157" s="6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</row>
    <row r="158" spans="1:134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  <c r="M158" s="6"/>
      <c r="N158" s="6"/>
      <c r="O158" s="6"/>
      <c r="P158" s="6"/>
      <c r="Q158" s="6"/>
      <c r="R158" s="6"/>
      <c r="S158" s="6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</row>
    <row r="159" spans="1:134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  <c r="M159" s="6"/>
      <c r="N159" s="6"/>
      <c r="O159" s="6"/>
      <c r="P159" s="6"/>
      <c r="Q159" s="6"/>
      <c r="R159" s="6"/>
      <c r="S159" s="6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</row>
    <row r="160" spans="1:134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6"/>
      <c r="M160" s="6"/>
      <c r="N160" s="6"/>
      <c r="O160" s="6"/>
      <c r="P160" s="6"/>
      <c r="Q160" s="6"/>
      <c r="R160" s="6"/>
      <c r="S160" s="6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</row>
    <row r="161" spans="1:134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6"/>
      <c r="M161" s="6"/>
      <c r="N161" s="6"/>
      <c r="O161" s="6"/>
      <c r="P161" s="6"/>
      <c r="Q161" s="6"/>
      <c r="R161" s="6"/>
      <c r="S161" s="6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</row>
    <row r="162" spans="1:134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6"/>
      <c r="M162" s="6"/>
      <c r="N162" s="6"/>
      <c r="O162" s="6"/>
      <c r="P162" s="6"/>
      <c r="Q162" s="6"/>
      <c r="R162" s="6"/>
      <c r="S162" s="6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</row>
    <row r="163" spans="1:134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6"/>
      <c r="M163" s="6"/>
      <c r="N163" s="6"/>
      <c r="O163" s="6"/>
      <c r="P163" s="6"/>
      <c r="Q163" s="6"/>
      <c r="R163" s="6"/>
      <c r="S163" s="6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</row>
    <row r="164" spans="1:134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  <c r="M164" s="6"/>
      <c r="N164" s="6"/>
      <c r="O164" s="6"/>
      <c r="P164" s="6"/>
      <c r="Q164" s="6"/>
      <c r="R164" s="6"/>
      <c r="S164" s="6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</row>
    <row r="165" spans="1:134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  <c r="M165" s="6"/>
      <c r="N165" s="6"/>
      <c r="O165" s="6"/>
      <c r="P165" s="6"/>
      <c r="Q165" s="6"/>
      <c r="R165" s="6"/>
      <c r="S165" s="6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</row>
    <row r="166" spans="1:134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  <c r="M166" s="6"/>
      <c r="N166" s="6"/>
      <c r="O166" s="6"/>
      <c r="P166" s="6"/>
      <c r="Q166" s="6"/>
      <c r="R166" s="6"/>
      <c r="S166" s="6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</row>
    <row r="167" spans="1:134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  <c r="M167" s="6"/>
      <c r="N167" s="6"/>
      <c r="O167" s="6"/>
      <c r="P167" s="6"/>
      <c r="Q167" s="6"/>
      <c r="R167" s="6"/>
      <c r="S167" s="6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</row>
    <row r="168" spans="1:134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  <c r="M168" s="6"/>
      <c r="N168" s="6"/>
      <c r="O168" s="6"/>
      <c r="P168" s="6"/>
      <c r="Q168" s="6"/>
      <c r="R168" s="6"/>
      <c r="S168" s="6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</row>
    <row r="169" spans="1:134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  <c r="M169" s="6"/>
      <c r="N169" s="6"/>
      <c r="O169" s="6"/>
      <c r="P169" s="6"/>
      <c r="Q169" s="6"/>
      <c r="R169" s="6"/>
      <c r="S169" s="6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</row>
    <row r="170" spans="1:134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  <c r="M170" s="6"/>
      <c r="N170" s="6"/>
      <c r="O170" s="6"/>
      <c r="P170" s="6"/>
      <c r="Q170" s="6"/>
      <c r="R170" s="6"/>
      <c r="S170" s="6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</row>
    <row r="171" spans="1:134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  <c r="M171" s="6"/>
      <c r="N171" s="6"/>
      <c r="O171" s="6"/>
      <c r="P171" s="6"/>
      <c r="Q171" s="6"/>
      <c r="R171" s="6"/>
      <c r="S171" s="6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</row>
    <row r="172" spans="1:134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6"/>
      <c r="M172" s="6"/>
      <c r="N172" s="6"/>
      <c r="O172" s="6"/>
      <c r="P172" s="6"/>
      <c r="Q172" s="6"/>
      <c r="R172" s="6"/>
      <c r="S172" s="6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</row>
    <row r="173" spans="1:134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6"/>
      <c r="M173" s="6"/>
      <c r="N173" s="6"/>
      <c r="O173" s="6"/>
      <c r="P173" s="6"/>
      <c r="Q173" s="6"/>
      <c r="R173" s="6"/>
      <c r="S173" s="6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</row>
    <row r="174" spans="1:134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6"/>
      <c r="M174" s="6"/>
      <c r="N174" s="6"/>
      <c r="O174" s="6"/>
      <c r="P174" s="6"/>
      <c r="Q174" s="6"/>
      <c r="R174" s="6"/>
      <c r="S174" s="6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</row>
    <row r="175" spans="1:134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6"/>
      <c r="M175" s="6"/>
      <c r="N175" s="6"/>
      <c r="O175" s="6"/>
      <c r="P175" s="6"/>
      <c r="Q175" s="6"/>
      <c r="R175" s="6"/>
      <c r="S175" s="6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</row>
    <row r="176" spans="1:134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6"/>
      <c r="M176" s="6"/>
      <c r="N176" s="6"/>
      <c r="O176" s="6"/>
      <c r="P176" s="6"/>
      <c r="Q176" s="6"/>
      <c r="R176" s="6"/>
      <c r="S176" s="6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</row>
    <row r="177" spans="1:134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6"/>
      <c r="M177" s="6"/>
      <c r="N177" s="6"/>
      <c r="O177" s="6"/>
      <c r="P177" s="6"/>
      <c r="Q177" s="6"/>
      <c r="R177" s="6"/>
      <c r="S177" s="6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</row>
    <row r="178" spans="1:134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6"/>
      <c r="M178" s="6"/>
      <c r="N178" s="6"/>
      <c r="O178" s="6"/>
      <c r="P178" s="6"/>
      <c r="Q178" s="6"/>
      <c r="R178" s="6"/>
      <c r="S178" s="6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</row>
    <row r="179" spans="1:134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6"/>
      <c r="M179" s="6"/>
      <c r="N179" s="6"/>
      <c r="O179" s="6"/>
      <c r="P179" s="6"/>
      <c r="Q179" s="6"/>
      <c r="R179" s="6"/>
      <c r="S179" s="6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</row>
    <row r="180" spans="1:134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6"/>
      <c r="M180" s="6"/>
      <c r="N180" s="6"/>
      <c r="O180" s="6"/>
      <c r="P180" s="6"/>
      <c r="Q180" s="6"/>
      <c r="R180" s="6"/>
      <c r="S180" s="6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</row>
    <row r="181" spans="1:134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6"/>
      <c r="M181" s="6"/>
      <c r="N181" s="6"/>
      <c r="O181" s="6"/>
      <c r="P181" s="6"/>
      <c r="Q181" s="6"/>
      <c r="R181" s="6"/>
      <c r="S181" s="6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</row>
    <row r="182" spans="1:134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6"/>
      <c r="M182" s="6"/>
      <c r="N182" s="6"/>
      <c r="O182" s="6"/>
      <c r="P182" s="6"/>
      <c r="Q182" s="6"/>
      <c r="R182" s="6"/>
      <c r="S182" s="6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</row>
    <row r="183" spans="1:134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6"/>
      <c r="M183" s="6"/>
      <c r="N183" s="6"/>
      <c r="O183" s="6"/>
      <c r="P183" s="6"/>
      <c r="Q183" s="6"/>
      <c r="R183" s="6"/>
      <c r="S183" s="6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</row>
    <row r="184" spans="1:134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6"/>
      <c r="M184" s="6"/>
      <c r="N184" s="6"/>
      <c r="O184" s="6"/>
      <c r="P184" s="6"/>
      <c r="Q184" s="6"/>
      <c r="R184" s="6"/>
      <c r="S184" s="6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</row>
    <row r="185" spans="1:134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6"/>
      <c r="M185" s="6"/>
      <c r="N185" s="6"/>
      <c r="O185" s="6"/>
      <c r="P185" s="6"/>
      <c r="Q185" s="6"/>
      <c r="R185" s="6"/>
      <c r="S185" s="6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</row>
    <row r="186" spans="1:134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6"/>
      <c r="M186" s="6"/>
      <c r="N186" s="6"/>
      <c r="O186" s="6"/>
      <c r="P186" s="6"/>
      <c r="Q186" s="6"/>
      <c r="R186" s="6"/>
      <c r="S186" s="6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</row>
    <row r="187" spans="1:134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6"/>
      <c r="M187" s="6"/>
      <c r="N187" s="6"/>
      <c r="O187" s="6"/>
      <c r="P187" s="6"/>
      <c r="Q187" s="6"/>
      <c r="R187" s="6"/>
      <c r="S187" s="6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</row>
    <row r="188" spans="1:134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6"/>
      <c r="M188" s="6"/>
      <c r="N188" s="6"/>
      <c r="O188" s="6"/>
      <c r="P188" s="6"/>
      <c r="Q188" s="6"/>
      <c r="R188" s="6"/>
      <c r="S188" s="6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</row>
    <row r="189" spans="1:134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6"/>
      <c r="M189" s="6"/>
      <c r="N189" s="6"/>
      <c r="O189" s="6"/>
      <c r="P189" s="6"/>
      <c r="Q189" s="6"/>
      <c r="R189" s="6"/>
      <c r="S189" s="6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</row>
    <row r="190" spans="1:134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6"/>
      <c r="M190" s="6"/>
      <c r="N190" s="6"/>
      <c r="O190" s="6"/>
      <c r="P190" s="6"/>
      <c r="Q190" s="6"/>
      <c r="R190" s="6"/>
      <c r="S190" s="6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</row>
    <row r="191" spans="1:134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6"/>
      <c r="M191" s="6"/>
      <c r="N191" s="6"/>
      <c r="O191" s="6"/>
      <c r="P191" s="6"/>
      <c r="Q191" s="6"/>
      <c r="R191" s="6"/>
      <c r="S191" s="6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</row>
    <row r="192" spans="1:134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6"/>
      <c r="M192" s="6"/>
      <c r="N192" s="6"/>
      <c r="O192" s="6"/>
      <c r="P192" s="6"/>
      <c r="Q192" s="6"/>
      <c r="R192" s="6"/>
      <c r="S192" s="6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</row>
    <row r="193" spans="1:134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6"/>
      <c r="M193" s="6"/>
      <c r="N193" s="6"/>
      <c r="O193" s="6"/>
      <c r="P193" s="6"/>
      <c r="Q193" s="6"/>
      <c r="R193" s="6"/>
      <c r="S193" s="6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</row>
    <row r="194" spans="1:134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6"/>
      <c r="M194" s="6"/>
      <c r="N194" s="6"/>
      <c r="O194" s="6"/>
      <c r="P194" s="6"/>
      <c r="Q194" s="6"/>
      <c r="R194" s="6"/>
      <c r="S194" s="6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</row>
    <row r="195" spans="1:134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6"/>
      <c r="M195" s="6"/>
      <c r="N195" s="6"/>
      <c r="O195" s="6"/>
      <c r="P195" s="6"/>
      <c r="Q195" s="6"/>
      <c r="R195" s="6"/>
      <c r="S195" s="6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</row>
    <row r="196" spans="1:134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6"/>
      <c r="M196" s="6"/>
      <c r="N196" s="6"/>
      <c r="O196" s="6"/>
      <c r="P196" s="6"/>
      <c r="Q196" s="6"/>
      <c r="R196" s="6"/>
      <c r="S196" s="6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</row>
    <row r="197" spans="1:134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6"/>
      <c r="M197" s="6"/>
      <c r="N197" s="6"/>
      <c r="O197" s="6"/>
      <c r="P197" s="6"/>
      <c r="Q197" s="6"/>
      <c r="R197" s="6"/>
      <c r="S197" s="6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</row>
    <row r="198" spans="1:134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6"/>
      <c r="M198" s="6"/>
      <c r="N198" s="6"/>
      <c r="O198" s="6"/>
      <c r="P198" s="6"/>
      <c r="Q198" s="6"/>
      <c r="R198" s="6"/>
      <c r="S198" s="6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</row>
    <row r="199" spans="1:134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6"/>
      <c r="M199" s="6"/>
      <c r="N199" s="6"/>
      <c r="O199" s="6"/>
      <c r="P199" s="6"/>
      <c r="Q199" s="6"/>
      <c r="R199" s="6"/>
      <c r="S199" s="6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</row>
    <row r="200" spans="1:134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6"/>
      <c r="M200" s="6"/>
      <c r="N200" s="6"/>
      <c r="O200" s="6"/>
      <c r="P200" s="6"/>
      <c r="Q200" s="6"/>
      <c r="R200" s="6"/>
      <c r="S200" s="6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</row>
    <row r="201" spans="1:134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6"/>
      <c r="M201" s="6"/>
      <c r="N201" s="6"/>
      <c r="O201" s="6"/>
      <c r="P201" s="6"/>
      <c r="Q201" s="6"/>
      <c r="R201" s="6"/>
      <c r="S201" s="6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</row>
    <row r="202" spans="1:134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6"/>
      <c r="M202" s="6"/>
      <c r="N202" s="6"/>
      <c r="O202" s="6"/>
      <c r="P202" s="6"/>
      <c r="Q202" s="6"/>
      <c r="R202" s="6"/>
      <c r="S202" s="6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</row>
    <row r="203" spans="1:134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6"/>
      <c r="M203" s="6"/>
      <c r="N203" s="6"/>
      <c r="O203" s="6"/>
      <c r="P203" s="6"/>
      <c r="Q203" s="6"/>
      <c r="R203" s="6"/>
      <c r="S203" s="6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</row>
    <row r="204" spans="1:134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6"/>
      <c r="M204" s="6"/>
      <c r="N204" s="6"/>
      <c r="O204" s="6"/>
      <c r="P204" s="6"/>
      <c r="Q204" s="6"/>
      <c r="R204" s="6"/>
      <c r="S204" s="6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</row>
    <row r="205" spans="1:134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6"/>
      <c r="M205" s="6"/>
      <c r="N205" s="6"/>
      <c r="O205" s="6"/>
      <c r="P205" s="6"/>
      <c r="Q205" s="6"/>
      <c r="R205" s="6"/>
      <c r="S205" s="6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</row>
    <row r="206" spans="1:134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6"/>
      <c r="M206" s="6"/>
      <c r="N206" s="6"/>
      <c r="O206" s="6"/>
      <c r="P206" s="6"/>
      <c r="Q206" s="6"/>
      <c r="R206" s="6"/>
      <c r="S206" s="6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</row>
    <row r="207" spans="1:134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6"/>
      <c r="M207" s="6"/>
      <c r="N207" s="6"/>
      <c r="O207" s="6"/>
      <c r="P207" s="6"/>
      <c r="Q207" s="6"/>
      <c r="R207" s="6"/>
      <c r="S207" s="6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</row>
    <row r="208" spans="1:13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6"/>
      <c r="M208" s="6"/>
      <c r="N208" s="6"/>
      <c r="O208" s="6"/>
      <c r="P208" s="6"/>
      <c r="Q208" s="6"/>
      <c r="R208" s="6"/>
      <c r="S208" s="6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</row>
    <row r="209" spans="1:134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6"/>
      <c r="M209" s="6"/>
      <c r="N209" s="6"/>
      <c r="O209" s="6"/>
      <c r="P209" s="6"/>
      <c r="Q209" s="6"/>
      <c r="R209" s="6"/>
      <c r="S209" s="6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</row>
    <row r="210" spans="1:134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6"/>
      <c r="M210" s="6"/>
      <c r="N210" s="6"/>
      <c r="O210" s="6"/>
      <c r="P210" s="6"/>
      <c r="Q210" s="6"/>
      <c r="R210" s="6"/>
      <c r="S210" s="6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</row>
    <row r="211" spans="1:134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6"/>
      <c r="M211" s="6"/>
      <c r="N211" s="6"/>
      <c r="O211" s="6"/>
      <c r="P211" s="6"/>
      <c r="Q211" s="6"/>
      <c r="R211" s="6"/>
      <c r="S211" s="6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</row>
    <row r="212" spans="1:134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6"/>
      <c r="M212" s="6"/>
      <c r="N212" s="6"/>
      <c r="O212" s="6"/>
      <c r="P212" s="6"/>
      <c r="Q212" s="6"/>
      <c r="R212" s="6"/>
      <c r="S212" s="6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</row>
    <row r="213" spans="1:134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6"/>
      <c r="M213" s="6"/>
      <c r="N213" s="6"/>
      <c r="O213" s="6"/>
      <c r="P213" s="6"/>
      <c r="Q213" s="6"/>
      <c r="R213" s="6"/>
      <c r="S213" s="6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</row>
    <row r="214" spans="1:134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6"/>
      <c r="M214" s="6"/>
      <c r="N214" s="6"/>
      <c r="O214" s="6"/>
      <c r="P214" s="6"/>
      <c r="Q214" s="6"/>
      <c r="R214" s="6"/>
      <c r="S214" s="6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</row>
    <row r="215" spans="1:134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6"/>
      <c r="M215" s="6"/>
      <c r="N215" s="6"/>
      <c r="O215" s="6"/>
      <c r="P215" s="6"/>
      <c r="Q215" s="6"/>
      <c r="R215" s="6"/>
      <c r="S215" s="6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</row>
    <row r="216" spans="1:134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6"/>
      <c r="M216" s="6"/>
      <c r="N216" s="6"/>
      <c r="O216" s="6"/>
      <c r="P216" s="6"/>
      <c r="Q216" s="6"/>
      <c r="R216" s="6"/>
      <c r="S216" s="6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</row>
    <row r="217" spans="1:134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6"/>
      <c r="M217" s="6"/>
      <c r="N217" s="6"/>
      <c r="O217" s="6"/>
      <c r="P217" s="6"/>
      <c r="Q217" s="6"/>
      <c r="R217" s="6"/>
      <c r="S217" s="6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</row>
    <row r="218" spans="1:134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6"/>
      <c r="M218" s="6"/>
      <c r="N218" s="6"/>
      <c r="O218" s="6"/>
      <c r="P218" s="6"/>
      <c r="Q218" s="6"/>
      <c r="R218" s="6"/>
      <c r="S218" s="6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</row>
    <row r="219" spans="1:134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6"/>
      <c r="M219" s="6"/>
      <c r="N219" s="6"/>
      <c r="O219" s="6"/>
      <c r="P219" s="6"/>
      <c r="Q219" s="6"/>
      <c r="R219" s="6"/>
      <c r="S219" s="6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</row>
    <row r="220" spans="1:134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6"/>
      <c r="M220" s="6"/>
      <c r="N220" s="6"/>
      <c r="O220" s="6"/>
      <c r="P220" s="6"/>
      <c r="Q220" s="6"/>
      <c r="R220" s="6"/>
      <c r="S220" s="6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</row>
    <row r="221" spans="1:134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6"/>
      <c r="M221" s="6"/>
      <c r="N221" s="6"/>
      <c r="O221" s="6"/>
      <c r="P221" s="6"/>
      <c r="Q221" s="6"/>
      <c r="R221" s="6"/>
      <c r="S221" s="6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</row>
    <row r="222" spans="1:134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6"/>
      <c r="M222" s="6"/>
      <c r="N222" s="6"/>
      <c r="O222" s="6"/>
      <c r="P222" s="6"/>
      <c r="Q222" s="6"/>
      <c r="R222" s="6"/>
      <c r="S222" s="6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</row>
    <row r="223" spans="1:134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6"/>
      <c r="M223" s="6"/>
      <c r="N223" s="6"/>
      <c r="O223" s="6"/>
      <c r="P223" s="6"/>
      <c r="Q223" s="6"/>
      <c r="R223" s="6"/>
      <c r="S223" s="6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</row>
    <row r="224" spans="1:134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6"/>
      <c r="M224" s="6"/>
      <c r="N224" s="6"/>
      <c r="O224" s="6"/>
      <c r="P224" s="6"/>
      <c r="Q224" s="6"/>
      <c r="R224" s="6"/>
      <c r="S224" s="6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</row>
    <row r="225" spans="1:134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6"/>
      <c r="M225" s="6"/>
      <c r="N225" s="6"/>
      <c r="O225" s="6"/>
      <c r="P225" s="6"/>
      <c r="Q225" s="6"/>
      <c r="R225" s="6"/>
      <c r="S225" s="6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</row>
    <row r="226" spans="1:134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6"/>
      <c r="M226" s="6"/>
      <c r="N226" s="6"/>
      <c r="O226" s="6"/>
      <c r="P226" s="6"/>
      <c r="Q226" s="6"/>
      <c r="R226" s="6"/>
      <c r="S226" s="6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</row>
    <row r="227" spans="1:134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6"/>
      <c r="M227" s="6"/>
      <c r="N227" s="6"/>
      <c r="O227" s="6"/>
      <c r="P227" s="6"/>
      <c r="Q227" s="6"/>
      <c r="R227" s="6"/>
      <c r="S227" s="6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</row>
    <row r="228" spans="1:134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6"/>
      <c r="M228" s="6"/>
      <c r="N228" s="6"/>
      <c r="O228" s="6"/>
      <c r="P228" s="6"/>
      <c r="Q228" s="6"/>
      <c r="R228" s="6"/>
      <c r="S228" s="6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</row>
    <row r="229" spans="1:134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6"/>
      <c r="M229" s="6"/>
      <c r="N229" s="6"/>
      <c r="O229" s="6"/>
      <c r="P229" s="6"/>
      <c r="Q229" s="6"/>
      <c r="R229" s="6"/>
      <c r="S229" s="6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</row>
    <row r="230" spans="1:134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6"/>
      <c r="M230" s="6"/>
      <c r="N230" s="6"/>
      <c r="O230" s="6"/>
      <c r="P230" s="6"/>
      <c r="Q230" s="6"/>
      <c r="R230" s="6"/>
      <c r="S230" s="6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</row>
    <row r="231" spans="1:134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6"/>
      <c r="M231" s="6"/>
      <c r="N231" s="6"/>
      <c r="O231" s="6"/>
      <c r="P231" s="6"/>
      <c r="Q231" s="6"/>
      <c r="R231" s="6"/>
      <c r="S231" s="6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</row>
    <row r="232" spans="1:134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6"/>
      <c r="M232" s="6"/>
      <c r="N232" s="6"/>
      <c r="O232" s="6"/>
      <c r="P232" s="6"/>
      <c r="Q232" s="6"/>
      <c r="R232" s="6"/>
      <c r="S232" s="6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</row>
    <row r="233" spans="1:134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6"/>
      <c r="M233" s="6"/>
      <c r="N233" s="6"/>
      <c r="O233" s="6"/>
      <c r="P233" s="6"/>
      <c r="Q233" s="6"/>
      <c r="R233" s="6"/>
      <c r="S233" s="6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</row>
    <row r="234" spans="1:134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6"/>
      <c r="M234" s="6"/>
      <c r="N234" s="6"/>
      <c r="O234" s="6"/>
      <c r="P234" s="6"/>
      <c r="Q234" s="6"/>
      <c r="R234" s="6"/>
      <c r="S234" s="6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</row>
    <row r="235" spans="1:134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6"/>
      <c r="M235" s="6"/>
      <c r="N235" s="6"/>
      <c r="O235" s="6"/>
      <c r="P235" s="6"/>
      <c r="Q235" s="6"/>
      <c r="R235" s="6"/>
      <c r="S235" s="6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</row>
    <row r="236" spans="1:134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6"/>
      <c r="M236" s="6"/>
      <c r="N236" s="6"/>
      <c r="O236" s="6"/>
      <c r="P236" s="6"/>
      <c r="Q236" s="6"/>
      <c r="R236" s="6"/>
      <c r="S236" s="6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</row>
    <row r="237" spans="1:134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6"/>
      <c r="M237" s="6"/>
      <c r="N237" s="6"/>
      <c r="O237" s="6"/>
      <c r="P237" s="6"/>
      <c r="Q237" s="6"/>
      <c r="R237" s="6"/>
      <c r="S237" s="6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</row>
    <row r="238" spans="1:134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6"/>
      <c r="M238" s="6"/>
      <c r="N238" s="6"/>
      <c r="O238" s="6"/>
      <c r="P238" s="6"/>
      <c r="Q238" s="6"/>
      <c r="R238" s="6"/>
      <c r="S238" s="6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</row>
    <row r="239" spans="1:134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6"/>
      <c r="M239" s="6"/>
      <c r="N239" s="6"/>
      <c r="O239" s="6"/>
      <c r="P239" s="6"/>
      <c r="Q239" s="6"/>
      <c r="R239" s="6"/>
      <c r="S239" s="6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</row>
    <row r="240" spans="1:134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6"/>
      <c r="M240" s="6"/>
      <c r="N240" s="6"/>
      <c r="O240" s="6"/>
      <c r="P240" s="6"/>
      <c r="Q240" s="6"/>
      <c r="R240" s="6"/>
      <c r="S240" s="6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</row>
    <row r="241" spans="1:134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6"/>
      <c r="M241" s="6"/>
      <c r="N241" s="6"/>
      <c r="O241" s="6"/>
      <c r="P241" s="6"/>
      <c r="Q241" s="6"/>
      <c r="R241" s="6"/>
      <c r="S241" s="6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</row>
    <row r="242" spans="1:134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6"/>
      <c r="M242" s="6"/>
      <c r="N242" s="6"/>
      <c r="O242" s="6"/>
      <c r="P242" s="6"/>
      <c r="Q242" s="6"/>
      <c r="R242" s="6"/>
      <c r="S242" s="6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</row>
    <row r="243" spans="1:134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6"/>
      <c r="M243" s="6"/>
      <c r="N243" s="6"/>
      <c r="O243" s="6"/>
      <c r="P243" s="6"/>
      <c r="Q243" s="6"/>
      <c r="R243" s="6"/>
      <c r="S243" s="6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</row>
    <row r="244" spans="1:134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6"/>
      <c r="M244" s="6"/>
      <c r="N244" s="6"/>
      <c r="O244" s="6"/>
      <c r="P244" s="6"/>
      <c r="Q244" s="6"/>
      <c r="R244" s="6"/>
      <c r="S244" s="6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</row>
    <row r="245" spans="1:134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6"/>
      <c r="M245" s="6"/>
      <c r="N245" s="6"/>
      <c r="O245" s="6"/>
      <c r="P245" s="6"/>
      <c r="Q245" s="6"/>
      <c r="R245" s="6"/>
      <c r="S245" s="6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</row>
    <row r="246" spans="1:134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6"/>
      <c r="M246" s="6"/>
      <c r="N246" s="6"/>
      <c r="O246" s="6"/>
      <c r="P246" s="6"/>
      <c r="Q246" s="6"/>
      <c r="R246" s="6"/>
      <c r="S246" s="6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</row>
    <row r="247" spans="1:134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6"/>
      <c r="M247" s="6"/>
      <c r="N247" s="6"/>
      <c r="O247" s="6"/>
      <c r="P247" s="6"/>
      <c r="Q247" s="6"/>
      <c r="R247" s="6"/>
      <c r="S247" s="6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</row>
    <row r="248" spans="1:134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6"/>
      <c r="M248" s="6"/>
      <c r="N248" s="6"/>
      <c r="O248" s="6"/>
      <c r="P248" s="6"/>
      <c r="Q248" s="6"/>
      <c r="R248" s="6"/>
      <c r="S248" s="6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</row>
    <row r="249" spans="1:134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6"/>
      <c r="M249" s="6"/>
      <c r="N249" s="6"/>
      <c r="O249" s="6"/>
      <c r="P249" s="6"/>
      <c r="Q249" s="6"/>
      <c r="R249" s="6"/>
      <c r="S249" s="6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</row>
    <row r="250" spans="1:134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6"/>
      <c r="M250" s="6"/>
      <c r="N250" s="6"/>
      <c r="O250" s="6"/>
      <c r="P250" s="6"/>
      <c r="Q250" s="6"/>
      <c r="R250" s="6"/>
      <c r="S250" s="6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</row>
    <row r="251" spans="1:134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6"/>
      <c r="M251" s="6"/>
      <c r="N251" s="6"/>
      <c r="O251" s="6"/>
      <c r="P251" s="6"/>
      <c r="Q251" s="6"/>
      <c r="R251" s="6"/>
      <c r="S251" s="6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</row>
    <row r="252" spans="1:134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6"/>
      <c r="M252" s="6"/>
      <c r="N252" s="6"/>
      <c r="O252" s="6"/>
      <c r="P252" s="6"/>
      <c r="Q252" s="6"/>
      <c r="R252" s="6"/>
      <c r="S252" s="6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</row>
    <row r="253" spans="1:134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6"/>
      <c r="M253" s="6"/>
      <c r="N253" s="6"/>
      <c r="O253" s="6"/>
      <c r="P253" s="6"/>
      <c r="Q253" s="6"/>
      <c r="R253" s="6"/>
      <c r="S253" s="6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</row>
    <row r="254" spans="1:134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6"/>
      <c r="M254" s="6"/>
      <c r="N254" s="6"/>
      <c r="O254" s="6"/>
      <c r="P254" s="6"/>
      <c r="Q254" s="6"/>
      <c r="R254" s="6"/>
      <c r="S254" s="6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</row>
    <row r="255" spans="1:134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6"/>
      <c r="M255" s="6"/>
      <c r="N255" s="6"/>
      <c r="O255" s="6"/>
      <c r="P255" s="6"/>
      <c r="Q255" s="6"/>
      <c r="R255" s="6"/>
      <c r="S255" s="6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</row>
    <row r="256" spans="1:134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6"/>
      <c r="M256" s="6"/>
      <c r="N256" s="6"/>
      <c r="O256" s="6"/>
      <c r="P256" s="6"/>
      <c r="Q256" s="6"/>
      <c r="R256" s="6"/>
      <c r="S256" s="6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</row>
    <row r="257" spans="1:134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6"/>
      <c r="M257" s="6"/>
      <c r="N257" s="6"/>
      <c r="O257" s="6"/>
      <c r="P257" s="6"/>
      <c r="Q257" s="6"/>
      <c r="R257" s="6"/>
      <c r="S257" s="6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</row>
    <row r="258" spans="1:134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6"/>
      <c r="M258" s="6"/>
      <c r="N258" s="6"/>
      <c r="O258" s="6"/>
      <c r="P258" s="6"/>
      <c r="Q258" s="6"/>
      <c r="R258" s="6"/>
      <c r="S258" s="6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</row>
    <row r="259" spans="1:134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6"/>
      <c r="M259" s="6"/>
      <c r="N259" s="6"/>
      <c r="O259" s="6"/>
      <c r="P259" s="6"/>
      <c r="Q259" s="6"/>
      <c r="R259" s="6"/>
      <c r="S259" s="6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</row>
    <row r="260" spans="1:134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6"/>
      <c r="M260" s="6"/>
      <c r="N260" s="6"/>
      <c r="O260" s="6"/>
      <c r="P260" s="6"/>
      <c r="Q260" s="6"/>
      <c r="R260" s="6"/>
      <c r="S260" s="6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</row>
    <row r="261" spans="1:134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6"/>
      <c r="M261" s="6"/>
      <c r="N261" s="6"/>
      <c r="O261" s="6"/>
      <c r="P261" s="6"/>
      <c r="Q261" s="6"/>
      <c r="R261" s="6"/>
      <c r="S261" s="6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</row>
    <row r="262" spans="1:134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6"/>
      <c r="M262" s="6"/>
      <c r="N262" s="6"/>
      <c r="O262" s="6"/>
      <c r="P262" s="6"/>
      <c r="Q262" s="6"/>
      <c r="R262" s="6"/>
      <c r="S262" s="6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</row>
    <row r="263" spans="1:134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6"/>
      <c r="M263" s="6"/>
      <c r="N263" s="6"/>
      <c r="O263" s="6"/>
      <c r="P263" s="6"/>
      <c r="Q263" s="6"/>
      <c r="R263" s="6"/>
      <c r="S263" s="6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</row>
    <row r="264" spans="1:134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6"/>
      <c r="M264" s="6"/>
      <c r="N264" s="6"/>
      <c r="O264" s="6"/>
      <c r="P264" s="6"/>
      <c r="Q264" s="6"/>
      <c r="R264" s="6"/>
      <c r="S264" s="6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</row>
    <row r="265" spans="1:134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6"/>
      <c r="M265" s="6"/>
      <c r="N265" s="6"/>
      <c r="O265" s="6"/>
      <c r="P265" s="6"/>
      <c r="Q265" s="6"/>
      <c r="R265" s="6"/>
      <c r="S265" s="6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</row>
    <row r="266" spans="1:134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6"/>
      <c r="M266" s="6"/>
      <c r="N266" s="6"/>
      <c r="O266" s="6"/>
      <c r="P266" s="6"/>
      <c r="Q266" s="6"/>
      <c r="R266" s="6"/>
      <c r="S266" s="6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</row>
    <row r="267" spans="1:134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6"/>
      <c r="M267" s="6"/>
      <c r="N267" s="6"/>
      <c r="O267" s="6"/>
      <c r="P267" s="6"/>
      <c r="Q267" s="6"/>
      <c r="R267" s="6"/>
      <c r="S267" s="6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</row>
    <row r="268" spans="1:134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6"/>
      <c r="M268" s="6"/>
      <c r="N268" s="6"/>
      <c r="O268" s="6"/>
      <c r="P268" s="6"/>
      <c r="Q268" s="6"/>
      <c r="R268" s="6"/>
      <c r="S268" s="6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</row>
    <row r="269" spans="1:134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6"/>
      <c r="M269" s="6"/>
      <c r="N269" s="6"/>
      <c r="O269" s="6"/>
      <c r="P269" s="6"/>
      <c r="Q269" s="6"/>
      <c r="R269" s="6"/>
      <c r="S269" s="6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</row>
    <row r="270" spans="1:134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6"/>
      <c r="M270" s="6"/>
      <c r="N270" s="6"/>
      <c r="O270" s="6"/>
      <c r="P270" s="6"/>
      <c r="Q270" s="6"/>
      <c r="R270" s="6"/>
      <c r="S270" s="6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</row>
    <row r="271" spans="1:134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6"/>
      <c r="M271" s="6"/>
      <c r="N271" s="6"/>
      <c r="O271" s="6"/>
      <c r="P271" s="6"/>
      <c r="Q271" s="6"/>
      <c r="R271" s="6"/>
      <c r="S271" s="6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</row>
    <row r="272" spans="1:134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6"/>
      <c r="M272" s="6"/>
      <c r="N272" s="6"/>
      <c r="O272" s="6"/>
      <c r="P272" s="6"/>
      <c r="Q272" s="6"/>
      <c r="R272" s="6"/>
      <c r="S272" s="6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</row>
    <row r="273" spans="1:134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6"/>
      <c r="M273" s="6"/>
      <c r="N273" s="6"/>
      <c r="O273" s="6"/>
      <c r="P273" s="6"/>
      <c r="Q273" s="6"/>
      <c r="R273" s="6"/>
      <c r="S273" s="6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</row>
    <row r="274" spans="1:134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6"/>
      <c r="M274" s="6"/>
      <c r="N274" s="6"/>
      <c r="O274" s="6"/>
      <c r="P274" s="6"/>
      <c r="Q274" s="6"/>
      <c r="R274" s="6"/>
      <c r="S274" s="6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</row>
    <row r="275" spans="1:134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6"/>
      <c r="M275" s="6"/>
      <c r="N275" s="6"/>
      <c r="O275" s="6"/>
      <c r="P275" s="6"/>
      <c r="Q275" s="6"/>
      <c r="R275" s="6"/>
      <c r="S275" s="6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</row>
    <row r="276" spans="1:134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6"/>
      <c r="M276" s="6"/>
      <c r="N276" s="6"/>
      <c r="O276" s="6"/>
      <c r="P276" s="6"/>
      <c r="Q276" s="6"/>
      <c r="R276" s="6"/>
      <c r="S276" s="6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</row>
    <row r="277" spans="1:134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6"/>
      <c r="M277" s="6"/>
      <c r="N277" s="6"/>
      <c r="O277" s="6"/>
      <c r="P277" s="6"/>
      <c r="Q277" s="6"/>
      <c r="R277" s="6"/>
      <c r="S277" s="6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</row>
    <row r="278" spans="1:134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6"/>
      <c r="M278" s="6"/>
      <c r="N278" s="6"/>
      <c r="O278" s="6"/>
      <c r="P278" s="6"/>
      <c r="Q278" s="6"/>
      <c r="R278" s="6"/>
      <c r="S278" s="6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</row>
    <row r="279" spans="1:134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6"/>
      <c r="M279" s="6"/>
      <c r="N279" s="6"/>
      <c r="O279" s="6"/>
      <c r="P279" s="6"/>
      <c r="Q279" s="6"/>
      <c r="R279" s="6"/>
      <c r="S279" s="6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</row>
    <row r="280" spans="1:134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6"/>
      <c r="M280" s="6"/>
      <c r="N280" s="6"/>
      <c r="O280" s="6"/>
      <c r="P280" s="6"/>
      <c r="Q280" s="6"/>
      <c r="R280" s="6"/>
      <c r="S280" s="6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</row>
    <row r="281" spans="1:134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6"/>
      <c r="M281" s="6"/>
      <c r="N281" s="6"/>
      <c r="O281" s="6"/>
      <c r="P281" s="6"/>
      <c r="Q281" s="6"/>
      <c r="R281" s="6"/>
      <c r="S281" s="6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</row>
    <row r="282" spans="1:134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6"/>
      <c r="M282" s="6"/>
      <c r="N282" s="6"/>
      <c r="O282" s="6"/>
      <c r="P282" s="6"/>
      <c r="Q282" s="6"/>
      <c r="R282" s="6"/>
      <c r="S282" s="6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</row>
    <row r="283" spans="1:134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6"/>
      <c r="M283" s="6"/>
      <c r="N283" s="6"/>
      <c r="O283" s="6"/>
      <c r="P283" s="6"/>
      <c r="Q283" s="6"/>
      <c r="R283" s="6"/>
      <c r="S283" s="6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</row>
    <row r="284" spans="1:134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6"/>
      <c r="M284" s="6"/>
      <c r="N284" s="6"/>
      <c r="O284" s="6"/>
      <c r="P284" s="6"/>
      <c r="Q284" s="6"/>
      <c r="R284" s="6"/>
      <c r="S284" s="6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</row>
    <row r="285" spans="1:134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6"/>
      <c r="M285" s="6"/>
      <c r="N285" s="6"/>
      <c r="O285" s="6"/>
      <c r="P285" s="6"/>
      <c r="Q285" s="6"/>
      <c r="R285" s="6"/>
      <c r="S285" s="6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</row>
    <row r="286" spans="1:134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6"/>
      <c r="M286" s="6"/>
      <c r="N286" s="6"/>
      <c r="O286" s="6"/>
      <c r="P286" s="6"/>
      <c r="Q286" s="6"/>
      <c r="R286" s="6"/>
      <c r="S286" s="6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</row>
    <row r="287" spans="1:134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6"/>
      <c r="M287" s="6"/>
      <c r="N287" s="6"/>
      <c r="O287" s="6"/>
      <c r="P287" s="6"/>
      <c r="Q287" s="6"/>
      <c r="R287" s="6"/>
      <c r="S287" s="6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</row>
    <row r="288" spans="1:134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6"/>
      <c r="M288" s="6"/>
      <c r="N288" s="6"/>
      <c r="O288" s="6"/>
      <c r="P288" s="6"/>
      <c r="Q288" s="6"/>
      <c r="R288" s="6"/>
      <c r="S288" s="6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</row>
    <row r="289" spans="1:134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6"/>
      <c r="M289" s="6"/>
      <c r="N289" s="6"/>
      <c r="O289" s="6"/>
      <c r="P289" s="6"/>
      <c r="Q289" s="6"/>
      <c r="R289" s="6"/>
      <c r="S289" s="6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</row>
    <row r="290" spans="1:134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6"/>
      <c r="M290" s="6"/>
      <c r="N290" s="6"/>
      <c r="O290" s="6"/>
      <c r="P290" s="6"/>
      <c r="Q290" s="6"/>
      <c r="R290" s="6"/>
      <c r="S290" s="6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</row>
    <row r="291" spans="1:134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6"/>
      <c r="M291" s="6"/>
      <c r="N291" s="6"/>
      <c r="O291" s="6"/>
      <c r="P291" s="6"/>
      <c r="Q291" s="6"/>
      <c r="R291" s="6"/>
      <c r="S291" s="6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</row>
    <row r="292" spans="1:134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6"/>
      <c r="M292" s="6"/>
      <c r="N292" s="6"/>
      <c r="O292" s="6"/>
      <c r="P292" s="6"/>
      <c r="Q292" s="6"/>
      <c r="R292" s="6"/>
      <c r="S292" s="6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</row>
    <row r="293" spans="1:134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6"/>
      <c r="M293" s="6"/>
      <c r="N293" s="6"/>
      <c r="O293" s="6"/>
      <c r="P293" s="6"/>
      <c r="Q293" s="6"/>
      <c r="R293" s="6"/>
      <c r="S293" s="6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</row>
    <row r="294" spans="1:134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6"/>
      <c r="M294" s="6"/>
      <c r="N294" s="6"/>
      <c r="O294" s="6"/>
      <c r="P294" s="6"/>
      <c r="Q294" s="6"/>
      <c r="R294" s="6"/>
      <c r="S294" s="6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</row>
    <row r="295" spans="1:134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6"/>
      <c r="M295" s="6"/>
      <c r="N295" s="6"/>
      <c r="O295" s="6"/>
      <c r="P295" s="6"/>
      <c r="Q295" s="6"/>
      <c r="R295" s="6"/>
      <c r="S295" s="6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</row>
    <row r="296" spans="1:134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6"/>
      <c r="M296" s="6"/>
      <c r="N296" s="6"/>
      <c r="O296" s="6"/>
      <c r="P296" s="6"/>
      <c r="Q296" s="6"/>
      <c r="R296" s="6"/>
      <c r="S296" s="6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</row>
    <row r="297" spans="1:134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6"/>
      <c r="M297" s="6"/>
      <c r="N297" s="6"/>
      <c r="O297" s="6"/>
      <c r="P297" s="6"/>
      <c r="Q297" s="6"/>
      <c r="R297" s="6"/>
      <c r="S297" s="6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</row>
    <row r="298" spans="1:134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6"/>
      <c r="M298" s="6"/>
      <c r="N298" s="6"/>
      <c r="O298" s="6"/>
      <c r="P298" s="6"/>
      <c r="Q298" s="6"/>
      <c r="R298" s="6"/>
      <c r="S298" s="6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</row>
    <row r="299" spans="1:134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6"/>
      <c r="M299" s="6"/>
      <c r="N299" s="6"/>
      <c r="O299" s="6"/>
      <c r="P299" s="6"/>
      <c r="Q299" s="6"/>
      <c r="R299" s="6"/>
      <c r="S299" s="6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</row>
    <row r="300" spans="1:134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6"/>
      <c r="M300" s="6"/>
      <c r="N300" s="6"/>
      <c r="O300" s="6"/>
      <c r="P300" s="6"/>
      <c r="Q300" s="6"/>
      <c r="R300" s="6"/>
      <c r="S300" s="6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</row>
    <row r="301" spans="1:134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6"/>
      <c r="M301" s="6"/>
      <c r="N301" s="6"/>
      <c r="O301" s="6"/>
      <c r="P301" s="6"/>
      <c r="Q301" s="6"/>
      <c r="R301" s="6"/>
      <c r="S301" s="6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</row>
    <row r="302" spans="1:134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6"/>
      <c r="M302" s="6"/>
      <c r="N302" s="6"/>
      <c r="O302" s="6"/>
      <c r="P302" s="6"/>
      <c r="Q302" s="6"/>
      <c r="R302" s="6"/>
      <c r="S302" s="6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</row>
    <row r="303" spans="1:134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6"/>
      <c r="M303" s="6"/>
      <c r="N303" s="6"/>
      <c r="O303" s="6"/>
      <c r="P303" s="6"/>
      <c r="Q303" s="6"/>
      <c r="R303" s="6"/>
      <c r="S303" s="6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</row>
    <row r="304" spans="1:134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6"/>
      <c r="M304" s="6"/>
      <c r="N304" s="6"/>
      <c r="O304" s="6"/>
      <c r="P304" s="6"/>
      <c r="Q304" s="6"/>
      <c r="R304" s="6"/>
      <c r="S304" s="6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</row>
    <row r="305" spans="1:134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6"/>
      <c r="M305" s="6"/>
      <c r="N305" s="6"/>
      <c r="O305" s="6"/>
      <c r="P305" s="6"/>
      <c r="Q305" s="6"/>
      <c r="R305" s="6"/>
      <c r="S305" s="6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</row>
    <row r="306" spans="1:134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6"/>
      <c r="M306" s="6"/>
      <c r="N306" s="6"/>
      <c r="O306" s="6"/>
      <c r="P306" s="6"/>
      <c r="Q306" s="6"/>
      <c r="R306" s="6"/>
      <c r="S306" s="6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</row>
    <row r="307" spans="1:134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6"/>
      <c r="M307" s="6"/>
      <c r="N307" s="6"/>
      <c r="O307" s="6"/>
      <c r="P307" s="6"/>
      <c r="Q307" s="6"/>
      <c r="R307" s="6"/>
      <c r="S307" s="6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</row>
    <row r="308" spans="1:134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6"/>
      <c r="M308" s="6"/>
      <c r="N308" s="6"/>
      <c r="O308" s="6"/>
      <c r="P308" s="6"/>
      <c r="Q308" s="6"/>
      <c r="R308" s="6"/>
      <c r="S308" s="6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</row>
    <row r="309" spans="1:134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6"/>
      <c r="M309" s="6"/>
      <c r="N309" s="6"/>
      <c r="O309" s="6"/>
      <c r="P309" s="6"/>
      <c r="Q309" s="6"/>
      <c r="R309" s="6"/>
      <c r="S309" s="6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</row>
    <row r="310" spans="1:134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6"/>
      <c r="M310" s="6"/>
      <c r="N310" s="6"/>
      <c r="O310" s="6"/>
      <c r="P310" s="6"/>
      <c r="Q310" s="6"/>
      <c r="R310" s="6"/>
      <c r="S310" s="6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</row>
    <row r="311" spans="1:134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  <c r="Q311" s="6"/>
      <c r="R311" s="6"/>
      <c r="S311" s="6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</row>
    <row r="312" spans="1:134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6"/>
      <c r="M312" s="6"/>
      <c r="N312" s="6"/>
      <c r="O312" s="6"/>
      <c r="P312" s="6"/>
      <c r="Q312" s="6"/>
      <c r="R312" s="6"/>
      <c r="S312" s="6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</row>
    <row r="313" spans="1:134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6"/>
      <c r="M313" s="6"/>
      <c r="N313" s="6"/>
      <c r="O313" s="6"/>
      <c r="P313" s="6"/>
      <c r="Q313" s="6"/>
      <c r="R313" s="6"/>
      <c r="S313" s="6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</row>
    <row r="314" spans="1:134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6"/>
      <c r="M314" s="6"/>
      <c r="N314" s="6"/>
      <c r="O314" s="6"/>
      <c r="P314" s="6"/>
      <c r="Q314" s="6"/>
      <c r="R314" s="6"/>
      <c r="S314" s="6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</row>
    <row r="315" spans="1:134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6"/>
      <c r="M315" s="6"/>
      <c r="N315" s="6"/>
      <c r="O315" s="6"/>
      <c r="P315" s="6"/>
      <c r="Q315" s="6"/>
      <c r="R315" s="6"/>
      <c r="S315" s="6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</row>
    <row r="316" spans="1:134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6"/>
      <c r="M316" s="6"/>
      <c r="N316" s="6"/>
      <c r="O316" s="6"/>
      <c r="P316" s="6"/>
      <c r="Q316" s="6"/>
      <c r="R316" s="6"/>
      <c r="S316" s="6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</row>
    <row r="317" spans="1:134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6"/>
      <c r="M317" s="6"/>
      <c r="N317" s="6"/>
      <c r="O317" s="6"/>
      <c r="P317" s="6"/>
      <c r="Q317" s="6"/>
      <c r="R317" s="6"/>
      <c r="S317" s="6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</row>
    <row r="318" spans="1:134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6"/>
      <c r="M318" s="6"/>
      <c r="N318" s="6"/>
      <c r="O318" s="6"/>
      <c r="P318" s="6"/>
      <c r="Q318" s="6"/>
      <c r="R318" s="6"/>
      <c r="S318" s="6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</row>
    <row r="319" spans="1:134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6"/>
      <c r="M319" s="6"/>
      <c r="N319" s="6"/>
      <c r="O319" s="6"/>
      <c r="P319" s="6"/>
      <c r="Q319" s="6"/>
      <c r="R319" s="6"/>
      <c r="S319" s="6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</row>
    <row r="320" spans="1:134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6"/>
      <c r="M320" s="6"/>
      <c r="N320" s="6"/>
      <c r="O320" s="6"/>
      <c r="P320" s="6"/>
      <c r="Q320" s="6"/>
      <c r="R320" s="6"/>
      <c r="S320" s="6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</row>
    <row r="321" spans="1:134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6"/>
      <c r="M321" s="6"/>
      <c r="N321" s="6"/>
      <c r="O321" s="6"/>
      <c r="P321" s="6"/>
      <c r="Q321" s="6"/>
      <c r="R321" s="6"/>
      <c r="S321" s="6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</row>
    <row r="322" spans="1:134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6"/>
      <c r="M322" s="6"/>
      <c r="N322" s="6"/>
      <c r="O322" s="6"/>
      <c r="P322" s="6"/>
      <c r="Q322" s="6"/>
      <c r="R322" s="6"/>
      <c r="S322" s="6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</row>
    <row r="323" spans="1:134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6"/>
      <c r="M323" s="6"/>
      <c r="N323" s="6"/>
      <c r="O323" s="6"/>
      <c r="P323" s="6"/>
      <c r="Q323" s="6"/>
      <c r="R323" s="6"/>
      <c r="S323" s="6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</row>
    <row r="324" spans="1:134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6"/>
      <c r="M324" s="6"/>
      <c r="N324" s="6"/>
      <c r="O324" s="6"/>
      <c r="P324" s="6"/>
      <c r="Q324" s="6"/>
      <c r="R324" s="6"/>
      <c r="S324" s="6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</row>
    <row r="325" spans="1:134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6"/>
      <c r="M325" s="6"/>
      <c r="N325" s="6"/>
      <c r="O325" s="6"/>
      <c r="P325" s="6"/>
      <c r="Q325" s="6"/>
      <c r="R325" s="6"/>
      <c r="S325" s="6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</row>
    <row r="326" spans="1:134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6"/>
      <c r="M326" s="6"/>
      <c r="N326" s="6"/>
      <c r="O326" s="6"/>
      <c r="P326" s="6"/>
      <c r="Q326" s="6"/>
      <c r="R326" s="6"/>
      <c r="S326" s="6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</row>
    <row r="327" spans="1:134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6"/>
      <c r="M327" s="6"/>
      <c r="N327" s="6"/>
      <c r="O327" s="6"/>
      <c r="P327" s="6"/>
      <c r="Q327" s="6"/>
      <c r="R327" s="6"/>
      <c r="S327" s="6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</row>
    <row r="328" spans="1:134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6"/>
      <c r="M328" s="6"/>
      <c r="N328" s="6"/>
      <c r="O328" s="6"/>
      <c r="P328" s="6"/>
      <c r="Q328" s="6"/>
      <c r="R328" s="6"/>
      <c r="S328" s="6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</row>
    <row r="329" spans="1:134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6"/>
      <c r="M329" s="6"/>
      <c r="N329" s="6"/>
      <c r="O329" s="6"/>
      <c r="P329" s="6"/>
      <c r="Q329" s="6"/>
      <c r="R329" s="6"/>
      <c r="S329" s="6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</row>
    <row r="330" spans="1:134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6"/>
      <c r="M330" s="6"/>
      <c r="N330" s="6"/>
      <c r="O330" s="6"/>
      <c r="P330" s="6"/>
      <c r="Q330" s="6"/>
      <c r="R330" s="6"/>
      <c r="S330" s="6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</row>
    <row r="331" spans="1:134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6"/>
      <c r="M331" s="6"/>
      <c r="N331" s="6"/>
      <c r="O331" s="6"/>
      <c r="P331" s="6"/>
      <c r="Q331" s="6"/>
      <c r="R331" s="6"/>
      <c r="S331" s="6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</row>
    <row r="332" spans="1:134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6"/>
      <c r="M332" s="6"/>
      <c r="N332" s="6"/>
      <c r="O332" s="6"/>
      <c r="P332" s="6"/>
      <c r="Q332" s="6"/>
      <c r="R332" s="6"/>
      <c r="S332" s="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</row>
    <row r="333" spans="1:134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6"/>
      <c r="M333" s="6"/>
      <c r="N333" s="6"/>
      <c r="O333" s="6"/>
      <c r="P333" s="6"/>
      <c r="Q333" s="6"/>
      <c r="R333" s="6"/>
      <c r="S333" s="6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</row>
    <row r="334" spans="1:134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6"/>
      <c r="M334" s="6"/>
      <c r="N334" s="6"/>
      <c r="O334" s="6"/>
      <c r="P334" s="6"/>
      <c r="Q334" s="6"/>
      <c r="R334" s="6"/>
      <c r="S334" s="6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</row>
    <row r="335" spans="1:134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6"/>
      <c r="M335" s="6"/>
      <c r="N335" s="6"/>
      <c r="O335" s="6"/>
      <c r="P335" s="6"/>
      <c r="Q335" s="6"/>
      <c r="R335" s="6"/>
      <c r="S335" s="6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</row>
    <row r="336" spans="1:134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6"/>
      <c r="M336" s="6"/>
      <c r="N336" s="6"/>
      <c r="O336" s="6"/>
      <c r="P336" s="6"/>
      <c r="Q336" s="6"/>
      <c r="R336" s="6"/>
      <c r="S336" s="6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</row>
    <row r="337" spans="1:134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6"/>
      <c r="M337" s="6"/>
      <c r="N337" s="6"/>
      <c r="O337" s="6"/>
      <c r="P337" s="6"/>
      <c r="Q337" s="6"/>
      <c r="R337" s="6"/>
      <c r="S337" s="6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</row>
    <row r="338" spans="1:134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6"/>
      <c r="M338" s="6"/>
      <c r="N338" s="6"/>
      <c r="O338" s="6"/>
      <c r="P338" s="6"/>
      <c r="Q338" s="6"/>
      <c r="R338" s="6"/>
      <c r="S338" s="6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</row>
    <row r="339" spans="1:134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6"/>
      <c r="M339" s="6"/>
      <c r="N339" s="6"/>
      <c r="O339" s="6"/>
      <c r="P339" s="6"/>
      <c r="Q339" s="6"/>
      <c r="R339" s="6"/>
      <c r="S339" s="6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</row>
    <row r="340" spans="1:134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6"/>
      <c r="M340" s="6"/>
      <c r="N340" s="6"/>
      <c r="O340" s="6"/>
      <c r="P340" s="6"/>
      <c r="Q340" s="6"/>
      <c r="R340" s="6"/>
      <c r="S340" s="6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</row>
    <row r="341" spans="1:134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6"/>
      <c r="M341" s="6"/>
      <c r="N341" s="6"/>
      <c r="O341" s="6"/>
      <c r="P341" s="6"/>
      <c r="Q341" s="6"/>
      <c r="R341" s="6"/>
      <c r="S341" s="6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</row>
    <row r="342" spans="1:134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6"/>
      <c r="M342" s="6"/>
      <c r="N342" s="6"/>
      <c r="O342" s="6"/>
      <c r="P342" s="6"/>
      <c r="Q342" s="6"/>
      <c r="R342" s="6"/>
      <c r="S342" s="6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</row>
    <row r="343" spans="1:134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6"/>
      <c r="M343" s="6"/>
      <c r="N343" s="6"/>
      <c r="O343" s="6"/>
      <c r="P343" s="6"/>
      <c r="Q343" s="6"/>
      <c r="R343" s="6"/>
      <c r="S343" s="6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</row>
    <row r="344" spans="1:134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6"/>
      <c r="M344" s="6"/>
      <c r="N344" s="6"/>
      <c r="O344" s="6"/>
      <c r="P344" s="6"/>
      <c r="Q344" s="6"/>
      <c r="R344" s="6"/>
      <c r="S344" s="6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</row>
    <row r="345" spans="1:134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6"/>
      <c r="M345" s="6"/>
      <c r="N345" s="6"/>
      <c r="O345" s="6"/>
      <c r="P345" s="6"/>
      <c r="Q345" s="6"/>
      <c r="R345" s="6"/>
      <c r="S345" s="6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</row>
    <row r="346" spans="1:134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6"/>
      <c r="M346" s="6"/>
      <c r="N346" s="6"/>
      <c r="O346" s="6"/>
      <c r="P346" s="6"/>
      <c r="Q346" s="6"/>
      <c r="R346" s="6"/>
      <c r="S346" s="6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</row>
    <row r="347" spans="1:134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6"/>
      <c r="M347" s="6"/>
      <c r="N347" s="6"/>
      <c r="O347" s="6"/>
      <c r="P347" s="6"/>
      <c r="Q347" s="6"/>
      <c r="R347" s="6"/>
      <c r="S347" s="6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</row>
    <row r="348" spans="1:134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6"/>
      <c r="M348" s="6"/>
      <c r="N348" s="6"/>
      <c r="O348" s="6"/>
      <c r="P348" s="6"/>
      <c r="Q348" s="6"/>
      <c r="R348" s="6"/>
      <c r="S348" s="6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</row>
    <row r="349" spans="1:134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6"/>
      <c r="M349" s="6"/>
      <c r="N349" s="6"/>
      <c r="O349" s="6"/>
      <c r="P349" s="6"/>
      <c r="Q349" s="6"/>
      <c r="R349" s="6"/>
      <c r="S349" s="6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</row>
    <row r="350" spans="1:134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6"/>
      <c r="M350" s="6"/>
      <c r="N350" s="6"/>
      <c r="O350" s="6"/>
      <c r="P350" s="6"/>
      <c r="Q350" s="6"/>
      <c r="R350" s="6"/>
      <c r="S350" s="6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</row>
    <row r="351" spans="1:134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6"/>
      <c r="M351" s="6"/>
      <c r="N351" s="6"/>
      <c r="O351" s="6"/>
      <c r="P351" s="6"/>
      <c r="Q351" s="6"/>
      <c r="R351" s="6"/>
      <c r="S351" s="6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</row>
    <row r="352" spans="1:134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6"/>
      <c r="M352" s="6"/>
      <c r="N352" s="6"/>
      <c r="O352" s="6"/>
      <c r="P352" s="6"/>
      <c r="Q352" s="6"/>
      <c r="R352" s="6"/>
      <c r="S352" s="6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</row>
    <row r="353" spans="1:134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6"/>
      <c r="M353" s="6"/>
      <c r="N353" s="6"/>
      <c r="O353" s="6"/>
      <c r="P353" s="6"/>
      <c r="Q353" s="6"/>
      <c r="R353" s="6"/>
      <c r="S353" s="6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</row>
    <row r="354" spans="1:134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6"/>
      <c r="M354" s="6"/>
      <c r="N354" s="6"/>
      <c r="O354" s="6"/>
      <c r="P354" s="6"/>
      <c r="Q354" s="6"/>
      <c r="R354" s="6"/>
      <c r="S354" s="6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</row>
    <row r="355" spans="1:134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6"/>
      <c r="M355" s="6"/>
      <c r="N355" s="6"/>
      <c r="O355" s="6"/>
      <c r="P355" s="6"/>
      <c r="Q355" s="6"/>
      <c r="R355" s="6"/>
      <c r="S355" s="6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</row>
    <row r="356" spans="1:134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6"/>
      <c r="M356" s="6"/>
      <c r="N356" s="6"/>
      <c r="O356" s="6"/>
      <c r="P356" s="6"/>
      <c r="Q356" s="6"/>
      <c r="R356" s="6"/>
      <c r="S356" s="6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</row>
    <row r="357" spans="1:134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6"/>
      <c r="M357" s="6"/>
      <c r="N357" s="6"/>
      <c r="O357" s="6"/>
      <c r="P357" s="6"/>
      <c r="Q357" s="6"/>
      <c r="R357" s="6"/>
      <c r="S357" s="6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</row>
    <row r="358" spans="1:134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6"/>
      <c r="M358" s="6"/>
      <c r="N358" s="6"/>
      <c r="O358" s="6"/>
      <c r="P358" s="6"/>
      <c r="Q358" s="6"/>
      <c r="R358" s="6"/>
      <c r="S358" s="6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</row>
    <row r="359" spans="1:134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6"/>
      <c r="M359" s="6"/>
      <c r="N359" s="6"/>
      <c r="O359" s="6"/>
      <c r="P359" s="6"/>
      <c r="Q359" s="6"/>
      <c r="R359" s="6"/>
      <c r="S359" s="6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</row>
    <row r="360" spans="1:134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6"/>
      <c r="M360" s="6"/>
      <c r="N360" s="6"/>
      <c r="O360" s="6"/>
      <c r="P360" s="6"/>
      <c r="Q360" s="6"/>
      <c r="R360" s="6"/>
      <c r="S360" s="6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</row>
    <row r="361" spans="1:134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6"/>
      <c r="M361" s="6"/>
      <c r="N361" s="6"/>
      <c r="O361" s="6"/>
      <c r="P361" s="6"/>
      <c r="Q361" s="6"/>
      <c r="R361" s="6"/>
      <c r="S361" s="6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</row>
    <row r="362" spans="1:134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6"/>
      <c r="M362" s="6"/>
      <c r="N362" s="6"/>
      <c r="O362" s="6"/>
      <c r="P362" s="6"/>
      <c r="Q362" s="6"/>
      <c r="R362" s="6"/>
      <c r="S362" s="6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</row>
    <row r="363" spans="1:134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6"/>
      <c r="M363" s="6"/>
      <c r="N363" s="6"/>
      <c r="O363" s="6"/>
      <c r="P363" s="6"/>
      <c r="Q363" s="6"/>
      <c r="R363" s="6"/>
      <c r="S363" s="6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</row>
    <row r="364" spans="1:134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6"/>
      <c r="M364" s="6"/>
      <c r="N364" s="6"/>
      <c r="O364" s="6"/>
      <c r="P364" s="6"/>
      <c r="Q364" s="6"/>
      <c r="R364" s="6"/>
      <c r="S364" s="6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</row>
    <row r="365" spans="1:134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6"/>
      <c r="M365" s="6"/>
      <c r="N365" s="6"/>
      <c r="O365" s="6"/>
      <c r="P365" s="6"/>
      <c r="Q365" s="6"/>
      <c r="R365" s="6"/>
      <c r="S365" s="6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</row>
    <row r="366" spans="1:134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6"/>
      <c r="M366" s="6"/>
      <c r="N366" s="6"/>
      <c r="O366" s="6"/>
      <c r="P366" s="6"/>
      <c r="Q366" s="6"/>
      <c r="R366" s="6"/>
      <c r="S366" s="6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</row>
    <row r="367" spans="1:134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6"/>
      <c r="M367" s="6"/>
      <c r="N367" s="6"/>
      <c r="O367" s="6"/>
      <c r="P367" s="6"/>
      <c r="Q367" s="6"/>
      <c r="R367" s="6"/>
      <c r="S367" s="6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</row>
    <row r="368" spans="1:134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6"/>
      <c r="M368" s="6"/>
      <c r="N368" s="6"/>
      <c r="O368" s="6"/>
      <c r="P368" s="6"/>
      <c r="Q368" s="6"/>
      <c r="R368" s="6"/>
      <c r="S368" s="6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</row>
    <row r="369" spans="1:134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6"/>
      <c r="M369" s="6"/>
      <c r="N369" s="6"/>
      <c r="O369" s="6"/>
      <c r="P369" s="6"/>
      <c r="Q369" s="6"/>
      <c r="R369" s="6"/>
      <c r="S369" s="6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</row>
    <row r="370" spans="1:134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6"/>
      <c r="M370" s="6"/>
      <c r="N370" s="6"/>
      <c r="O370" s="6"/>
      <c r="P370" s="6"/>
      <c r="Q370" s="6"/>
      <c r="R370" s="6"/>
      <c r="S370" s="6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</row>
    <row r="371" spans="1:134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6"/>
      <c r="M371" s="6"/>
      <c r="N371" s="6"/>
      <c r="O371" s="6"/>
      <c r="P371" s="6"/>
      <c r="Q371" s="6"/>
      <c r="R371" s="6"/>
      <c r="S371" s="6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</row>
    <row r="372" spans="1:134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6"/>
      <c r="M372" s="6"/>
      <c r="N372" s="6"/>
      <c r="O372" s="6"/>
      <c r="P372" s="6"/>
      <c r="Q372" s="6"/>
      <c r="R372" s="6"/>
      <c r="S372" s="6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</row>
    <row r="373" spans="1:134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6"/>
      <c r="M373" s="6"/>
      <c r="N373" s="6"/>
      <c r="O373" s="6"/>
      <c r="P373" s="6"/>
      <c r="Q373" s="6"/>
      <c r="R373" s="6"/>
      <c r="S373" s="6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</row>
    <row r="374" spans="1:134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6"/>
      <c r="M374" s="6"/>
      <c r="N374" s="6"/>
      <c r="O374" s="6"/>
      <c r="P374" s="6"/>
      <c r="Q374" s="6"/>
      <c r="R374" s="6"/>
      <c r="S374" s="6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</row>
    <row r="375" spans="1:134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6"/>
      <c r="M375" s="6"/>
      <c r="N375" s="6"/>
      <c r="O375" s="6"/>
      <c r="P375" s="6"/>
      <c r="Q375" s="6"/>
      <c r="R375" s="6"/>
      <c r="S375" s="6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</row>
    <row r="376" spans="1:134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6"/>
      <c r="M376" s="6"/>
      <c r="N376" s="6"/>
      <c r="O376" s="6"/>
      <c r="P376" s="6"/>
      <c r="Q376" s="6"/>
      <c r="R376" s="6"/>
      <c r="S376" s="6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</row>
    <row r="377" spans="1:134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6"/>
      <c r="M377" s="6"/>
      <c r="N377" s="6"/>
      <c r="O377" s="6"/>
      <c r="P377" s="6"/>
      <c r="Q377" s="6"/>
      <c r="R377" s="6"/>
      <c r="S377" s="6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</row>
    <row r="378" spans="1:134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6"/>
      <c r="M378" s="6"/>
      <c r="N378" s="6"/>
      <c r="O378" s="6"/>
      <c r="P378" s="6"/>
      <c r="Q378" s="6"/>
      <c r="R378" s="6"/>
      <c r="S378" s="6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</row>
    <row r="379" spans="1:134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6"/>
      <c r="M379" s="6"/>
      <c r="N379" s="6"/>
      <c r="O379" s="6"/>
      <c r="P379" s="6"/>
      <c r="Q379" s="6"/>
      <c r="R379" s="6"/>
      <c r="S379" s="6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</row>
    <row r="380" spans="1:134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6"/>
      <c r="M380" s="6"/>
      <c r="N380" s="6"/>
      <c r="O380" s="6"/>
      <c r="P380" s="6"/>
      <c r="Q380" s="6"/>
      <c r="R380" s="6"/>
      <c r="S380" s="6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</row>
    <row r="381" spans="1:134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6"/>
      <c r="M381" s="6"/>
      <c r="N381" s="6"/>
      <c r="O381" s="6"/>
      <c r="P381" s="6"/>
      <c r="Q381" s="6"/>
      <c r="R381" s="6"/>
      <c r="S381" s="6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</row>
    <row r="382" spans="1:134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6"/>
      <c r="M382" s="6"/>
      <c r="N382" s="6"/>
      <c r="O382" s="6"/>
      <c r="P382" s="6"/>
      <c r="Q382" s="6"/>
      <c r="R382" s="6"/>
      <c r="S382" s="6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</row>
    <row r="383" spans="1:134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6"/>
      <c r="M383" s="6"/>
      <c r="N383" s="6"/>
      <c r="O383" s="6"/>
      <c r="P383" s="6"/>
      <c r="Q383" s="6"/>
      <c r="R383" s="6"/>
      <c r="S383" s="6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</row>
    <row r="384" spans="1:134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6"/>
      <c r="M384" s="6"/>
      <c r="N384" s="6"/>
      <c r="O384" s="6"/>
      <c r="P384" s="6"/>
      <c r="Q384" s="6"/>
      <c r="R384" s="6"/>
      <c r="S384" s="6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</row>
    <row r="385" spans="1:134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  <c r="Q385" s="6"/>
      <c r="R385" s="6"/>
      <c r="S385" s="6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</row>
    <row r="386" spans="1:134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6"/>
      <c r="M386" s="6"/>
      <c r="N386" s="6"/>
      <c r="O386" s="6"/>
      <c r="P386" s="6"/>
      <c r="Q386" s="6"/>
      <c r="R386" s="6"/>
      <c r="S386" s="6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</row>
    <row r="387" spans="1:134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6"/>
      <c r="M387" s="6"/>
      <c r="N387" s="6"/>
      <c r="O387" s="6"/>
      <c r="P387" s="6"/>
      <c r="Q387" s="6"/>
      <c r="R387" s="6"/>
      <c r="S387" s="6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</row>
    <row r="388" spans="1:134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6"/>
      <c r="M388" s="6"/>
      <c r="N388" s="6"/>
      <c r="O388" s="6"/>
      <c r="P388" s="6"/>
      <c r="Q388" s="6"/>
      <c r="R388" s="6"/>
      <c r="S388" s="6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</row>
    <row r="389" spans="1:134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6"/>
      <c r="M389" s="6"/>
      <c r="N389" s="6"/>
      <c r="O389" s="6"/>
      <c r="P389" s="6"/>
      <c r="Q389" s="6"/>
      <c r="R389" s="6"/>
      <c r="S389" s="6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</row>
    <row r="390" spans="1:134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6"/>
      <c r="M390" s="6"/>
      <c r="N390" s="6"/>
      <c r="O390" s="6"/>
      <c r="P390" s="6"/>
      <c r="Q390" s="6"/>
      <c r="R390" s="6"/>
      <c r="S390" s="6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</row>
    <row r="391" spans="1:134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6"/>
      <c r="M391" s="6"/>
      <c r="N391" s="6"/>
      <c r="O391" s="6"/>
      <c r="P391" s="6"/>
      <c r="Q391" s="6"/>
      <c r="R391" s="6"/>
      <c r="S391" s="6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</row>
    <row r="392" spans="1:134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6"/>
      <c r="M392" s="6"/>
      <c r="N392" s="6"/>
      <c r="O392" s="6"/>
      <c r="P392" s="6"/>
      <c r="Q392" s="6"/>
      <c r="R392" s="6"/>
      <c r="S392" s="6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</row>
    <row r="393" spans="1:134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6"/>
      <c r="M393" s="6"/>
      <c r="N393" s="6"/>
      <c r="O393" s="6"/>
      <c r="P393" s="6"/>
      <c r="Q393" s="6"/>
      <c r="R393" s="6"/>
      <c r="S393" s="6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</row>
    <row r="394" spans="1:134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6"/>
      <c r="M394" s="6"/>
      <c r="N394" s="6"/>
      <c r="O394" s="6"/>
      <c r="P394" s="6"/>
      <c r="Q394" s="6"/>
      <c r="R394" s="6"/>
      <c r="S394" s="6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</row>
    <row r="395" spans="1:134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6"/>
      <c r="M395" s="6"/>
      <c r="N395" s="6"/>
      <c r="O395" s="6"/>
      <c r="P395" s="6"/>
      <c r="Q395" s="6"/>
      <c r="R395" s="6"/>
      <c r="S395" s="6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</row>
    <row r="396" spans="1:134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6"/>
      <c r="M396" s="6"/>
      <c r="N396" s="6"/>
      <c r="O396" s="6"/>
      <c r="P396" s="6"/>
      <c r="Q396" s="6"/>
      <c r="R396" s="6"/>
      <c r="S396" s="6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</row>
    <row r="397" spans="1:134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6"/>
      <c r="M397" s="6"/>
      <c r="N397" s="6"/>
      <c r="O397" s="6"/>
      <c r="P397" s="6"/>
      <c r="Q397" s="6"/>
      <c r="R397" s="6"/>
      <c r="S397" s="6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</row>
    <row r="398" spans="1:134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6"/>
      <c r="M398" s="6"/>
      <c r="N398" s="6"/>
      <c r="O398" s="6"/>
      <c r="P398" s="6"/>
      <c r="Q398" s="6"/>
      <c r="R398" s="6"/>
      <c r="S398" s="6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</row>
    <row r="399" spans="1:134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6"/>
      <c r="M399" s="6"/>
      <c r="N399" s="6"/>
      <c r="O399" s="6"/>
      <c r="P399" s="6"/>
      <c r="Q399" s="6"/>
      <c r="R399" s="6"/>
      <c r="S399" s="6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</row>
    <row r="400" spans="1:134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6"/>
      <c r="M400" s="6"/>
      <c r="N400" s="6"/>
      <c r="O400" s="6"/>
      <c r="P400" s="6"/>
      <c r="Q400" s="6"/>
      <c r="R400" s="6"/>
      <c r="S400" s="6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</row>
    <row r="401" spans="1:134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6"/>
      <c r="M401" s="6"/>
      <c r="N401" s="6"/>
      <c r="O401" s="6"/>
      <c r="P401" s="6"/>
      <c r="Q401" s="6"/>
      <c r="R401" s="6"/>
      <c r="S401" s="6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</row>
    <row r="402" spans="1:134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6"/>
      <c r="M402" s="6"/>
      <c r="N402" s="6"/>
      <c r="O402" s="6"/>
      <c r="P402" s="6"/>
      <c r="Q402" s="6"/>
      <c r="R402" s="6"/>
      <c r="S402" s="6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</row>
    <row r="403" spans="1:134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6"/>
      <c r="M403" s="6"/>
      <c r="N403" s="6"/>
      <c r="O403" s="6"/>
      <c r="P403" s="6"/>
      <c r="Q403" s="6"/>
      <c r="R403" s="6"/>
      <c r="S403" s="6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</row>
    <row r="404" spans="1:134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6"/>
      <c r="M404" s="6"/>
      <c r="N404" s="6"/>
      <c r="O404" s="6"/>
      <c r="P404" s="6"/>
      <c r="Q404" s="6"/>
      <c r="R404" s="6"/>
      <c r="S404" s="6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</row>
    <row r="405" spans="1:134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6"/>
      <c r="M405" s="6"/>
      <c r="N405" s="6"/>
      <c r="O405" s="6"/>
      <c r="P405" s="6"/>
      <c r="Q405" s="6"/>
      <c r="R405" s="6"/>
      <c r="S405" s="6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</row>
    <row r="406" spans="1:134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6"/>
      <c r="M406" s="6"/>
      <c r="N406" s="6"/>
      <c r="O406" s="6"/>
      <c r="P406" s="6"/>
      <c r="Q406" s="6"/>
      <c r="R406" s="6"/>
      <c r="S406" s="6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</row>
    <row r="407" spans="1:134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6"/>
      <c r="M407" s="6"/>
      <c r="N407" s="6"/>
      <c r="O407" s="6"/>
      <c r="P407" s="6"/>
      <c r="Q407" s="6"/>
      <c r="R407" s="6"/>
      <c r="S407" s="6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</row>
    <row r="408" spans="1:134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6"/>
      <c r="M408" s="6"/>
      <c r="N408" s="6"/>
      <c r="O408" s="6"/>
      <c r="P408" s="6"/>
      <c r="Q408" s="6"/>
      <c r="R408" s="6"/>
      <c r="S408" s="6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</row>
    <row r="409" spans="1:134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6"/>
      <c r="M409" s="6"/>
      <c r="N409" s="6"/>
      <c r="O409" s="6"/>
      <c r="P409" s="6"/>
      <c r="Q409" s="6"/>
      <c r="R409" s="6"/>
      <c r="S409" s="6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</row>
    <row r="410" spans="1:134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6"/>
      <c r="M410" s="6"/>
      <c r="N410" s="6"/>
      <c r="O410" s="6"/>
      <c r="P410" s="6"/>
      <c r="Q410" s="6"/>
      <c r="R410" s="6"/>
      <c r="S410" s="6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</row>
    <row r="411" spans="1:134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6"/>
      <c r="M411" s="6"/>
      <c r="N411" s="6"/>
      <c r="O411" s="6"/>
      <c r="P411" s="6"/>
      <c r="Q411" s="6"/>
      <c r="R411" s="6"/>
      <c r="S411" s="6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</row>
    <row r="412" spans="1:134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6"/>
      <c r="M412" s="6"/>
      <c r="N412" s="6"/>
      <c r="O412" s="6"/>
      <c r="P412" s="6"/>
      <c r="Q412" s="6"/>
      <c r="R412" s="6"/>
      <c r="S412" s="6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</row>
    <row r="413" spans="1:134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6"/>
      <c r="M413" s="6"/>
      <c r="N413" s="6"/>
      <c r="O413" s="6"/>
      <c r="P413" s="6"/>
      <c r="Q413" s="6"/>
      <c r="R413" s="6"/>
      <c r="S413" s="6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</row>
    <row r="414" spans="1:134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6"/>
      <c r="M414" s="6"/>
      <c r="N414" s="6"/>
      <c r="O414" s="6"/>
      <c r="P414" s="6"/>
      <c r="Q414" s="6"/>
      <c r="R414" s="6"/>
      <c r="S414" s="6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</row>
    <row r="415" spans="1:134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6"/>
      <c r="M415" s="6"/>
      <c r="N415" s="6"/>
      <c r="O415" s="6"/>
      <c r="P415" s="6"/>
      <c r="Q415" s="6"/>
      <c r="R415" s="6"/>
      <c r="S415" s="6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</row>
    <row r="416" spans="1:134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6"/>
      <c r="M416" s="6"/>
      <c r="N416" s="6"/>
      <c r="O416" s="6"/>
      <c r="P416" s="6"/>
      <c r="Q416" s="6"/>
      <c r="R416" s="6"/>
      <c r="S416" s="6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</row>
    <row r="417" spans="1:134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6"/>
      <c r="M417" s="6"/>
      <c r="N417" s="6"/>
      <c r="O417" s="6"/>
      <c r="P417" s="6"/>
      <c r="Q417" s="6"/>
      <c r="R417" s="6"/>
      <c r="S417" s="6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</row>
    <row r="418" spans="1:134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6"/>
      <c r="M418" s="6"/>
      <c r="N418" s="6"/>
      <c r="O418" s="6"/>
      <c r="P418" s="6"/>
      <c r="Q418" s="6"/>
      <c r="R418" s="6"/>
      <c r="S418" s="6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</row>
    <row r="419" spans="1:134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6"/>
      <c r="M419" s="6"/>
      <c r="N419" s="6"/>
      <c r="O419" s="6"/>
      <c r="P419" s="6"/>
      <c r="Q419" s="6"/>
      <c r="R419" s="6"/>
      <c r="S419" s="6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</row>
    <row r="420" spans="1:134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6"/>
      <c r="M420" s="6"/>
      <c r="N420" s="6"/>
      <c r="O420" s="6"/>
      <c r="P420" s="6"/>
      <c r="Q420" s="6"/>
      <c r="R420" s="6"/>
      <c r="S420" s="6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</row>
    <row r="421" spans="1:134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6"/>
      <c r="M421" s="6"/>
      <c r="N421" s="6"/>
      <c r="O421" s="6"/>
      <c r="P421" s="6"/>
      <c r="Q421" s="6"/>
      <c r="R421" s="6"/>
      <c r="S421" s="6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</row>
    <row r="422" spans="1:134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6"/>
      <c r="M422" s="6"/>
      <c r="N422" s="6"/>
      <c r="O422" s="6"/>
      <c r="P422" s="6"/>
      <c r="Q422" s="6"/>
      <c r="R422" s="6"/>
      <c r="S422" s="6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</row>
    <row r="423" spans="1:134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6"/>
      <c r="M423" s="6"/>
      <c r="N423" s="6"/>
      <c r="O423" s="6"/>
      <c r="P423" s="6"/>
      <c r="Q423" s="6"/>
      <c r="R423" s="6"/>
      <c r="S423" s="6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</row>
    <row r="424" spans="1:134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6"/>
      <c r="M424" s="6"/>
      <c r="N424" s="6"/>
      <c r="O424" s="6"/>
      <c r="P424" s="6"/>
      <c r="Q424" s="6"/>
      <c r="R424" s="6"/>
      <c r="S424" s="6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</row>
    <row r="425" spans="1:134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6"/>
      <c r="M425" s="6"/>
      <c r="N425" s="6"/>
      <c r="O425" s="6"/>
      <c r="P425" s="6"/>
      <c r="Q425" s="6"/>
      <c r="R425" s="6"/>
      <c r="S425" s="6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</row>
    <row r="426" spans="1:134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6"/>
      <c r="M426" s="6"/>
      <c r="N426" s="6"/>
      <c r="O426" s="6"/>
      <c r="P426" s="6"/>
      <c r="Q426" s="6"/>
      <c r="R426" s="6"/>
      <c r="S426" s="6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</row>
    <row r="427" spans="1:134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6"/>
      <c r="M427" s="6"/>
      <c r="N427" s="6"/>
      <c r="O427" s="6"/>
      <c r="P427" s="6"/>
      <c r="Q427" s="6"/>
      <c r="R427" s="6"/>
      <c r="S427" s="6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</row>
    <row r="428" spans="1:134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6"/>
      <c r="M428" s="6"/>
      <c r="N428" s="6"/>
      <c r="O428" s="6"/>
      <c r="P428" s="6"/>
      <c r="Q428" s="6"/>
      <c r="R428" s="6"/>
      <c r="S428" s="6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</row>
    <row r="429" spans="1:134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6"/>
      <c r="M429" s="6"/>
      <c r="N429" s="6"/>
      <c r="O429" s="6"/>
      <c r="P429" s="6"/>
      <c r="Q429" s="6"/>
      <c r="R429" s="6"/>
      <c r="S429" s="6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</row>
    <row r="430" spans="1:134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6"/>
      <c r="M430" s="6"/>
      <c r="N430" s="6"/>
      <c r="O430" s="6"/>
      <c r="P430" s="6"/>
      <c r="Q430" s="6"/>
      <c r="R430" s="6"/>
      <c r="S430" s="6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</row>
    <row r="431" spans="1:134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6"/>
      <c r="M431" s="6"/>
      <c r="N431" s="6"/>
      <c r="O431" s="6"/>
      <c r="P431" s="6"/>
      <c r="Q431" s="6"/>
      <c r="R431" s="6"/>
      <c r="S431" s="6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</row>
    <row r="432" spans="1:134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6"/>
      <c r="M432" s="6"/>
      <c r="N432" s="6"/>
      <c r="O432" s="6"/>
      <c r="P432" s="6"/>
      <c r="Q432" s="6"/>
      <c r="R432" s="6"/>
      <c r="S432" s="6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</row>
    <row r="433" spans="1:134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6"/>
      <c r="M433" s="6"/>
      <c r="N433" s="6"/>
      <c r="O433" s="6"/>
      <c r="P433" s="6"/>
      <c r="Q433" s="6"/>
      <c r="R433" s="6"/>
      <c r="S433" s="6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</row>
    <row r="434" spans="1:134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6"/>
      <c r="M434" s="6"/>
      <c r="N434" s="6"/>
      <c r="O434" s="6"/>
      <c r="P434" s="6"/>
      <c r="Q434" s="6"/>
      <c r="R434" s="6"/>
      <c r="S434" s="6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</row>
    <row r="435" spans="1:134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6"/>
      <c r="M435" s="6"/>
      <c r="N435" s="6"/>
      <c r="O435" s="6"/>
      <c r="P435" s="6"/>
      <c r="Q435" s="6"/>
      <c r="R435" s="6"/>
      <c r="S435" s="6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</row>
    <row r="436" spans="1:134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6"/>
      <c r="M436" s="6"/>
      <c r="N436" s="6"/>
      <c r="O436" s="6"/>
      <c r="P436" s="6"/>
      <c r="Q436" s="6"/>
      <c r="R436" s="6"/>
      <c r="S436" s="6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</row>
    <row r="437" spans="1:134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6"/>
      <c r="M437" s="6"/>
      <c r="N437" s="6"/>
      <c r="O437" s="6"/>
      <c r="P437" s="6"/>
      <c r="Q437" s="6"/>
      <c r="R437" s="6"/>
      <c r="S437" s="6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</row>
    <row r="438" spans="1:134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6"/>
      <c r="M438" s="6"/>
      <c r="N438" s="6"/>
      <c r="O438" s="6"/>
      <c r="P438" s="6"/>
      <c r="Q438" s="6"/>
      <c r="R438" s="6"/>
      <c r="S438" s="6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</row>
    <row r="439" spans="1:134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6"/>
      <c r="M439" s="6"/>
      <c r="N439" s="6"/>
      <c r="O439" s="6"/>
      <c r="P439" s="6"/>
      <c r="Q439" s="6"/>
      <c r="R439" s="6"/>
      <c r="S439" s="6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</row>
    <row r="440" spans="1:134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6"/>
      <c r="M440" s="6"/>
      <c r="N440" s="6"/>
      <c r="O440" s="6"/>
      <c r="P440" s="6"/>
      <c r="Q440" s="6"/>
      <c r="R440" s="6"/>
      <c r="S440" s="6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</row>
    <row r="441" spans="1:134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6"/>
      <c r="M441" s="6"/>
      <c r="N441" s="6"/>
      <c r="O441" s="6"/>
      <c r="P441" s="6"/>
      <c r="Q441" s="6"/>
      <c r="R441" s="6"/>
      <c r="S441" s="6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</row>
    <row r="442" spans="1:134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6"/>
      <c r="M442" s="6"/>
      <c r="N442" s="6"/>
      <c r="O442" s="6"/>
      <c r="P442" s="6"/>
      <c r="Q442" s="6"/>
      <c r="R442" s="6"/>
      <c r="S442" s="6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</row>
    <row r="443" spans="1:134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6"/>
      <c r="M443" s="6"/>
      <c r="N443" s="6"/>
      <c r="O443" s="6"/>
      <c r="P443" s="6"/>
      <c r="Q443" s="6"/>
      <c r="R443" s="6"/>
      <c r="S443" s="6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</row>
    <row r="444" spans="1:134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6"/>
      <c r="M444" s="6"/>
      <c r="N444" s="6"/>
      <c r="O444" s="6"/>
      <c r="P444" s="6"/>
      <c r="Q444" s="6"/>
      <c r="R444" s="6"/>
      <c r="S444" s="6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</row>
    <row r="445" spans="1:134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6"/>
      <c r="M445" s="6"/>
      <c r="N445" s="6"/>
      <c r="O445" s="6"/>
      <c r="P445" s="6"/>
      <c r="Q445" s="6"/>
      <c r="R445" s="6"/>
      <c r="S445" s="6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</row>
    <row r="446" spans="1:134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6"/>
      <c r="M446" s="6"/>
      <c r="N446" s="6"/>
      <c r="O446" s="6"/>
      <c r="P446" s="6"/>
      <c r="Q446" s="6"/>
      <c r="R446" s="6"/>
      <c r="S446" s="6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</row>
    <row r="447" spans="1:134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6"/>
      <c r="M447" s="6"/>
      <c r="N447" s="6"/>
      <c r="O447" s="6"/>
      <c r="P447" s="6"/>
      <c r="Q447" s="6"/>
      <c r="R447" s="6"/>
      <c r="S447" s="6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</row>
    <row r="448" spans="1:134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6"/>
      <c r="M448" s="6"/>
      <c r="N448" s="6"/>
      <c r="O448" s="6"/>
      <c r="P448" s="6"/>
      <c r="Q448" s="6"/>
      <c r="R448" s="6"/>
      <c r="S448" s="6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</row>
    <row r="449" spans="1:134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6"/>
      <c r="M449" s="6"/>
      <c r="N449" s="6"/>
      <c r="O449" s="6"/>
      <c r="P449" s="6"/>
      <c r="Q449" s="6"/>
      <c r="R449" s="6"/>
      <c r="S449" s="6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</row>
    <row r="450" spans="1:134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6"/>
      <c r="M450" s="6"/>
      <c r="N450" s="6"/>
      <c r="O450" s="6"/>
      <c r="P450" s="6"/>
      <c r="Q450" s="6"/>
      <c r="R450" s="6"/>
      <c r="S450" s="6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</row>
    <row r="451" spans="1:134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6"/>
      <c r="M451" s="6"/>
      <c r="N451" s="6"/>
      <c r="O451" s="6"/>
      <c r="P451" s="6"/>
      <c r="Q451" s="6"/>
      <c r="R451" s="6"/>
      <c r="S451" s="6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</row>
    <row r="452" spans="1:134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6"/>
      <c r="M452" s="6"/>
      <c r="N452" s="6"/>
      <c r="O452" s="6"/>
      <c r="P452" s="6"/>
      <c r="Q452" s="6"/>
      <c r="R452" s="6"/>
      <c r="S452" s="6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</row>
    <row r="453" spans="1:134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6"/>
      <c r="M453" s="6"/>
      <c r="N453" s="6"/>
      <c r="O453" s="6"/>
      <c r="P453" s="6"/>
      <c r="Q453" s="6"/>
      <c r="R453" s="6"/>
      <c r="S453" s="6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</row>
    <row r="454" spans="1:134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6"/>
      <c r="M454" s="6"/>
      <c r="N454" s="6"/>
      <c r="O454" s="6"/>
      <c r="P454" s="6"/>
      <c r="Q454" s="6"/>
      <c r="R454" s="6"/>
      <c r="S454" s="6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</row>
    <row r="455" spans="1:134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6"/>
      <c r="M455" s="6"/>
      <c r="N455" s="6"/>
      <c r="O455" s="6"/>
      <c r="P455" s="6"/>
      <c r="Q455" s="6"/>
      <c r="R455" s="6"/>
      <c r="S455" s="6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</row>
    <row r="456" spans="1:134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6"/>
      <c r="M456" s="6"/>
      <c r="N456" s="6"/>
      <c r="O456" s="6"/>
      <c r="P456" s="6"/>
      <c r="Q456" s="6"/>
      <c r="R456" s="6"/>
      <c r="S456" s="6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</row>
    <row r="457" spans="1:134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6"/>
      <c r="M457" s="6"/>
      <c r="N457" s="6"/>
      <c r="O457" s="6"/>
      <c r="P457" s="6"/>
      <c r="Q457" s="6"/>
      <c r="R457" s="6"/>
      <c r="S457" s="6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</row>
    <row r="458" spans="1:134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6"/>
      <c r="M458" s="6"/>
      <c r="N458" s="6"/>
      <c r="O458" s="6"/>
      <c r="P458" s="6"/>
      <c r="Q458" s="6"/>
      <c r="R458" s="6"/>
      <c r="S458" s="6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</row>
    <row r="459" spans="1:134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6"/>
      <c r="M459" s="6"/>
      <c r="N459" s="6"/>
      <c r="O459" s="6"/>
      <c r="P459" s="6"/>
      <c r="Q459" s="6"/>
      <c r="R459" s="6"/>
      <c r="S459" s="6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</row>
    <row r="460" spans="1:134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6"/>
      <c r="M460" s="6"/>
      <c r="N460" s="6"/>
      <c r="O460" s="6"/>
      <c r="P460" s="6"/>
      <c r="Q460" s="6"/>
      <c r="R460" s="6"/>
      <c r="S460" s="6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</row>
    <row r="461" spans="1:134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6"/>
      <c r="M461" s="6"/>
      <c r="N461" s="6"/>
      <c r="O461" s="6"/>
      <c r="P461" s="6"/>
      <c r="Q461" s="6"/>
      <c r="R461" s="6"/>
      <c r="S461" s="6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</row>
    <row r="462" spans="1:134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6"/>
      <c r="M462" s="6"/>
      <c r="N462" s="6"/>
      <c r="O462" s="6"/>
      <c r="P462" s="6"/>
      <c r="Q462" s="6"/>
      <c r="R462" s="6"/>
      <c r="S462" s="6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</row>
    <row r="463" spans="1:134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6"/>
      <c r="M463" s="6"/>
      <c r="N463" s="6"/>
      <c r="O463" s="6"/>
      <c r="P463" s="6"/>
      <c r="Q463" s="6"/>
      <c r="R463" s="6"/>
      <c r="S463" s="6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</row>
    <row r="464" spans="1:134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6"/>
      <c r="M464" s="6"/>
      <c r="N464" s="6"/>
      <c r="O464" s="6"/>
      <c r="P464" s="6"/>
      <c r="Q464" s="6"/>
      <c r="R464" s="6"/>
      <c r="S464" s="6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</row>
    <row r="465" spans="1:134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6"/>
      <c r="M465" s="6"/>
      <c r="N465" s="6"/>
      <c r="O465" s="6"/>
      <c r="P465" s="6"/>
      <c r="Q465" s="6"/>
      <c r="R465" s="6"/>
      <c r="S465" s="6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</row>
    <row r="466" spans="1:134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6"/>
      <c r="M466" s="6"/>
      <c r="N466" s="6"/>
      <c r="O466" s="6"/>
      <c r="P466" s="6"/>
      <c r="Q466" s="6"/>
      <c r="R466" s="6"/>
      <c r="S466" s="6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</row>
    <row r="467" spans="1:134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6"/>
      <c r="M467" s="6"/>
      <c r="N467" s="6"/>
      <c r="O467" s="6"/>
      <c r="P467" s="6"/>
      <c r="Q467" s="6"/>
      <c r="R467" s="6"/>
      <c r="S467" s="6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</row>
    <row r="468" spans="1:134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6"/>
      <c r="M468" s="6"/>
      <c r="N468" s="6"/>
      <c r="O468" s="6"/>
      <c r="P468" s="6"/>
      <c r="Q468" s="6"/>
      <c r="R468" s="6"/>
      <c r="S468" s="6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</row>
    <row r="469" spans="1:134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6"/>
      <c r="M469" s="6"/>
      <c r="N469" s="6"/>
      <c r="O469" s="6"/>
      <c r="P469" s="6"/>
      <c r="Q469" s="6"/>
      <c r="R469" s="6"/>
      <c r="S469" s="6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</row>
    <row r="470" spans="1:134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6"/>
      <c r="M470" s="6"/>
      <c r="N470" s="6"/>
      <c r="O470" s="6"/>
      <c r="P470" s="6"/>
      <c r="Q470" s="6"/>
      <c r="R470" s="6"/>
      <c r="S470" s="6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</row>
    <row r="471" spans="1:134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6"/>
      <c r="M471" s="6"/>
      <c r="N471" s="6"/>
      <c r="O471" s="6"/>
      <c r="P471" s="6"/>
      <c r="Q471" s="6"/>
      <c r="R471" s="6"/>
      <c r="S471" s="6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</row>
    <row r="472" spans="1:134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6"/>
      <c r="M472" s="6"/>
      <c r="N472" s="6"/>
      <c r="O472" s="6"/>
      <c r="P472" s="6"/>
      <c r="Q472" s="6"/>
      <c r="R472" s="6"/>
      <c r="S472" s="6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</row>
    <row r="473" spans="1:134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6"/>
      <c r="M473" s="6"/>
      <c r="N473" s="6"/>
      <c r="O473" s="6"/>
      <c r="P473" s="6"/>
      <c r="Q473" s="6"/>
      <c r="R473" s="6"/>
      <c r="S473" s="6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</row>
    <row r="474" spans="1:134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6"/>
      <c r="M474" s="6"/>
      <c r="N474" s="6"/>
      <c r="O474" s="6"/>
      <c r="P474" s="6"/>
      <c r="Q474" s="6"/>
      <c r="R474" s="6"/>
      <c r="S474" s="6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</row>
    <row r="475" spans="1:134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6"/>
      <c r="M475" s="6"/>
      <c r="N475" s="6"/>
      <c r="O475" s="6"/>
      <c r="P475" s="6"/>
      <c r="Q475" s="6"/>
      <c r="R475" s="6"/>
      <c r="S475" s="6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</row>
    <row r="476" spans="1:134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6"/>
      <c r="M476" s="6"/>
      <c r="N476" s="6"/>
      <c r="O476" s="6"/>
      <c r="P476" s="6"/>
      <c r="Q476" s="6"/>
      <c r="R476" s="6"/>
      <c r="S476" s="6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</row>
    <row r="477" spans="1:134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6"/>
      <c r="M477" s="6"/>
      <c r="N477" s="6"/>
      <c r="O477" s="6"/>
      <c r="P477" s="6"/>
      <c r="Q477" s="6"/>
      <c r="R477" s="6"/>
      <c r="S477" s="6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</row>
    <row r="478" spans="1:134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6"/>
      <c r="M478" s="6"/>
      <c r="N478" s="6"/>
      <c r="O478" s="6"/>
      <c r="P478" s="6"/>
      <c r="Q478" s="6"/>
      <c r="R478" s="6"/>
      <c r="S478" s="6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</row>
    <row r="479" spans="1:134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6"/>
      <c r="M479" s="6"/>
      <c r="N479" s="6"/>
      <c r="O479" s="6"/>
      <c r="P479" s="6"/>
      <c r="Q479" s="6"/>
      <c r="R479" s="6"/>
      <c r="S479" s="6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</row>
    <row r="480" spans="1:134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6"/>
      <c r="M480" s="6"/>
      <c r="N480" s="6"/>
      <c r="O480" s="6"/>
      <c r="P480" s="6"/>
      <c r="Q480" s="6"/>
      <c r="R480" s="6"/>
      <c r="S480" s="6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</row>
    <row r="481" spans="1:134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6"/>
      <c r="M481" s="6"/>
      <c r="N481" s="6"/>
      <c r="O481" s="6"/>
      <c r="P481" s="6"/>
      <c r="Q481" s="6"/>
      <c r="R481" s="6"/>
      <c r="S481" s="6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</row>
    <row r="482" spans="1:134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6"/>
      <c r="M482" s="6"/>
      <c r="N482" s="6"/>
      <c r="O482" s="6"/>
      <c r="P482" s="6"/>
      <c r="Q482" s="6"/>
      <c r="R482" s="6"/>
      <c r="S482" s="6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</row>
    <row r="483" spans="1:134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6"/>
      <c r="M483" s="6"/>
      <c r="N483" s="6"/>
      <c r="O483" s="6"/>
      <c r="P483" s="6"/>
      <c r="Q483" s="6"/>
      <c r="R483" s="6"/>
      <c r="S483" s="6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</row>
    <row r="484" spans="1:134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6"/>
      <c r="M484" s="6"/>
      <c r="N484" s="6"/>
      <c r="O484" s="6"/>
      <c r="P484" s="6"/>
      <c r="Q484" s="6"/>
      <c r="R484" s="6"/>
      <c r="S484" s="6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</row>
    <row r="485" spans="1:134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6"/>
      <c r="M485" s="6"/>
      <c r="N485" s="6"/>
      <c r="O485" s="6"/>
      <c r="P485" s="6"/>
      <c r="Q485" s="6"/>
      <c r="R485" s="6"/>
      <c r="S485" s="6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</row>
    <row r="486" spans="1:134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6"/>
      <c r="M486" s="6"/>
      <c r="N486" s="6"/>
      <c r="O486" s="6"/>
      <c r="P486" s="6"/>
      <c r="Q486" s="6"/>
      <c r="R486" s="6"/>
      <c r="S486" s="6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</row>
    <row r="487" spans="1:134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6"/>
      <c r="M487" s="6"/>
      <c r="N487" s="6"/>
      <c r="O487" s="6"/>
      <c r="P487" s="6"/>
      <c r="Q487" s="6"/>
      <c r="R487" s="6"/>
      <c r="S487" s="6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</row>
    <row r="488" spans="1:134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6"/>
      <c r="M488" s="6"/>
      <c r="N488" s="6"/>
      <c r="O488" s="6"/>
      <c r="P488" s="6"/>
      <c r="Q488" s="6"/>
      <c r="R488" s="6"/>
      <c r="S488" s="6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</row>
    <row r="489" spans="1:134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6"/>
      <c r="M489" s="6"/>
      <c r="N489" s="6"/>
      <c r="O489" s="6"/>
      <c r="P489" s="6"/>
      <c r="Q489" s="6"/>
      <c r="R489" s="6"/>
      <c r="S489" s="6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</row>
    <row r="490" spans="1:134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6"/>
      <c r="M490" s="6"/>
      <c r="N490" s="6"/>
      <c r="O490" s="6"/>
      <c r="P490" s="6"/>
      <c r="Q490" s="6"/>
      <c r="R490" s="6"/>
      <c r="S490" s="6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</row>
    <row r="491" spans="1:134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6"/>
      <c r="M491" s="6"/>
      <c r="N491" s="6"/>
      <c r="O491" s="6"/>
      <c r="P491" s="6"/>
      <c r="Q491" s="6"/>
      <c r="R491" s="6"/>
      <c r="S491" s="6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</row>
    <row r="492" spans="1:134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6"/>
      <c r="M492" s="6"/>
      <c r="N492" s="6"/>
      <c r="O492" s="6"/>
      <c r="P492" s="6"/>
      <c r="Q492" s="6"/>
      <c r="R492" s="6"/>
      <c r="S492" s="6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</row>
    <row r="493" spans="1:134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6"/>
      <c r="M493" s="6"/>
      <c r="N493" s="6"/>
      <c r="O493" s="6"/>
      <c r="P493" s="6"/>
      <c r="Q493" s="6"/>
      <c r="R493" s="6"/>
      <c r="S493" s="6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</row>
    <row r="494" spans="1:134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6"/>
      <c r="M494" s="6"/>
      <c r="N494" s="6"/>
      <c r="O494" s="6"/>
      <c r="P494" s="6"/>
      <c r="Q494" s="6"/>
      <c r="R494" s="6"/>
      <c r="S494" s="6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</row>
    <row r="495" spans="1:134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6"/>
      <c r="M495" s="6"/>
      <c r="N495" s="6"/>
      <c r="O495" s="6"/>
      <c r="P495" s="6"/>
      <c r="Q495" s="6"/>
      <c r="R495" s="6"/>
      <c r="S495" s="6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</row>
    <row r="496" spans="1:134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6"/>
      <c r="M496" s="6"/>
      <c r="N496" s="6"/>
      <c r="O496" s="6"/>
      <c r="P496" s="6"/>
      <c r="Q496" s="6"/>
      <c r="R496" s="6"/>
      <c r="S496" s="6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</row>
    <row r="497" spans="1:134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6"/>
      <c r="M497" s="6"/>
      <c r="N497" s="6"/>
      <c r="O497" s="6"/>
      <c r="P497" s="6"/>
      <c r="Q497" s="6"/>
      <c r="R497" s="6"/>
      <c r="S497" s="6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</row>
    <row r="498" spans="1:134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6"/>
      <c r="M498" s="6"/>
      <c r="N498" s="6"/>
      <c r="O498" s="6"/>
      <c r="P498" s="6"/>
      <c r="Q498" s="6"/>
      <c r="R498" s="6"/>
      <c r="S498" s="6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</row>
    <row r="499" spans="1:134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6"/>
      <c r="M499" s="6"/>
      <c r="N499" s="6"/>
      <c r="O499" s="6"/>
      <c r="P499" s="6"/>
      <c r="Q499" s="6"/>
      <c r="R499" s="6"/>
      <c r="S499" s="6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</row>
    <row r="500" spans="1:134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6"/>
      <c r="M500" s="6"/>
      <c r="N500" s="6"/>
      <c r="O500" s="6"/>
      <c r="P500" s="6"/>
      <c r="Q500" s="6"/>
      <c r="R500" s="6"/>
      <c r="S500" s="6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</row>
    <row r="501" spans="1:134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6"/>
      <c r="M501" s="6"/>
      <c r="N501" s="6"/>
      <c r="O501" s="6"/>
      <c r="P501" s="6"/>
      <c r="Q501" s="6"/>
      <c r="R501" s="6"/>
      <c r="S501" s="6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</row>
    <row r="502" spans="1:134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6"/>
      <c r="M502" s="6"/>
      <c r="N502" s="6"/>
      <c r="O502" s="6"/>
      <c r="P502" s="6"/>
      <c r="Q502" s="6"/>
      <c r="R502" s="6"/>
      <c r="S502" s="6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</row>
    <row r="503" spans="1:134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6"/>
      <c r="M503" s="6"/>
      <c r="N503" s="6"/>
      <c r="O503" s="6"/>
      <c r="P503" s="6"/>
      <c r="Q503" s="6"/>
      <c r="R503" s="6"/>
      <c r="S503" s="6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</row>
    <row r="504" spans="1:134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6"/>
      <c r="M504" s="6"/>
      <c r="N504" s="6"/>
      <c r="O504" s="6"/>
      <c r="P504" s="6"/>
      <c r="Q504" s="6"/>
      <c r="R504" s="6"/>
      <c r="S504" s="6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</row>
    <row r="505" spans="1:134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6"/>
      <c r="M505" s="6"/>
      <c r="N505" s="6"/>
      <c r="O505" s="6"/>
      <c r="P505" s="6"/>
      <c r="Q505" s="6"/>
      <c r="R505" s="6"/>
      <c r="S505" s="6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</row>
    <row r="506" spans="1:134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6"/>
      <c r="M506" s="6"/>
      <c r="N506" s="6"/>
      <c r="O506" s="6"/>
      <c r="P506" s="6"/>
      <c r="Q506" s="6"/>
      <c r="R506" s="6"/>
      <c r="S506" s="6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</row>
    <row r="507" spans="1:134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6"/>
      <c r="M507" s="6"/>
      <c r="N507" s="6"/>
      <c r="O507" s="6"/>
      <c r="P507" s="6"/>
      <c r="Q507" s="6"/>
      <c r="R507" s="6"/>
      <c r="S507" s="6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</row>
    <row r="508" spans="1:134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6"/>
      <c r="M508" s="6"/>
      <c r="N508" s="6"/>
      <c r="O508" s="6"/>
      <c r="P508" s="6"/>
      <c r="Q508" s="6"/>
      <c r="R508" s="6"/>
      <c r="S508" s="6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</row>
    <row r="509" spans="1:134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6"/>
      <c r="M509" s="6"/>
      <c r="N509" s="6"/>
      <c r="O509" s="6"/>
      <c r="P509" s="6"/>
      <c r="Q509" s="6"/>
      <c r="R509" s="6"/>
      <c r="S509" s="6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</row>
    <row r="510" spans="1:134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6"/>
      <c r="M510" s="6"/>
      <c r="N510" s="6"/>
      <c r="O510" s="6"/>
      <c r="P510" s="6"/>
      <c r="Q510" s="6"/>
      <c r="R510" s="6"/>
      <c r="S510" s="6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</row>
    <row r="511" spans="1:134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6"/>
      <c r="M511" s="6"/>
      <c r="N511" s="6"/>
      <c r="O511" s="6"/>
      <c r="P511" s="6"/>
      <c r="Q511" s="6"/>
      <c r="R511" s="6"/>
      <c r="S511" s="6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</row>
    <row r="512" spans="1:134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6"/>
      <c r="M512" s="6"/>
      <c r="N512" s="6"/>
      <c r="O512" s="6"/>
      <c r="P512" s="6"/>
      <c r="Q512" s="6"/>
      <c r="R512" s="6"/>
      <c r="S512" s="6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</row>
    <row r="513" spans="1:134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6"/>
      <c r="M513" s="6"/>
      <c r="N513" s="6"/>
      <c r="O513" s="6"/>
      <c r="P513" s="6"/>
      <c r="Q513" s="6"/>
      <c r="R513" s="6"/>
      <c r="S513" s="6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</row>
    <row r="514" spans="1:134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6"/>
      <c r="M514" s="6"/>
      <c r="N514" s="6"/>
      <c r="O514" s="6"/>
      <c r="P514" s="6"/>
      <c r="Q514" s="6"/>
      <c r="R514" s="6"/>
      <c r="S514" s="6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</row>
    <row r="515" spans="1:134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6"/>
      <c r="M515" s="6"/>
      <c r="N515" s="6"/>
      <c r="O515" s="6"/>
      <c r="P515" s="6"/>
      <c r="Q515" s="6"/>
      <c r="R515" s="6"/>
      <c r="S515" s="6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</row>
    <row r="516" spans="1:134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6"/>
      <c r="M516" s="6"/>
      <c r="N516" s="6"/>
      <c r="O516" s="6"/>
      <c r="P516" s="6"/>
      <c r="Q516" s="6"/>
      <c r="R516" s="6"/>
      <c r="S516" s="6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</row>
    <row r="517" spans="1:134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6"/>
      <c r="M517" s="6"/>
      <c r="N517" s="6"/>
      <c r="O517" s="6"/>
      <c r="P517" s="6"/>
      <c r="Q517" s="6"/>
      <c r="R517" s="6"/>
      <c r="S517" s="6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</row>
    <row r="518" spans="1:134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6"/>
      <c r="M518" s="6"/>
      <c r="N518" s="6"/>
      <c r="O518" s="6"/>
      <c r="P518" s="6"/>
      <c r="Q518" s="6"/>
      <c r="R518" s="6"/>
      <c r="S518" s="6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</row>
    <row r="519" spans="1:134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6"/>
      <c r="M519" s="6"/>
      <c r="N519" s="6"/>
      <c r="O519" s="6"/>
      <c r="P519" s="6"/>
      <c r="Q519" s="6"/>
      <c r="R519" s="6"/>
      <c r="S519" s="6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</row>
    <row r="520" spans="1:134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6"/>
      <c r="M520" s="6"/>
      <c r="N520" s="6"/>
      <c r="O520" s="6"/>
      <c r="P520" s="6"/>
      <c r="Q520" s="6"/>
      <c r="R520" s="6"/>
      <c r="S520" s="6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</row>
    <row r="521" spans="1:134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6"/>
      <c r="M521" s="6"/>
      <c r="N521" s="6"/>
      <c r="O521" s="6"/>
      <c r="P521" s="6"/>
      <c r="Q521" s="6"/>
      <c r="R521" s="6"/>
      <c r="S521" s="6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</row>
    <row r="522" spans="1:134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6"/>
      <c r="M522" s="6"/>
      <c r="N522" s="6"/>
      <c r="O522" s="6"/>
      <c r="P522" s="6"/>
      <c r="Q522" s="6"/>
      <c r="R522" s="6"/>
      <c r="S522" s="6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</row>
    <row r="523" spans="1:134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6"/>
      <c r="M523" s="6"/>
      <c r="N523" s="6"/>
      <c r="O523" s="6"/>
      <c r="P523" s="6"/>
      <c r="Q523" s="6"/>
      <c r="R523" s="6"/>
      <c r="S523" s="6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</row>
    <row r="524" spans="1:134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6"/>
      <c r="M524" s="6"/>
      <c r="N524" s="6"/>
      <c r="O524" s="6"/>
      <c r="P524" s="6"/>
      <c r="Q524" s="6"/>
      <c r="R524" s="6"/>
      <c r="S524" s="6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</row>
    <row r="525" spans="1:134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6"/>
      <c r="M525" s="6"/>
      <c r="N525" s="6"/>
      <c r="O525" s="6"/>
      <c r="P525" s="6"/>
      <c r="Q525" s="6"/>
      <c r="R525" s="6"/>
      <c r="S525" s="6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</row>
    <row r="526" spans="1:134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6"/>
      <c r="M526" s="6"/>
      <c r="N526" s="6"/>
      <c r="O526" s="6"/>
      <c r="P526" s="6"/>
      <c r="Q526" s="6"/>
      <c r="R526" s="6"/>
      <c r="S526" s="6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</row>
    <row r="527" spans="1:134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6"/>
      <c r="M527" s="6"/>
      <c r="N527" s="6"/>
      <c r="O527" s="6"/>
      <c r="P527" s="6"/>
      <c r="Q527" s="6"/>
      <c r="R527" s="6"/>
      <c r="S527" s="6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</row>
    <row r="528" spans="1:134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6"/>
      <c r="M528" s="6"/>
      <c r="N528" s="6"/>
      <c r="O528" s="6"/>
      <c r="P528" s="6"/>
      <c r="Q528" s="6"/>
      <c r="R528" s="6"/>
      <c r="S528" s="6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</row>
    <row r="529" spans="1:134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6"/>
      <c r="M529" s="6"/>
      <c r="N529" s="6"/>
      <c r="O529" s="6"/>
      <c r="P529" s="6"/>
      <c r="Q529" s="6"/>
      <c r="R529" s="6"/>
      <c r="S529" s="6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</row>
    <row r="530" spans="1:134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6"/>
      <c r="M530" s="6"/>
      <c r="N530" s="6"/>
      <c r="O530" s="6"/>
      <c r="P530" s="6"/>
      <c r="Q530" s="6"/>
      <c r="R530" s="6"/>
      <c r="S530" s="6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</row>
    <row r="531" spans="1:134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6"/>
      <c r="M531" s="6"/>
      <c r="N531" s="6"/>
      <c r="O531" s="6"/>
      <c r="P531" s="6"/>
      <c r="Q531" s="6"/>
      <c r="R531" s="6"/>
      <c r="S531" s="6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</row>
    <row r="532" spans="1:134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6"/>
      <c r="M532" s="6"/>
      <c r="N532" s="6"/>
      <c r="O532" s="6"/>
      <c r="P532" s="6"/>
      <c r="Q532" s="6"/>
      <c r="R532" s="6"/>
      <c r="S532" s="6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</row>
    <row r="533" spans="1:134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6"/>
      <c r="M533" s="6"/>
      <c r="N533" s="6"/>
      <c r="O533" s="6"/>
      <c r="P533" s="6"/>
      <c r="Q533" s="6"/>
      <c r="R533" s="6"/>
      <c r="S533" s="6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</row>
    <row r="534" spans="1:134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6"/>
      <c r="M534" s="6"/>
      <c r="N534" s="6"/>
      <c r="O534" s="6"/>
      <c r="P534" s="6"/>
      <c r="Q534" s="6"/>
      <c r="R534" s="6"/>
      <c r="S534" s="6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</row>
    <row r="535" spans="1:134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6"/>
      <c r="M535" s="6"/>
      <c r="N535" s="6"/>
      <c r="O535" s="6"/>
      <c r="P535" s="6"/>
      <c r="Q535" s="6"/>
      <c r="R535" s="6"/>
      <c r="S535" s="6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</row>
    <row r="536" spans="1:134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6"/>
      <c r="M536" s="6"/>
      <c r="N536" s="6"/>
      <c r="O536" s="6"/>
      <c r="P536" s="6"/>
      <c r="Q536" s="6"/>
      <c r="R536" s="6"/>
      <c r="S536" s="6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</row>
    <row r="537" spans="1:134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6"/>
      <c r="M537" s="6"/>
      <c r="N537" s="6"/>
      <c r="O537" s="6"/>
      <c r="P537" s="6"/>
      <c r="Q537" s="6"/>
      <c r="R537" s="6"/>
      <c r="S537" s="6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</row>
    <row r="538" spans="1:134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6"/>
      <c r="M538" s="6"/>
      <c r="N538" s="6"/>
      <c r="O538" s="6"/>
      <c r="P538" s="6"/>
      <c r="Q538" s="6"/>
      <c r="R538" s="6"/>
      <c r="S538" s="6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</row>
    <row r="539" spans="1:134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6"/>
      <c r="M539" s="6"/>
      <c r="N539" s="6"/>
      <c r="O539" s="6"/>
      <c r="P539" s="6"/>
      <c r="Q539" s="6"/>
      <c r="R539" s="6"/>
      <c r="S539" s="6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</row>
    <row r="540" spans="1:134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6"/>
      <c r="M540" s="6"/>
      <c r="N540" s="6"/>
      <c r="O540" s="6"/>
      <c r="P540" s="6"/>
      <c r="Q540" s="6"/>
      <c r="R540" s="6"/>
      <c r="S540" s="6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</row>
    <row r="541" spans="1:134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6"/>
      <c r="M541" s="6"/>
      <c r="N541" s="6"/>
      <c r="O541" s="6"/>
      <c r="P541" s="6"/>
      <c r="Q541" s="6"/>
      <c r="R541" s="6"/>
      <c r="S541" s="6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</row>
    <row r="542" spans="1:134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6"/>
      <c r="M542" s="6"/>
      <c r="N542" s="6"/>
      <c r="O542" s="6"/>
      <c r="P542" s="6"/>
      <c r="Q542" s="6"/>
      <c r="R542" s="6"/>
      <c r="S542" s="6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</row>
    <row r="543" spans="1:134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6"/>
      <c r="M543" s="6"/>
      <c r="N543" s="6"/>
      <c r="O543" s="6"/>
      <c r="P543" s="6"/>
      <c r="Q543" s="6"/>
      <c r="R543" s="6"/>
      <c r="S543" s="6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</row>
    <row r="544" spans="1:134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6"/>
      <c r="M544" s="6"/>
      <c r="N544" s="6"/>
      <c r="O544" s="6"/>
      <c r="P544" s="6"/>
      <c r="Q544" s="6"/>
      <c r="R544" s="6"/>
      <c r="S544" s="6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</row>
    <row r="545" spans="1:134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6"/>
      <c r="M545" s="6"/>
      <c r="N545" s="6"/>
      <c r="O545" s="6"/>
      <c r="P545" s="6"/>
      <c r="Q545" s="6"/>
      <c r="R545" s="6"/>
      <c r="S545" s="6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</row>
    <row r="546" spans="1:134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6"/>
      <c r="M546" s="6"/>
      <c r="N546" s="6"/>
      <c r="O546" s="6"/>
      <c r="P546" s="6"/>
      <c r="Q546" s="6"/>
      <c r="R546" s="6"/>
      <c r="S546" s="6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</row>
    <row r="547" spans="1:134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6"/>
      <c r="M547" s="6"/>
      <c r="N547" s="6"/>
      <c r="O547" s="6"/>
      <c r="P547" s="6"/>
      <c r="Q547" s="6"/>
      <c r="R547" s="6"/>
      <c r="S547" s="6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</row>
    <row r="548" spans="1:134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6"/>
      <c r="M548" s="6"/>
      <c r="N548" s="6"/>
      <c r="O548" s="6"/>
      <c r="P548" s="6"/>
      <c r="Q548" s="6"/>
      <c r="R548" s="6"/>
      <c r="S548" s="6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</row>
    <row r="549" spans="1:134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6"/>
      <c r="M549" s="6"/>
      <c r="N549" s="6"/>
      <c r="O549" s="6"/>
      <c r="P549" s="6"/>
      <c r="Q549" s="6"/>
      <c r="R549" s="6"/>
      <c r="S549" s="6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</row>
    <row r="550" spans="1:134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6"/>
      <c r="M550" s="6"/>
      <c r="N550" s="6"/>
      <c r="O550" s="6"/>
      <c r="P550" s="6"/>
      <c r="Q550" s="6"/>
      <c r="R550" s="6"/>
      <c r="S550" s="6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</row>
    <row r="551" spans="1:134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6"/>
      <c r="M551" s="6"/>
      <c r="N551" s="6"/>
      <c r="O551" s="6"/>
      <c r="P551" s="6"/>
      <c r="Q551" s="6"/>
      <c r="R551" s="6"/>
      <c r="S551" s="6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</row>
    <row r="552" spans="1:134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6"/>
      <c r="M552" s="6"/>
      <c r="N552" s="6"/>
      <c r="O552" s="6"/>
      <c r="P552" s="6"/>
      <c r="Q552" s="6"/>
      <c r="R552" s="6"/>
      <c r="S552" s="6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</row>
    <row r="553" spans="1:134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6"/>
      <c r="M553" s="6"/>
      <c r="N553" s="6"/>
      <c r="O553" s="6"/>
      <c r="P553" s="6"/>
      <c r="Q553" s="6"/>
      <c r="R553" s="6"/>
      <c r="S553" s="6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</row>
    <row r="554" spans="1:134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6"/>
      <c r="M554" s="6"/>
      <c r="N554" s="6"/>
      <c r="O554" s="6"/>
      <c r="P554" s="6"/>
      <c r="Q554" s="6"/>
      <c r="R554" s="6"/>
      <c r="S554" s="6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</row>
    <row r="555" spans="1:134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6"/>
      <c r="M555" s="6"/>
      <c r="N555" s="6"/>
      <c r="O555" s="6"/>
      <c r="P555" s="6"/>
      <c r="Q555" s="6"/>
      <c r="R555" s="6"/>
      <c r="S555" s="6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</row>
    <row r="556" spans="1:134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6"/>
      <c r="M556" s="6"/>
      <c r="N556" s="6"/>
      <c r="O556" s="6"/>
      <c r="P556" s="6"/>
      <c r="Q556" s="6"/>
      <c r="R556" s="6"/>
      <c r="S556" s="6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</row>
    <row r="557" spans="1:134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6"/>
      <c r="M557" s="6"/>
      <c r="N557" s="6"/>
      <c r="O557" s="6"/>
      <c r="P557" s="6"/>
      <c r="Q557" s="6"/>
      <c r="R557" s="6"/>
      <c r="S557" s="6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</row>
    <row r="558" spans="1:134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6"/>
      <c r="M558" s="6"/>
      <c r="N558" s="6"/>
      <c r="O558" s="6"/>
      <c r="P558" s="6"/>
      <c r="Q558" s="6"/>
      <c r="R558" s="6"/>
      <c r="S558" s="6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</row>
    <row r="559" spans="1:134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6"/>
      <c r="M559" s="6"/>
      <c r="N559" s="6"/>
      <c r="O559" s="6"/>
      <c r="P559" s="6"/>
      <c r="Q559" s="6"/>
      <c r="R559" s="6"/>
      <c r="S559" s="6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</row>
    <row r="560" spans="1:134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6"/>
      <c r="M560" s="6"/>
      <c r="N560" s="6"/>
      <c r="O560" s="6"/>
      <c r="P560" s="6"/>
      <c r="Q560" s="6"/>
      <c r="R560" s="6"/>
      <c r="S560" s="6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</row>
    <row r="561" spans="1:134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6"/>
      <c r="M561" s="6"/>
      <c r="N561" s="6"/>
      <c r="O561" s="6"/>
      <c r="P561" s="6"/>
      <c r="Q561" s="6"/>
      <c r="R561" s="6"/>
      <c r="S561" s="6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</row>
    <row r="562" spans="1:134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6"/>
      <c r="M562" s="6"/>
      <c r="N562" s="6"/>
      <c r="O562" s="6"/>
      <c r="P562" s="6"/>
      <c r="Q562" s="6"/>
      <c r="R562" s="6"/>
      <c r="S562" s="6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</row>
    <row r="563" spans="1:134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6"/>
      <c r="M563" s="6"/>
      <c r="N563" s="6"/>
      <c r="O563" s="6"/>
      <c r="P563" s="6"/>
      <c r="Q563" s="6"/>
      <c r="R563" s="6"/>
      <c r="S563" s="6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</row>
    <row r="564" spans="1:134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6"/>
      <c r="M564" s="6"/>
      <c r="N564" s="6"/>
      <c r="O564" s="6"/>
      <c r="P564" s="6"/>
      <c r="Q564" s="6"/>
      <c r="R564" s="6"/>
      <c r="S564" s="6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</row>
    <row r="565" spans="1:134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6"/>
      <c r="M565" s="6"/>
      <c r="N565" s="6"/>
      <c r="O565" s="6"/>
      <c r="P565" s="6"/>
      <c r="Q565" s="6"/>
      <c r="R565" s="6"/>
      <c r="S565" s="6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</row>
  </sheetData>
  <mergeCells count="2">
    <mergeCell ref="I4:J4"/>
    <mergeCell ref="I5:J5"/>
  </mergeCells>
  <pageMargins left="0.7" right="0.7" top="0.75" bottom="0.75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565"/>
  <sheetViews>
    <sheetView topLeftCell="A61" workbookViewId="0">
      <selection activeCell="R80" sqref="R80"/>
    </sheetView>
  </sheetViews>
  <sheetFormatPr defaultColWidth="9.140625" defaultRowHeight="12.75" x14ac:dyDescent="0.2"/>
  <cols>
    <col min="1" max="1" width="49.7109375" style="4" bestFit="1" customWidth="1"/>
    <col min="2" max="2" width="8.7109375" style="4" customWidth="1"/>
    <col min="3" max="3" width="7.28515625" style="4" customWidth="1"/>
    <col min="4" max="4" width="8.7109375" style="4" customWidth="1"/>
    <col min="5" max="5" width="9.85546875" style="4" customWidth="1"/>
    <col min="6" max="8" width="8.7109375" style="4" customWidth="1"/>
    <col min="9" max="9" width="8.5703125" style="4" bestFit="1" customWidth="1"/>
    <col min="10" max="10" width="8.7109375" style="4" customWidth="1"/>
    <col min="11" max="11" width="9.85546875" style="4" customWidth="1"/>
    <col min="12" max="12" width="7" style="3" bestFit="1" customWidth="1"/>
    <col min="13" max="13" width="2.140625" style="3" customWidth="1"/>
    <col min="14" max="14" width="8.7109375" style="3" customWidth="1"/>
    <col min="15" max="15" width="1.85546875" style="3" customWidth="1"/>
    <col min="16" max="16" width="9.5703125" style="3" customWidth="1"/>
    <col min="17" max="17" width="2" style="3" customWidth="1"/>
    <col min="18" max="18" width="8.7109375" style="3" customWidth="1"/>
    <col min="19" max="19" width="9.85546875" style="3" bestFit="1" customWidth="1"/>
    <col min="20" max="16384" width="9.140625" style="4"/>
  </cols>
  <sheetData>
    <row r="1" spans="1:134" ht="21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4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3"/>
    </row>
    <row r="3" spans="1:134" x14ac:dyDescent="0.2">
      <c r="A3" s="6" t="s">
        <v>2</v>
      </c>
    </row>
    <row r="4" spans="1:134" x14ac:dyDescent="0.2">
      <c r="A4" s="7" t="s">
        <v>3</v>
      </c>
      <c r="B4" s="8"/>
      <c r="C4"/>
      <c r="D4" s="9" t="s">
        <v>4</v>
      </c>
      <c r="E4" s="10">
        <v>43646</v>
      </c>
      <c r="F4" s="11"/>
      <c r="G4" s="9" t="s">
        <v>5</v>
      </c>
      <c r="H4" s="9"/>
      <c r="I4" s="108" t="s">
        <v>6</v>
      </c>
      <c r="J4" s="109"/>
      <c r="K4" s="6"/>
      <c r="L4" s="6"/>
      <c r="M4" s="6"/>
      <c r="N4" s="12"/>
      <c r="O4" s="12"/>
      <c r="P4" s="12"/>
      <c r="Q4" s="12"/>
      <c r="R4" s="12"/>
      <c r="S4" s="12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</row>
    <row r="5" spans="1:134" x14ac:dyDescent="0.2">
      <c r="A5" s="9"/>
      <c r="B5" s="9"/>
      <c r="C5" s="9"/>
      <c r="D5" s="9"/>
      <c r="E5" s="9"/>
      <c r="F5" s="9"/>
      <c r="G5" s="9"/>
      <c r="H5" s="9"/>
      <c r="I5" s="110"/>
      <c r="J5" s="110"/>
      <c r="K5" s="9"/>
      <c r="L5" s="6"/>
      <c r="M5" s="6"/>
      <c r="N5" s="12"/>
      <c r="O5" s="12"/>
      <c r="P5" s="12"/>
      <c r="Q5" s="12"/>
      <c r="R5" s="12"/>
      <c r="S5" s="12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</row>
    <row r="6" spans="1:134" x14ac:dyDescent="0.2">
      <c r="A6" s="11"/>
      <c r="B6" s="11"/>
      <c r="C6" s="11"/>
      <c r="D6" s="11"/>
      <c r="E6" s="13"/>
      <c r="F6" s="11"/>
      <c r="G6" s="11"/>
      <c r="H6" s="9"/>
      <c r="I6" s="9"/>
      <c r="J6" s="9"/>
      <c r="K6" s="9"/>
      <c r="L6" s="6"/>
      <c r="M6" s="6"/>
      <c r="N6" s="6"/>
      <c r="O6" s="6"/>
      <c r="P6" s="6"/>
      <c r="Q6" s="6"/>
      <c r="R6" s="6"/>
      <c r="S6" s="6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</row>
    <row r="7" spans="1:134" ht="13.5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5"/>
      <c r="O7" s="15"/>
      <c r="P7" s="15"/>
      <c r="Q7" s="15"/>
      <c r="R7" s="15"/>
      <c r="S7" s="15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</row>
    <row r="8" spans="1:134" ht="20.25" customHeight="1" x14ac:dyDescent="0.2">
      <c r="A8" s="16" t="s">
        <v>7</v>
      </c>
      <c r="B8" s="17"/>
      <c r="C8" s="18"/>
      <c r="D8" s="19"/>
      <c r="E8" s="20" t="s">
        <v>8</v>
      </c>
      <c r="F8" s="20"/>
      <c r="G8" s="20"/>
      <c r="H8" s="18"/>
      <c r="I8" s="20" t="s">
        <v>9</v>
      </c>
      <c r="J8" s="18"/>
      <c r="K8" s="21" t="s">
        <v>10</v>
      </c>
      <c r="L8" s="21" t="s">
        <v>10</v>
      </c>
      <c r="M8" s="22" t="s">
        <v>10</v>
      </c>
      <c r="N8" s="20" t="s">
        <v>11</v>
      </c>
      <c r="O8" s="20"/>
      <c r="P8" s="17"/>
      <c r="Q8" s="17"/>
      <c r="R8" s="18"/>
      <c r="S8" s="23" t="s">
        <v>10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</row>
    <row r="9" spans="1:134" x14ac:dyDescent="0.2">
      <c r="A9" s="24"/>
      <c r="B9" s="25"/>
      <c r="C9" s="26"/>
      <c r="D9" s="25"/>
      <c r="E9" s="26"/>
      <c r="F9" s="26"/>
      <c r="G9" s="27"/>
      <c r="H9" s="28"/>
      <c r="I9" s="28"/>
      <c r="J9" s="28"/>
      <c r="K9" s="26" t="s">
        <v>12</v>
      </c>
      <c r="L9" s="26" t="s">
        <v>10</v>
      </c>
      <c r="M9" s="26" t="s">
        <v>10</v>
      </c>
      <c r="N9" s="26" t="s">
        <v>13</v>
      </c>
      <c r="O9" s="26" t="s">
        <v>10</v>
      </c>
      <c r="P9" s="26" t="s">
        <v>14</v>
      </c>
      <c r="Q9" s="26" t="s">
        <v>10</v>
      </c>
      <c r="R9" s="26" t="s">
        <v>15</v>
      </c>
      <c r="S9" s="29" t="s">
        <v>16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</row>
    <row r="10" spans="1:134" x14ac:dyDescent="0.2">
      <c r="A10" s="30"/>
      <c r="B10" s="26" t="s">
        <v>17</v>
      </c>
      <c r="C10" s="26" t="s">
        <v>18</v>
      </c>
      <c r="D10" s="26" t="s">
        <v>19</v>
      </c>
      <c r="E10" s="25"/>
      <c r="F10" s="26" t="s">
        <v>20</v>
      </c>
      <c r="G10" s="31" t="s">
        <v>21</v>
      </c>
      <c r="H10" s="32"/>
      <c r="I10" s="28" t="s">
        <v>22</v>
      </c>
      <c r="J10" s="28" t="s">
        <v>23</v>
      </c>
      <c r="K10" s="26" t="s">
        <v>24</v>
      </c>
      <c r="L10" s="26" t="s">
        <v>25</v>
      </c>
      <c r="M10" s="26" t="s">
        <v>10</v>
      </c>
      <c r="N10" s="26" t="s">
        <v>26</v>
      </c>
      <c r="O10" s="26" t="s">
        <v>10</v>
      </c>
      <c r="P10" s="26" t="s">
        <v>23</v>
      </c>
      <c r="Q10" s="26" t="s">
        <v>10</v>
      </c>
      <c r="R10" s="26" t="s">
        <v>27</v>
      </c>
      <c r="S10" s="29" t="s">
        <v>28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</row>
    <row r="11" spans="1:134" ht="13.5" thickBot="1" x14ac:dyDescent="0.25">
      <c r="A11" s="33" t="s">
        <v>29</v>
      </c>
      <c r="B11" s="34" t="s">
        <v>23</v>
      </c>
      <c r="C11" s="34" t="s">
        <v>30</v>
      </c>
      <c r="D11" s="34" t="s">
        <v>31</v>
      </c>
      <c r="E11" s="34" t="s">
        <v>22</v>
      </c>
      <c r="F11" s="34" t="s">
        <v>32</v>
      </c>
      <c r="G11" s="35" t="s">
        <v>33</v>
      </c>
      <c r="H11" s="35" t="s">
        <v>34</v>
      </c>
      <c r="I11" s="36" t="s">
        <v>10</v>
      </c>
      <c r="J11" s="36" t="s">
        <v>10</v>
      </c>
      <c r="K11" s="34" t="s">
        <v>35</v>
      </c>
      <c r="L11" s="34" t="s">
        <v>36</v>
      </c>
      <c r="M11" s="34" t="s">
        <v>10</v>
      </c>
      <c r="N11" s="34" t="s">
        <v>37</v>
      </c>
      <c r="O11" s="34" t="s">
        <v>10</v>
      </c>
      <c r="P11" s="34" t="s">
        <v>38</v>
      </c>
      <c r="Q11" s="34" t="s">
        <v>10</v>
      </c>
      <c r="R11" s="34" t="s">
        <v>38</v>
      </c>
      <c r="S11" s="37" t="s">
        <v>39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</row>
    <row r="12" spans="1:134" x14ac:dyDescent="0.2">
      <c r="A12" s="38"/>
      <c r="B12" s="39"/>
      <c r="C12" s="40"/>
      <c r="D12" s="39"/>
      <c r="E12" s="41"/>
      <c r="F12" s="42"/>
      <c r="G12" s="43"/>
      <c r="H12" s="43"/>
      <c r="I12" s="44"/>
      <c r="J12" s="39"/>
      <c r="K12" s="45">
        <f t="shared" ref="K12:K32" si="0">IF(D12&gt;0,+(D12-F12-G12+H12+J12),+IF(J12&gt;0,J12,0))</f>
        <v>0</v>
      </c>
      <c r="L12" s="46"/>
      <c r="M12" s="47"/>
      <c r="N12" s="48">
        <f t="shared" ref="N12:N31" si="1">+IF(M12&gt;0,J12*L12*($E$4-I12)/365,  0)</f>
        <v>0</v>
      </c>
      <c r="O12" s="47"/>
      <c r="P12" s="49">
        <f t="shared" ref="P12:P75" si="2">+IF(O12&gt;0,J12*L12*($E$4-I12)/365+(B12*L12), 0)</f>
        <v>0</v>
      </c>
      <c r="Q12" s="47"/>
      <c r="R12" s="49">
        <f t="shared" ref="R12:R75" si="3">+IF(Q12&gt;0,(J12*L12*($E$4-I12)/365)+(D12*L12),0)</f>
        <v>0</v>
      </c>
      <c r="S12" s="50">
        <f t="shared" ref="S12:S31" si="4">IF(K12&gt;0,K12-N12-P12-R12,0)</f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</row>
    <row r="13" spans="1:134" x14ac:dyDescent="0.2">
      <c r="A13" s="51" t="s">
        <v>40</v>
      </c>
      <c r="B13" s="39"/>
      <c r="C13" s="52"/>
      <c r="D13" s="39"/>
      <c r="E13" s="41"/>
      <c r="F13" s="42"/>
      <c r="G13" s="43"/>
      <c r="H13" s="43"/>
      <c r="I13" s="44"/>
      <c r="J13" s="39"/>
      <c r="K13" s="45">
        <f t="shared" si="0"/>
        <v>0</v>
      </c>
      <c r="L13" s="53"/>
      <c r="M13" s="47"/>
      <c r="N13" s="48">
        <f t="shared" si="1"/>
        <v>0</v>
      </c>
      <c r="O13" s="47">
        <v>1</v>
      </c>
      <c r="P13" s="49">
        <f t="shared" si="2"/>
        <v>0</v>
      </c>
      <c r="Q13" s="47"/>
      <c r="R13" s="49">
        <f t="shared" si="3"/>
        <v>0</v>
      </c>
      <c r="S13" s="50">
        <f t="shared" si="4"/>
        <v>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</row>
    <row r="14" spans="1:134" x14ac:dyDescent="0.2">
      <c r="A14" s="38" t="s">
        <v>41</v>
      </c>
      <c r="B14" s="39">
        <f>292000-SUM(B16:B21)+10+10+8</f>
        <v>288873</v>
      </c>
      <c r="C14" s="52"/>
      <c r="D14" s="39">
        <v>288873</v>
      </c>
      <c r="E14" s="41"/>
      <c r="F14" s="42"/>
      <c r="G14" s="43"/>
      <c r="H14" s="43"/>
      <c r="I14" s="44"/>
      <c r="J14" s="39"/>
      <c r="K14" s="54">
        <f t="shared" si="0"/>
        <v>288873</v>
      </c>
      <c r="L14" s="53">
        <v>0</v>
      </c>
      <c r="M14" s="47"/>
      <c r="N14" s="48">
        <f t="shared" si="1"/>
        <v>0</v>
      </c>
      <c r="O14" s="47"/>
      <c r="P14" s="49">
        <f t="shared" si="2"/>
        <v>0</v>
      </c>
      <c r="Q14" s="47">
        <v>1</v>
      </c>
      <c r="R14" s="49">
        <f t="shared" si="3"/>
        <v>0</v>
      </c>
      <c r="S14" s="50">
        <f t="shared" si="4"/>
        <v>288873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</row>
    <row r="15" spans="1:134" x14ac:dyDescent="0.2">
      <c r="A15" s="38" t="s">
        <v>42</v>
      </c>
      <c r="B15" s="55">
        <f>D15</f>
        <v>218796.6884290117</v>
      </c>
      <c r="C15" s="52"/>
      <c r="D15" s="39">
        <v>218796.6884290117</v>
      </c>
      <c r="E15" s="41"/>
      <c r="F15" s="42"/>
      <c r="G15" s="43"/>
      <c r="H15" s="43"/>
      <c r="I15" s="56">
        <v>43281</v>
      </c>
      <c r="J15" s="39">
        <f>'[1]INTEREST ACC''s'!D31</f>
        <v>3177.8098291068472</v>
      </c>
      <c r="K15" s="54">
        <f t="shared" si="0"/>
        <v>221974.49825811855</v>
      </c>
      <c r="L15" s="53"/>
      <c r="M15" s="47"/>
      <c r="N15" s="48">
        <f>+IF(M15&gt;0,J15*L15*($E$4-I15)/365,  0)</f>
        <v>0</v>
      </c>
      <c r="O15" s="47"/>
      <c r="P15" s="49">
        <f t="shared" si="2"/>
        <v>0</v>
      </c>
      <c r="Q15" s="47">
        <v>2</v>
      </c>
      <c r="R15" s="49">
        <f t="shared" si="3"/>
        <v>0</v>
      </c>
      <c r="S15" s="50">
        <f>IF(K15&gt;0,K15-N15-P15-R15,0)</f>
        <v>221974.49825811855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</row>
    <row r="16" spans="1:134" x14ac:dyDescent="0.2">
      <c r="A16" s="38" t="s">
        <v>43</v>
      </c>
      <c r="B16" s="39">
        <v>1576</v>
      </c>
      <c r="C16" s="52"/>
      <c r="D16" s="39">
        <v>320.91274904898637</v>
      </c>
      <c r="E16" s="41"/>
      <c r="F16" s="42"/>
      <c r="G16" s="43"/>
      <c r="H16" s="43"/>
      <c r="I16" s="44"/>
      <c r="J16" s="39"/>
      <c r="K16" s="54">
        <f t="shared" si="0"/>
        <v>320.91274904898637</v>
      </c>
      <c r="L16" s="46">
        <v>0.2</v>
      </c>
      <c r="M16" s="47"/>
      <c r="N16" s="48">
        <f t="shared" si="1"/>
        <v>0</v>
      </c>
      <c r="O16" s="47"/>
      <c r="P16" s="49">
        <f t="shared" si="2"/>
        <v>0</v>
      </c>
      <c r="Q16" s="47">
        <v>1</v>
      </c>
      <c r="R16" s="49">
        <f t="shared" si="3"/>
        <v>64.18254980979728</v>
      </c>
      <c r="S16" s="50">
        <f t="shared" si="4"/>
        <v>256.73019923918912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</row>
    <row r="17" spans="1:134" x14ac:dyDescent="0.2">
      <c r="A17" s="38" t="s">
        <v>44</v>
      </c>
      <c r="B17" s="39">
        <v>891</v>
      </c>
      <c r="C17" s="52"/>
      <c r="D17" s="39">
        <v>169.33204556161866</v>
      </c>
      <c r="E17" s="41"/>
      <c r="F17" s="42"/>
      <c r="G17" s="43"/>
      <c r="H17" s="43"/>
      <c r="I17" s="44"/>
      <c r="J17" s="39"/>
      <c r="K17" s="54">
        <f t="shared" si="0"/>
        <v>169.33204556161866</v>
      </c>
      <c r="L17" s="46">
        <v>0.1875</v>
      </c>
      <c r="M17" s="47"/>
      <c r="N17" s="48">
        <f t="shared" si="1"/>
        <v>0</v>
      </c>
      <c r="O17" s="47"/>
      <c r="P17" s="49">
        <f t="shared" si="2"/>
        <v>0</v>
      </c>
      <c r="Q17" s="47">
        <v>1</v>
      </c>
      <c r="R17" s="49">
        <f t="shared" si="3"/>
        <v>31.749758542803498</v>
      </c>
      <c r="S17" s="50">
        <f t="shared" si="4"/>
        <v>137.58228701881515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</row>
    <row r="18" spans="1:134" x14ac:dyDescent="0.2">
      <c r="A18" s="38" t="s">
        <v>45</v>
      </c>
      <c r="B18" s="39">
        <f>246.6+102.75+61.65</f>
        <v>411</v>
      </c>
      <c r="C18" s="52"/>
      <c r="D18" s="39">
        <v>78.109394754012669</v>
      </c>
      <c r="E18" s="41"/>
      <c r="F18" s="42"/>
      <c r="G18" s="43"/>
      <c r="H18" s="43"/>
      <c r="I18" s="44"/>
      <c r="J18" s="39"/>
      <c r="K18" s="54">
        <f t="shared" si="0"/>
        <v>78.109394754012669</v>
      </c>
      <c r="L18" s="46">
        <v>0.1875</v>
      </c>
      <c r="M18" s="47"/>
      <c r="N18" s="48">
        <f t="shared" si="1"/>
        <v>0</v>
      </c>
      <c r="O18" s="47"/>
      <c r="P18" s="49">
        <f t="shared" si="2"/>
        <v>0</v>
      </c>
      <c r="Q18" s="47">
        <v>1</v>
      </c>
      <c r="R18" s="49">
        <f t="shared" si="3"/>
        <v>14.645511516377375</v>
      </c>
      <c r="S18" s="50">
        <f t="shared" si="4"/>
        <v>63.463883237635294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</row>
    <row r="19" spans="1:134" x14ac:dyDescent="0.2">
      <c r="A19" s="38" t="s">
        <v>46</v>
      </c>
      <c r="B19" s="39">
        <v>164</v>
      </c>
      <c r="C19" s="52"/>
      <c r="D19" s="39">
        <v>0</v>
      </c>
      <c r="E19" s="41"/>
      <c r="F19" s="42"/>
      <c r="G19" s="43"/>
      <c r="H19" s="43"/>
      <c r="I19" s="44"/>
      <c r="J19" s="39"/>
      <c r="K19" s="54">
        <f t="shared" si="0"/>
        <v>0</v>
      </c>
      <c r="L19" s="46">
        <v>1</v>
      </c>
      <c r="M19" s="47"/>
      <c r="N19" s="48">
        <f t="shared" si="1"/>
        <v>0</v>
      </c>
      <c r="O19" s="47"/>
      <c r="P19" s="49">
        <f t="shared" si="2"/>
        <v>0</v>
      </c>
      <c r="Q19" s="47">
        <v>1</v>
      </c>
      <c r="R19" s="49">
        <f t="shared" si="3"/>
        <v>0</v>
      </c>
      <c r="S19" s="50">
        <f t="shared" si="4"/>
        <v>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</row>
    <row r="20" spans="1:134" x14ac:dyDescent="0.2">
      <c r="A20" s="38" t="s">
        <v>47</v>
      </c>
      <c r="B20" s="39">
        <v>62</v>
      </c>
      <c r="C20" s="52"/>
      <c r="D20" s="39">
        <v>0</v>
      </c>
      <c r="E20" s="41"/>
      <c r="F20" s="42"/>
      <c r="G20" s="43"/>
      <c r="H20" s="43"/>
      <c r="I20" s="44"/>
      <c r="J20" s="39"/>
      <c r="K20" s="54">
        <f t="shared" si="0"/>
        <v>0</v>
      </c>
      <c r="L20" s="46">
        <v>1</v>
      </c>
      <c r="M20" s="47"/>
      <c r="N20" s="48">
        <f t="shared" si="1"/>
        <v>0</v>
      </c>
      <c r="O20" s="47"/>
      <c r="P20" s="49">
        <f t="shared" si="2"/>
        <v>0</v>
      </c>
      <c r="Q20" s="47">
        <v>1</v>
      </c>
      <c r="R20" s="49">
        <f t="shared" si="3"/>
        <v>0</v>
      </c>
      <c r="S20" s="50">
        <f t="shared" si="4"/>
        <v>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</row>
    <row r="21" spans="1:134" x14ac:dyDescent="0.2">
      <c r="A21" s="38" t="s">
        <v>48</v>
      </c>
      <c r="B21" s="39">
        <f>25.5+15.3+10.2</f>
        <v>51</v>
      </c>
      <c r="C21" s="52"/>
      <c r="D21" s="39">
        <v>0</v>
      </c>
      <c r="E21" s="41"/>
      <c r="F21" s="42"/>
      <c r="G21" s="43"/>
      <c r="H21" s="43"/>
      <c r="I21" s="44"/>
      <c r="J21" s="39"/>
      <c r="K21" s="54">
        <f t="shared" si="0"/>
        <v>0</v>
      </c>
      <c r="L21" s="53">
        <v>1</v>
      </c>
      <c r="M21" s="47"/>
      <c r="N21" s="48">
        <f t="shared" si="1"/>
        <v>0</v>
      </c>
      <c r="O21" s="47"/>
      <c r="P21" s="49">
        <f t="shared" si="2"/>
        <v>0</v>
      </c>
      <c r="Q21" s="47">
        <v>1</v>
      </c>
      <c r="R21" s="49">
        <f t="shared" si="3"/>
        <v>0</v>
      </c>
      <c r="S21" s="50">
        <f t="shared" si="4"/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</row>
    <row r="22" spans="1:134" x14ac:dyDescent="0.2">
      <c r="A22" s="38" t="s">
        <v>49</v>
      </c>
      <c r="B22" s="39">
        <v>8730</v>
      </c>
      <c r="C22" s="52"/>
      <c r="D22" s="39">
        <v>8730</v>
      </c>
      <c r="E22" s="41"/>
      <c r="F22" s="42"/>
      <c r="G22" s="43"/>
      <c r="H22" s="43"/>
      <c r="I22" s="44"/>
      <c r="J22" s="39"/>
      <c r="K22" s="54">
        <f t="shared" si="0"/>
        <v>8730</v>
      </c>
      <c r="L22" s="53">
        <v>0</v>
      </c>
      <c r="M22" s="47"/>
      <c r="N22" s="48">
        <f t="shared" si="1"/>
        <v>0</v>
      </c>
      <c r="O22" s="47"/>
      <c r="P22" s="49">
        <f t="shared" si="2"/>
        <v>0</v>
      </c>
      <c r="Q22" s="47">
        <v>1</v>
      </c>
      <c r="R22" s="49">
        <f t="shared" si="3"/>
        <v>0</v>
      </c>
      <c r="S22" s="50">
        <f t="shared" si="4"/>
        <v>8730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</row>
    <row r="23" spans="1:134" x14ac:dyDescent="0.2">
      <c r="A23" s="38" t="s">
        <v>50</v>
      </c>
      <c r="B23" s="39">
        <f>1280+220</f>
        <v>1500</v>
      </c>
      <c r="C23" s="52"/>
      <c r="D23" s="39">
        <v>1500</v>
      </c>
      <c r="E23" s="41"/>
      <c r="F23" s="42"/>
      <c r="G23" s="43"/>
      <c r="H23" s="43"/>
      <c r="I23" s="44"/>
      <c r="J23" s="57"/>
      <c r="K23" s="54">
        <f t="shared" si="0"/>
        <v>1500</v>
      </c>
      <c r="L23" s="53">
        <v>0</v>
      </c>
      <c r="M23" s="47"/>
      <c r="N23" s="48">
        <f t="shared" si="1"/>
        <v>0</v>
      </c>
      <c r="O23" s="47"/>
      <c r="P23" s="49">
        <f t="shared" si="2"/>
        <v>0</v>
      </c>
      <c r="Q23" s="47">
        <v>1</v>
      </c>
      <c r="R23" s="49">
        <f t="shared" si="3"/>
        <v>0</v>
      </c>
      <c r="S23" s="50">
        <f t="shared" si="4"/>
        <v>1500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</row>
    <row r="24" spans="1:134" x14ac:dyDescent="0.2">
      <c r="A24" s="51" t="s">
        <v>51</v>
      </c>
      <c r="B24" s="39"/>
      <c r="C24" s="52"/>
      <c r="D24" s="39"/>
      <c r="E24" s="41"/>
      <c r="F24" s="42"/>
      <c r="G24" s="43"/>
      <c r="H24" s="43"/>
      <c r="I24" s="44"/>
      <c r="J24" s="39"/>
      <c r="K24" s="54">
        <f t="shared" si="0"/>
        <v>0</v>
      </c>
      <c r="L24" s="53"/>
      <c r="M24" s="47"/>
      <c r="N24" s="48">
        <f t="shared" si="1"/>
        <v>0</v>
      </c>
      <c r="O24" s="47"/>
      <c r="P24" s="49">
        <f t="shared" si="2"/>
        <v>0</v>
      </c>
      <c r="Q24" s="47">
        <v>3</v>
      </c>
      <c r="R24" s="49">
        <f t="shared" si="3"/>
        <v>0</v>
      </c>
      <c r="S24" s="50">
        <f t="shared" si="4"/>
        <v>0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</row>
    <row r="25" spans="1:134" x14ac:dyDescent="0.2">
      <c r="A25" s="38" t="s">
        <v>52</v>
      </c>
      <c r="B25" s="39">
        <v>102.71</v>
      </c>
      <c r="C25" s="52"/>
      <c r="D25" s="39">
        <v>102.71</v>
      </c>
      <c r="E25" s="41"/>
      <c r="F25" s="42"/>
      <c r="G25" s="43"/>
      <c r="H25" s="43"/>
      <c r="I25" s="44"/>
      <c r="J25" s="39"/>
      <c r="K25" s="54">
        <f t="shared" si="0"/>
        <v>102.71</v>
      </c>
      <c r="L25" s="53">
        <v>0</v>
      </c>
      <c r="M25" s="47"/>
      <c r="N25" s="48">
        <f t="shared" si="1"/>
        <v>0</v>
      </c>
      <c r="O25" s="47"/>
      <c r="P25" s="49">
        <f t="shared" si="2"/>
        <v>0</v>
      </c>
      <c r="Q25" s="47">
        <v>4</v>
      </c>
      <c r="R25" s="49">
        <f t="shared" si="3"/>
        <v>0</v>
      </c>
      <c r="S25" s="50">
        <f t="shared" si="4"/>
        <v>102.71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</row>
    <row r="26" spans="1:134" x14ac:dyDescent="0.2">
      <c r="A26" s="38" t="s">
        <v>53</v>
      </c>
      <c r="B26" s="39">
        <v>10.51</v>
      </c>
      <c r="C26" s="52"/>
      <c r="D26" s="39">
        <v>10.51</v>
      </c>
      <c r="E26" s="41"/>
      <c r="F26" s="42"/>
      <c r="G26" s="43"/>
      <c r="H26" s="43"/>
      <c r="I26" s="44"/>
      <c r="J26" s="39"/>
      <c r="K26" s="54">
        <f t="shared" si="0"/>
        <v>10.51</v>
      </c>
      <c r="L26" s="53">
        <v>0</v>
      </c>
      <c r="M26" s="47"/>
      <c r="N26" s="48">
        <f t="shared" si="1"/>
        <v>0</v>
      </c>
      <c r="O26" s="47"/>
      <c r="P26" s="49">
        <f t="shared" si="2"/>
        <v>0</v>
      </c>
      <c r="Q26" s="47">
        <v>5</v>
      </c>
      <c r="R26" s="49">
        <f t="shared" si="3"/>
        <v>0</v>
      </c>
      <c r="S26" s="50">
        <f t="shared" si="4"/>
        <v>10.51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</row>
    <row r="27" spans="1:134" x14ac:dyDescent="0.2">
      <c r="A27" s="38" t="s">
        <v>54</v>
      </c>
      <c r="B27" s="39">
        <v>128.34</v>
      </c>
      <c r="C27" s="52"/>
      <c r="D27" s="39">
        <v>128.34</v>
      </c>
      <c r="E27" s="41"/>
      <c r="F27" s="42"/>
      <c r="G27" s="43"/>
      <c r="H27" s="43"/>
      <c r="I27" s="44"/>
      <c r="J27" s="39"/>
      <c r="K27" s="54">
        <f t="shared" si="0"/>
        <v>128.34</v>
      </c>
      <c r="L27" s="53">
        <v>0</v>
      </c>
      <c r="M27" s="47"/>
      <c r="N27" s="48">
        <f t="shared" si="1"/>
        <v>0</v>
      </c>
      <c r="O27" s="47"/>
      <c r="P27" s="49">
        <f t="shared" si="2"/>
        <v>0</v>
      </c>
      <c r="Q27" s="47">
        <v>6</v>
      </c>
      <c r="R27" s="49">
        <f t="shared" si="3"/>
        <v>0</v>
      </c>
      <c r="S27" s="50">
        <f t="shared" si="4"/>
        <v>128.34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</row>
    <row r="28" spans="1:134" x14ac:dyDescent="0.2">
      <c r="A28" s="38" t="s">
        <v>55</v>
      </c>
      <c r="B28" s="39">
        <v>99</v>
      </c>
      <c r="C28" s="52"/>
      <c r="D28" s="39">
        <v>99</v>
      </c>
      <c r="E28" s="41"/>
      <c r="F28" s="42"/>
      <c r="G28" s="43"/>
      <c r="H28" s="43"/>
      <c r="I28" s="44"/>
      <c r="J28" s="39"/>
      <c r="K28" s="54">
        <f t="shared" si="0"/>
        <v>99</v>
      </c>
      <c r="L28" s="53">
        <v>0</v>
      </c>
      <c r="M28" s="47"/>
      <c r="N28" s="48">
        <f t="shared" si="1"/>
        <v>0</v>
      </c>
      <c r="O28" s="47"/>
      <c r="P28" s="49">
        <f t="shared" si="2"/>
        <v>0</v>
      </c>
      <c r="Q28" s="47">
        <v>7</v>
      </c>
      <c r="R28" s="49">
        <f t="shared" si="3"/>
        <v>0</v>
      </c>
      <c r="S28" s="50">
        <f t="shared" si="4"/>
        <v>99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</row>
    <row r="29" spans="1:134" x14ac:dyDescent="0.2">
      <c r="A29" s="38" t="s">
        <v>56</v>
      </c>
      <c r="B29" s="39">
        <v>72</v>
      </c>
      <c r="C29" s="52"/>
      <c r="D29" s="39">
        <v>72</v>
      </c>
      <c r="E29" s="41"/>
      <c r="F29" s="42"/>
      <c r="G29" s="43"/>
      <c r="H29" s="43"/>
      <c r="I29" s="44"/>
      <c r="J29" s="39"/>
      <c r="K29" s="54">
        <f t="shared" si="0"/>
        <v>72</v>
      </c>
      <c r="L29" s="53">
        <v>0</v>
      </c>
      <c r="M29" s="47"/>
      <c r="N29" s="48">
        <f t="shared" si="1"/>
        <v>0</v>
      </c>
      <c r="O29" s="47"/>
      <c r="P29" s="49">
        <f t="shared" si="2"/>
        <v>0</v>
      </c>
      <c r="Q29" s="47">
        <v>8</v>
      </c>
      <c r="R29" s="49">
        <f t="shared" si="3"/>
        <v>0</v>
      </c>
      <c r="S29" s="50">
        <f t="shared" si="4"/>
        <v>72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</row>
    <row r="30" spans="1:134" x14ac:dyDescent="0.2">
      <c r="A30" s="38" t="s">
        <v>57</v>
      </c>
      <c r="B30" s="39">
        <v>44</v>
      </c>
      <c r="C30" s="52"/>
      <c r="D30" s="39">
        <v>44</v>
      </c>
      <c r="E30" s="41"/>
      <c r="F30" s="42"/>
      <c r="G30" s="43"/>
      <c r="H30" s="43"/>
      <c r="I30" s="44"/>
      <c r="J30" s="39"/>
      <c r="K30" s="54">
        <f t="shared" si="0"/>
        <v>44</v>
      </c>
      <c r="L30" s="53">
        <v>0</v>
      </c>
      <c r="M30" s="47"/>
      <c r="N30" s="48">
        <f t="shared" si="1"/>
        <v>0</v>
      </c>
      <c r="O30" s="47"/>
      <c r="P30" s="49">
        <f t="shared" si="2"/>
        <v>0</v>
      </c>
      <c r="Q30" s="47">
        <v>9</v>
      </c>
      <c r="R30" s="49">
        <f t="shared" si="3"/>
        <v>0</v>
      </c>
      <c r="S30" s="50">
        <f t="shared" si="4"/>
        <v>44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</row>
    <row r="31" spans="1:134" x14ac:dyDescent="0.2">
      <c r="A31" s="38" t="s">
        <v>58</v>
      </c>
      <c r="B31" s="39">
        <v>429</v>
      </c>
      <c r="C31" s="52"/>
      <c r="D31" s="39">
        <v>429</v>
      </c>
      <c r="E31" s="41"/>
      <c r="F31" s="42"/>
      <c r="G31" s="43"/>
      <c r="H31" s="43"/>
      <c r="I31" s="44"/>
      <c r="J31" s="39"/>
      <c r="K31" s="54">
        <f t="shared" si="0"/>
        <v>429</v>
      </c>
      <c r="L31" s="53">
        <v>0</v>
      </c>
      <c r="M31" s="47"/>
      <c r="N31" s="48">
        <f t="shared" si="1"/>
        <v>0</v>
      </c>
      <c r="O31" s="47"/>
      <c r="P31" s="49">
        <f t="shared" si="2"/>
        <v>0</v>
      </c>
      <c r="Q31" s="47">
        <v>10</v>
      </c>
      <c r="R31" s="49">
        <f t="shared" si="3"/>
        <v>0</v>
      </c>
      <c r="S31" s="50">
        <f t="shared" si="4"/>
        <v>429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</row>
    <row r="32" spans="1:134" x14ac:dyDescent="0.2">
      <c r="A32" s="38"/>
      <c r="B32" s="39"/>
      <c r="C32" s="52"/>
      <c r="D32" s="39"/>
      <c r="E32" s="41"/>
      <c r="F32" s="42"/>
      <c r="G32" s="43"/>
      <c r="H32" s="43"/>
      <c r="I32" s="44"/>
      <c r="J32" s="39"/>
      <c r="K32" s="54">
        <f t="shared" si="0"/>
        <v>0</v>
      </c>
      <c r="L32" s="53"/>
      <c r="M32" s="47"/>
      <c r="N32" s="48">
        <f>+IF(M32&gt;0,J32*L32*($E$4-I32)/365,  0)</f>
        <v>0</v>
      </c>
      <c r="O32" s="47"/>
      <c r="P32" s="49">
        <f t="shared" si="2"/>
        <v>0</v>
      </c>
      <c r="Q32" s="47">
        <v>11</v>
      </c>
      <c r="R32" s="49">
        <f t="shared" si="3"/>
        <v>0</v>
      </c>
      <c r="S32" s="50">
        <f>IF(K32&gt;0,K32-N32-P32-R32,0)</f>
        <v>0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</row>
    <row r="33" spans="1:134" x14ac:dyDescent="0.2">
      <c r="A33" s="51" t="s">
        <v>59</v>
      </c>
      <c r="B33" s="39"/>
      <c r="C33" s="52"/>
      <c r="D33" s="39"/>
      <c r="E33" s="41"/>
      <c r="F33" s="42"/>
      <c r="G33" s="43"/>
      <c r="H33" s="43"/>
      <c r="I33" s="44"/>
      <c r="J33" s="39"/>
      <c r="K33" s="54">
        <f>IF(D33&gt;0,+(D33-F33-G33+H33+J33),+IF(J33&gt;0,J33,0))</f>
        <v>0</v>
      </c>
      <c r="L33" s="53"/>
      <c r="M33" s="47"/>
      <c r="N33" s="48">
        <f t="shared" ref="N33:N78" si="5">+IF(M33&gt;0,J33*L33*($E$4-I33)/365,  0)</f>
        <v>0</v>
      </c>
      <c r="O33" s="47"/>
      <c r="P33" s="49">
        <f t="shared" si="2"/>
        <v>0</v>
      </c>
      <c r="Q33" s="47">
        <v>12</v>
      </c>
      <c r="R33" s="49">
        <f t="shared" si="3"/>
        <v>0</v>
      </c>
      <c r="S33" s="50">
        <f t="shared" ref="S33:S78" si="6">IF(K33&gt;0,K33-N33-P33-R33,0)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</row>
    <row r="34" spans="1:134" x14ac:dyDescent="0.2">
      <c r="A34" s="38" t="s">
        <v>60</v>
      </c>
      <c r="B34" s="39">
        <v>1303.43</v>
      </c>
      <c r="C34" s="52"/>
      <c r="D34" s="39">
        <v>1061.605070724389</v>
      </c>
      <c r="E34" s="41"/>
      <c r="F34" s="42"/>
      <c r="G34" s="43"/>
      <c r="H34" s="43"/>
      <c r="I34" s="44"/>
      <c r="J34" s="39"/>
      <c r="K34" s="54">
        <f t="shared" ref="K34:K89" si="7">IF(D34&gt;0,+(D34-F34-G34+H34+J34),+IF(J34&gt;0,J34,0))</f>
        <v>1061.605070724389</v>
      </c>
      <c r="L34" s="53">
        <v>2.5000000000000001E-2</v>
      </c>
      <c r="M34" s="47"/>
      <c r="N34" s="48">
        <f t="shared" si="5"/>
        <v>0</v>
      </c>
      <c r="O34" s="47"/>
      <c r="P34" s="49">
        <f t="shared" si="2"/>
        <v>0</v>
      </c>
      <c r="Q34" s="47">
        <v>3</v>
      </c>
      <c r="R34" s="49">
        <f t="shared" si="3"/>
        <v>26.540126768109726</v>
      </c>
      <c r="S34" s="50">
        <f t="shared" si="6"/>
        <v>1035.0649439562792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</row>
    <row r="35" spans="1:134" x14ac:dyDescent="0.2">
      <c r="A35" s="38" t="s">
        <v>61</v>
      </c>
      <c r="B35" s="39">
        <v>148</v>
      </c>
      <c r="C35" s="52"/>
      <c r="D35" s="39">
        <v>120.54160980429295</v>
      </c>
      <c r="E35" s="41"/>
      <c r="F35" s="42"/>
      <c r="G35" s="43"/>
      <c r="H35" s="43"/>
      <c r="I35" s="44"/>
      <c r="J35" s="39"/>
      <c r="K35" s="54">
        <f t="shared" si="7"/>
        <v>120.54160980429295</v>
      </c>
      <c r="L35" s="53">
        <v>2.5000000000000001E-2</v>
      </c>
      <c r="M35" s="47"/>
      <c r="N35" s="48">
        <f t="shared" si="5"/>
        <v>0</v>
      </c>
      <c r="O35" s="47"/>
      <c r="P35" s="49">
        <f t="shared" si="2"/>
        <v>0</v>
      </c>
      <c r="Q35" s="47">
        <v>1</v>
      </c>
      <c r="R35" s="49">
        <f t="shared" si="3"/>
        <v>3.0135402451073237</v>
      </c>
      <c r="S35" s="50">
        <f t="shared" si="6"/>
        <v>117.52806955918562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</row>
    <row r="36" spans="1:134" x14ac:dyDescent="0.2">
      <c r="A36" s="38" t="s">
        <v>62</v>
      </c>
      <c r="B36" s="39">
        <v>40.299999999999997</v>
      </c>
      <c r="C36" s="52"/>
      <c r="D36" s="39">
        <v>32.82315456157437</v>
      </c>
      <c r="E36" s="41"/>
      <c r="F36" s="42"/>
      <c r="G36" s="43"/>
      <c r="H36" s="43"/>
      <c r="I36" s="44"/>
      <c r="J36" s="39"/>
      <c r="K36" s="54">
        <f t="shared" si="7"/>
        <v>32.82315456157437</v>
      </c>
      <c r="L36" s="53">
        <v>2.5000000000000001E-2</v>
      </c>
      <c r="M36" s="47"/>
      <c r="N36" s="48">
        <f t="shared" si="5"/>
        <v>0</v>
      </c>
      <c r="O36" s="47"/>
      <c r="P36" s="49">
        <f t="shared" si="2"/>
        <v>0</v>
      </c>
      <c r="Q36" s="47">
        <v>2</v>
      </c>
      <c r="R36" s="49">
        <f t="shared" si="3"/>
        <v>0.82057886403935931</v>
      </c>
      <c r="S36" s="50">
        <f t="shared" si="6"/>
        <v>32.002575697535008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</row>
    <row r="37" spans="1:134" x14ac:dyDescent="0.2">
      <c r="A37" s="38" t="s">
        <v>63</v>
      </c>
      <c r="B37" s="39">
        <v>770</v>
      </c>
      <c r="C37" s="52"/>
      <c r="D37" s="39">
        <v>627.14215911692941</v>
      </c>
      <c r="E37" s="41"/>
      <c r="F37" s="42"/>
      <c r="G37" s="43"/>
      <c r="H37" s="43"/>
      <c r="I37" s="44"/>
      <c r="J37" s="39"/>
      <c r="K37" s="54">
        <f t="shared" si="7"/>
        <v>627.14215911692941</v>
      </c>
      <c r="L37" s="53">
        <v>2.5000000000000001E-2</v>
      </c>
      <c r="M37" s="47"/>
      <c r="N37" s="48">
        <f t="shared" si="5"/>
        <v>0</v>
      </c>
      <c r="O37" s="47"/>
      <c r="P37" s="49">
        <f t="shared" si="2"/>
        <v>0</v>
      </c>
      <c r="Q37" s="47">
        <v>1</v>
      </c>
      <c r="R37" s="49">
        <f t="shared" si="3"/>
        <v>15.678553977923237</v>
      </c>
      <c r="S37" s="50">
        <f t="shared" si="6"/>
        <v>611.46360513900618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</row>
    <row r="38" spans="1:134" x14ac:dyDescent="0.2">
      <c r="A38" s="38" t="s">
        <v>64</v>
      </c>
      <c r="B38" s="39">
        <v>219</v>
      </c>
      <c r="C38" s="52"/>
      <c r="D38" s="39">
        <v>178.36900369689292</v>
      </c>
      <c r="E38" s="41"/>
      <c r="F38" s="42"/>
      <c r="G38" s="43"/>
      <c r="H38" s="43"/>
      <c r="I38" s="44"/>
      <c r="J38" s="39"/>
      <c r="K38" s="54">
        <f t="shared" si="7"/>
        <v>178.36900369689292</v>
      </c>
      <c r="L38" s="53">
        <v>2.5000000000000001E-2</v>
      </c>
      <c r="M38" s="47"/>
      <c r="N38" s="48">
        <f t="shared" si="5"/>
        <v>0</v>
      </c>
      <c r="O38" s="47"/>
      <c r="P38" s="49">
        <f t="shared" si="2"/>
        <v>0</v>
      </c>
      <c r="Q38" s="47">
        <v>1</v>
      </c>
      <c r="R38" s="49">
        <f t="shared" si="3"/>
        <v>4.4592250924223231</v>
      </c>
      <c r="S38" s="50">
        <f t="shared" si="6"/>
        <v>173.9097786044706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</row>
    <row r="39" spans="1:134" x14ac:dyDescent="0.2">
      <c r="A39" s="38" t="s">
        <v>65</v>
      </c>
      <c r="B39" s="39">
        <v>46</v>
      </c>
      <c r="C39" s="52"/>
      <c r="D39" s="39">
        <v>37.465635479712667</v>
      </c>
      <c r="E39" s="41"/>
      <c r="F39" s="42"/>
      <c r="G39" s="43"/>
      <c r="H39" s="43"/>
      <c r="I39" s="44"/>
      <c r="J39" s="39"/>
      <c r="K39" s="54">
        <f t="shared" si="7"/>
        <v>37.465635479712667</v>
      </c>
      <c r="L39" s="53">
        <v>2.5000000000000001E-2</v>
      </c>
      <c r="M39" s="47"/>
      <c r="N39" s="48">
        <f t="shared" si="5"/>
        <v>0</v>
      </c>
      <c r="O39" s="47"/>
      <c r="P39" s="49">
        <f t="shared" si="2"/>
        <v>0</v>
      </c>
      <c r="Q39" s="47">
        <v>1</v>
      </c>
      <c r="R39" s="49">
        <f t="shared" si="3"/>
        <v>0.93664088699281667</v>
      </c>
      <c r="S39" s="50">
        <f t="shared" si="6"/>
        <v>36.528994592719847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</row>
    <row r="40" spans="1:134" x14ac:dyDescent="0.2">
      <c r="A40" s="38" t="s">
        <v>66</v>
      </c>
      <c r="B40" s="39">
        <v>158</v>
      </c>
      <c r="C40" s="52"/>
      <c r="D40" s="39">
        <v>128.68631316944786</v>
      </c>
      <c r="E40" s="41"/>
      <c r="F40" s="42"/>
      <c r="G40" s="43"/>
      <c r="H40" s="43"/>
      <c r="I40" s="44"/>
      <c r="J40" s="39"/>
      <c r="K40" s="54">
        <f t="shared" si="7"/>
        <v>128.68631316944786</v>
      </c>
      <c r="L40" s="53">
        <v>2.5000000000000001E-2</v>
      </c>
      <c r="M40" s="47"/>
      <c r="N40" s="48">
        <f t="shared" si="5"/>
        <v>0</v>
      </c>
      <c r="O40" s="47"/>
      <c r="P40" s="49">
        <f t="shared" si="2"/>
        <v>0</v>
      </c>
      <c r="Q40" s="47">
        <v>1</v>
      </c>
      <c r="R40" s="49">
        <f t="shared" si="3"/>
        <v>3.2171578292361964</v>
      </c>
      <c r="S40" s="50">
        <f t="shared" si="6"/>
        <v>125.46915534021166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</row>
    <row r="41" spans="1:134" x14ac:dyDescent="0.2">
      <c r="A41" s="38" t="s">
        <v>67</v>
      </c>
      <c r="B41" s="39">
        <f>650</f>
        <v>650</v>
      </c>
      <c r="C41" s="52"/>
      <c r="D41" s="39">
        <v>529.40571873507042</v>
      </c>
      <c r="E41" s="41"/>
      <c r="F41" s="42"/>
      <c r="G41" s="43"/>
      <c r="H41" s="43"/>
      <c r="I41" s="44"/>
      <c r="J41" s="55"/>
      <c r="K41" s="54">
        <f t="shared" si="7"/>
        <v>529.40571873507042</v>
      </c>
      <c r="L41" s="53">
        <v>2.5000000000000001E-2</v>
      </c>
      <c r="M41" s="47"/>
      <c r="N41" s="48">
        <f t="shared" si="5"/>
        <v>0</v>
      </c>
      <c r="O41" s="47"/>
      <c r="P41" s="49">
        <f t="shared" si="2"/>
        <v>0</v>
      </c>
      <c r="Q41" s="47">
        <v>1</v>
      </c>
      <c r="R41" s="49">
        <f t="shared" si="3"/>
        <v>13.235142968376762</v>
      </c>
      <c r="S41" s="50">
        <f t="shared" si="6"/>
        <v>516.17057576669367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</row>
    <row r="42" spans="1:134" x14ac:dyDescent="0.2">
      <c r="A42" s="58" t="s">
        <v>68</v>
      </c>
      <c r="B42" s="39">
        <v>440</v>
      </c>
      <c r="C42" s="52"/>
      <c r="D42" s="39">
        <v>358.3669480668168</v>
      </c>
      <c r="E42" s="41"/>
      <c r="F42" s="42"/>
      <c r="G42" s="43"/>
      <c r="H42" s="43"/>
      <c r="I42" s="44"/>
      <c r="J42" s="55"/>
      <c r="K42" s="54">
        <f t="shared" si="7"/>
        <v>358.3669480668168</v>
      </c>
      <c r="L42" s="53">
        <v>2.5000000000000001E-2</v>
      </c>
      <c r="M42" s="47"/>
      <c r="N42" s="48">
        <f t="shared" si="5"/>
        <v>0</v>
      </c>
      <c r="O42" s="47"/>
      <c r="P42" s="49">
        <f t="shared" si="2"/>
        <v>0</v>
      </c>
      <c r="Q42" s="47">
        <v>4</v>
      </c>
      <c r="R42" s="49">
        <f t="shared" si="3"/>
        <v>8.9591737016704212</v>
      </c>
      <c r="S42" s="50">
        <f t="shared" si="6"/>
        <v>349.40777436514639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</row>
    <row r="43" spans="1:134" x14ac:dyDescent="0.2">
      <c r="A43" s="38" t="s">
        <v>69</v>
      </c>
      <c r="B43" s="39">
        <v>880</v>
      </c>
      <c r="C43" s="52"/>
      <c r="D43" s="39">
        <v>716.73389613363361</v>
      </c>
      <c r="E43" s="41"/>
      <c r="F43" s="42"/>
      <c r="G43" s="43"/>
      <c r="H43" s="43"/>
      <c r="I43" s="44"/>
      <c r="J43" s="39"/>
      <c r="K43" s="54">
        <f t="shared" si="7"/>
        <v>716.73389613363361</v>
      </c>
      <c r="L43" s="53">
        <v>2.5000000000000001E-2</v>
      </c>
      <c r="M43" s="47"/>
      <c r="N43" s="48">
        <f t="shared" si="5"/>
        <v>0</v>
      </c>
      <c r="O43" s="47"/>
      <c r="P43" s="49">
        <f t="shared" si="2"/>
        <v>0</v>
      </c>
      <c r="Q43" s="47">
        <v>1</v>
      </c>
      <c r="R43" s="49">
        <f t="shared" si="3"/>
        <v>17.918347403340842</v>
      </c>
      <c r="S43" s="50">
        <f t="shared" si="6"/>
        <v>698.81554873029279</v>
      </c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</row>
    <row r="44" spans="1:134" x14ac:dyDescent="0.2">
      <c r="A44" s="38" t="s">
        <v>70</v>
      </c>
      <c r="B44" s="39">
        <v>112</v>
      </c>
      <c r="C44" s="52"/>
      <c r="D44" s="39">
        <v>91.220677689735197</v>
      </c>
      <c r="E44" s="41"/>
      <c r="F44" s="42"/>
      <c r="G44" s="43"/>
      <c r="H44" s="43"/>
      <c r="I44" s="44"/>
      <c r="J44" s="39"/>
      <c r="K44" s="54">
        <f t="shared" si="7"/>
        <v>91.220677689735197</v>
      </c>
      <c r="L44" s="53">
        <v>2.5000000000000001E-2</v>
      </c>
      <c r="M44" s="47"/>
      <c r="N44" s="48">
        <f t="shared" si="5"/>
        <v>0</v>
      </c>
      <c r="O44" s="47"/>
      <c r="P44" s="49">
        <f t="shared" si="2"/>
        <v>0</v>
      </c>
      <c r="Q44" s="47">
        <v>1</v>
      </c>
      <c r="R44" s="49">
        <f t="shared" si="3"/>
        <v>2.2805169422433802</v>
      </c>
      <c r="S44" s="50">
        <f t="shared" si="6"/>
        <v>88.940160747491817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</row>
    <row r="45" spans="1:134" x14ac:dyDescent="0.2">
      <c r="A45" s="38" t="s">
        <v>71</v>
      </c>
      <c r="B45" s="39">
        <v>321.95</v>
      </c>
      <c r="C45" s="52"/>
      <c r="D45" s="39">
        <v>262.21872484116295</v>
      </c>
      <c r="E45" s="41"/>
      <c r="F45" s="42"/>
      <c r="G45" s="43"/>
      <c r="H45" s="43"/>
      <c r="I45" s="44"/>
      <c r="J45" s="39"/>
      <c r="K45" s="54">
        <f t="shared" si="7"/>
        <v>262.21872484116295</v>
      </c>
      <c r="L45" s="53">
        <v>2.5000000000000001E-2</v>
      </c>
      <c r="M45" s="47"/>
      <c r="N45" s="48">
        <f t="shared" si="5"/>
        <v>0</v>
      </c>
      <c r="O45" s="47"/>
      <c r="P45" s="49">
        <f t="shared" si="2"/>
        <v>0</v>
      </c>
      <c r="Q45" s="47">
        <v>1</v>
      </c>
      <c r="R45" s="49">
        <f t="shared" si="3"/>
        <v>6.5554681210290742</v>
      </c>
      <c r="S45" s="50">
        <f t="shared" si="6"/>
        <v>255.66325672013389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</row>
    <row r="46" spans="1:134" x14ac:dyDescent="0.2">
      <c r="A46" s="38" t="s">
        <v>72</v>
      </c>
      <c r="B46" s="39">
        <v>525</v>
      </c>
      <c r="C46" s="52"/>
      <c r="D46" s="39">
        <v>81.067004135665528</v>
      </c>
      <c r="E46" s="41"/>
      <c r="F46" s="42"/>
      <c r="G46" s="43"/>
      <c r="H46" s="43"/>
      <c r="I46" s="44"/>
      <c r="J46" s="39"/>
      <c r="K46" s="54">
        <f t="shared" si="7"/>
        <v>81.067004135665528</v>
      </c>
      <c r="L46" s="53">
        <v>0.1875</v>
      </c>
      <c r="M46" s="47"/>
      <c r="N46" s="48">
        <f t="shared" si="5"/>
        <v>0</v>
      </c>
      <c r="O46" s="47"/>
      <c r="P46" s="49">
        <f t="shared" si="2"/>
        <v>0</v>
      </c>
      <c r="Q46" s="47">
        <v>2</v>
      </c>
      <c r="R46" s="49">
        <f t="shared" si="3"/>
        <v>15.200063275437287</v>
      </c>
      <c r="S46" s="50">
        <f t="shared" si="6"/>
        <v>65.86694086022824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</row>
    <row r="47" spans="1:134" x14ac:dyDescent="0.2">
      <c r="A47" s="38" t="s">
        <v>73</v>
      </c>
      <c r="B47" s="39">
        <v>991</v>
      </c>
      <c r="C47" s="52"/>
      <c r="D47" s="39">
        <v>153.02362113989432</v>
      </c>
      <c r="E47" s="41"/>
      <c r="F47" s="42"/>
      <c r="G47" s="43"/>
      <c r="H47" s="43"/>
      <c r="I47" s="44"/>
      <c r="J47" s="39"/>
      <c r="K47" s="54">
        <f t="shared" si="7"/>
        <v>153.02362113989432</v>
      </c>
      <c r="L47" s="53">
        <v>0.1875</v>
      </c>
      <c r="M47" s="47"/>
      <c r="N47" s="48">
        <f t="shared" si="5"/>
        <v>0</v>
      </c>
      <c r="O47" s="47"/>
      <c r="P47" s="49">
        <f t="shared" si="2"/>
        <v>0</v>
      </c>
      <c r="Q47" s="47">
        <v>1</v>
      </c>
      <c r="R47" s="49">
        <f t="shared" si="3"/>
        <v>28.691928963730184</v>
      </c>
      <c r="S47" s="50">
        <f t="shared" si="6"/>
        <v>124.33169217616413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</row>
    <row r="48" spans="1:134" x14ac:dyDescent="0.2">
      <c r="A48" s="38" t="s">
        <v>74</v>
      </c>
      <c r="B48" s="39">
        <v>292</v>
      </c>
      <c r="C48" s="52"/>
      <c r="D48" s="39">
        <v>0</v>
      </c>
      <c r="E48" s="41"/>
      <c r="F48" s="42"/>
      <c r="G48" s="43"/>
      <c r="H48" s="43"/>
      <c r="I48" s="44"/>
      <c r="J48" s="39"/>
      <c r="K48" s="54">
        <f t="shared" si="7"/>
        <v>0</v>
      </c>
      <c r="L48" s="53">
        <v>1</v>
      </c>
      <c r="M48" s="47"/>
      <c r="N48" s="48">
        <f t="shared" si="5"/>
        <v>0</v>
      </c>
      <c r="O48" s="47"/>
      <c r="P48" s="49">
        <f t="shared" si="2"/>
        <v>0</v>
      </c>
      <c r="Q48" s="47">
        <v>1</v>
      </c>
      <c r="R48" s="49">
        <f t="shared" si="3"/>
        <v>0</v>
      </c>
      <c r="S48" s="50">
        <f t="shared" si="6"/>
        <v>0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</row>
    <row r="49" spans="1:134" x14ac:dyDescent="0.2">
      <c r="A49" s="38" t="s">
        <v>75</v>
      </c>
      <c r="B49" s="39">
        <v>2792</v>
      </c>
      <c r="C49" s="52"/>
      <c r="D49" s="39">
        <v>2274.0011795512564</v>
      </c>
      <c r="E49" s="41"/>
      <c r="F49" s="42"/>
      <c r="G49" s="43"/>
      <c r="H49" s="43"/>
      <c r="I49" s="44"/>
      <c r="J49" s="39"/>
      <c r="K49" s="54">
        <f t="shared" si="7"/>
        <v>2274.0011795512564</v>
      </c>
      <c r="L49" s="53">
        <v>2.5000000000000001E-2</v>
      </c>
      <c r="M49" s="47"/>
      <c r="N49" s="48">
        <f t="shared" si="5"/>
        <v>0</v>
      </c>
      <c r="O49" s="47"/>
      <c r="P49" s="49">
        <f t="shared" si="2"/>
        <v>0</v>
      </c>
      <c r="Q49" s="47">
        <v>1</v>
      </c>
      <c r="R49" s="49">
        <f t="shared" si="3"/>
        <v>56.850029488781416</v>
      </c>
      <c r="S49" s="50">
        <f t="shared" si="6"/>
        <v>2217.1511500624752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</row>
    <row r="50" spans="1:134" x14ac:dyDescent="0.2">
      <c r="A50" s="38" t="s">
        <v>76</v>
      </c>
      <c r="B50" s="39">
        <v>34.9</v>
      </c>
      <c r="C50" s="52"/>
      <c r="D50" s="39">
        <v>28.425014744390698</v>
      </c>
      <c r="E50" s="41"/>
      <c r="F50" s="42"/>
      <c r="G50" s="43"/>
      <c r="H50" s="43"/>
      <c r="I50" s="44"/>
      <c r="J50" s="39"/>
      <c r="K50" s="54">
        <f t="shared" si="7"/>
        <v>28.425014744390698</v>
      </c>
      <c r="L50" s="53">
        <v>2.5000000000000001E-2</v>
      </c>
      <c r="M50" s="47"/>
      <c r="N50" s="48">
        <f t="shared" si="5"/>
        <v>0</v>
      </c>
      <c r="O50" s="47"/>
      <c r="P50" s="49">
        <f t="shared" si="2"/>
        <v>0</v>
      </c>
      <c r="Q50" s="47">
        <v>1</v>
      </c>
      <c r="R50" s="49">
        <f t="shared" si="3"/>
        <v>0.71062536860976744</v>
      </c>
      <c r="S50" s="50">
        <f t="shared" si="6"/>
        <v>27.714389375780929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</row>
    <row r="51" spans="1:134" x14ac:dyDescent="0.2">
      <c r="A51" s="38" t="s">
        <v>77</v>
      </c>
      <c r="B51" s="39">
        <v>1320</v>
      </c>
      <c r="C51" s="52"/>
      <c r="D51" s="39">
        <v>1075.1008442004506</v>
      </c>
      <c r="E51" s="41"/>
      <c r="F51" s="42"/>
      <c r="G51" s="43"/>
      <c r="H51" s="43"/>
      <c r="I51" s="44"/>
      <c r="J51" s="39"/>
      <c r="K51" s="54">
        <f t="shared" si="7"/>
        <v>1075.1008442004506</v>
      </c>
      <c r="L51" s="53">
        <v>2.5000000000000001E-2</v>
      </c>
      <c r="M51" s="47"/>
      <c r="N51" s="48">
        <f t="shared" si="5"/>
        <v>0</v>
      </c>
      <c r="O51" s="47"/>
      <c r="P51" s="49">
        <f t="shared" si="2"/>
        <v>0</v>
      </c>
      <c r="Q51" s="47">
        <v>1</v>
      </c>
      <c r="R51" s="49">
        <f t="shared" si="3"/>
        <v>26.877521105011269</v>
      </c>
      <c r="S51" s="50">
        <f t="shared" si="6"/>
        <v>1048.2233230954394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</row>
    <row r="52" spans="1:134" x14ac:dyDescent="0.2">
      <c r="A52" s="38" t="s">
        <v>78</v>
      </c>
      <c r="B52" s="39">
        <v>941.25</v>
      </c>
      <c r="C52" s="52"/>
      <c r="D52" s="39">
        <v>766.62020424520756</v>
      </c>
      <c r="E52" s="41"/>
      <c r="F52" s="42"/>
      <c r="G52" s="43"/>
      <c r="H52" s="43"/>
      <c r="I52" s="44"/>
      <c r="J52" s="39"/>
      <c r="K52" s="54">
        <f t="shared" si="7"/>
        <v>766.62020424520756</v>
      </c>
      <c r="L52" s="53">
        <v>2.5000000000000001E-2</v>
      </c>
      <c r="M52" s="47"/>
      <c r="N52" s="48">
        <f t="shared" si="5"/>
        <v>0</v>
      </c>
      <c r="O52" s="47"/>
      <c r="P52" s="49">
        <f t="shared" si="2"/>
        <v>0</v>
      </c>
      <c r="Q52" s="47">
        <v>1</v>
      </c>
      <c r="R52" s="49">
        <f t="shared" si="3"/>
        <v>19.16550510613019</v>
      </c>
      <c r="S52" s="50">
        <f t="shared" si="6"/>
        <v>747.45469913907732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</row>
    <row r="53" spans="1:134" x14ac:dyDescent="0.2">
      <c r="A53" s="38" t="s">
        <v>79</v>
      </c>
      <c r="B53" s="39">
        <v>660</v>
      </c>
      <c r="C53" s="52"/>
      <c r="D53" s="39">
        <v>101.91280519912235</v>
      </c>
      <c r="E53" s="41"/>
      <c r="F53" s="42"/>
      <c r="G53" s="43"/>
      <c r="H53" s="43"/>
      <c r="I53" s="44"/>
      <c r="J53" s="39"/>
      <c r="K53" s="54">
        <f t="shared" si="7"/>
        <v>101.91280519912235</v>
      </c>
      <c r="L53" s="53">
        <v>0.1875</v>
      </c>
      <c r="M53" s="47"/>
      <c r="N53" s="48">
        <f t="shared" si="5"/>
        <v>0</v>
      </c>
      <c r="O53" s="47"/>
      <c r="P53" s="49">
        <f t="shared" si="2"/>
        <v>0</v>
      </c>
      <c r="Q53" s="47">
        <v>1</v>
      </c>
      <c r="R53" s="49">
        <f t="shared" si="3"/>
        <v>19.108650974835442</v>
      </c>
      <c r="S53" s="50">
        <f t="shared" si="6"/>
        <v>82.804154224286904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</row>
    <row r="54" spans="1:134" x14ac:dyDescent="0.2">
      <c r="A54" s="58" t="s">
        <v>80</v>
      </c>
      <c r="B54" s="39">
        <v>56</v>
      </c>
      <c r="C54" s="52"/>
      <c r="D54" s="39">
        <v>0</v>
      </c>
      <c r="E54" s="41"/>
      <c r="F54" s="42"/>
      <c r="G54" s="43"/>
      <c r="H54" s="43"/>
      <c r="I54" s="44"/>
      <c r="J54" s="55"/>
      <c r="K54" s="54">
        <f t="shared" si="7"/>
        <v>0</v>
      </c>
      <c r="L54" s="53">
        <v>1</v>
      </c>
      <c r="M54" s="47"/>
      <c r="N54" s="48">
        <f t="shared" si="5"/>
        <v>0</v>
      </c>
      <c r="O54" s="47"/>
      <c r="P54" s="49">
        <f t="shared" si="2"/>
        <v>0</v>
      </c>
      <c r="Q54" s="47">
        <v>2</v>
      </c>
      <c r="R54" s="49">
        <f t="shared" si="3"/>
        <v>0</v>
      </c>
      <c r="S54" s="50">
        <f t="shared" si="6"/>
        <v>0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</row>
    <row r="55" spans="1:134" x14ac:dyDescent="0.2">
      <c r="A55" s="58"/>
      <c r="B55" s="39"/>
      <c r="C55" s="52"/>
      <c r="D55" s="39">
        <v>0</v>
      </c>
      <c r="E55" s="41"/>
      <c r="F55" s="42"/>
      <c r="G55" s="43"/>
      <c r="H55" s="43"/>
      <c r="I55" s="44"/>
      <c r="J55" s="55"/>
      <c r="K55" s="54"/>
      <c r="L55" s="53"/>
      <c r="M55" s="47"/>
      <c r="N55" s="48">
        <f>+IF(M55&gt;0,J55*L55*($E$4-I55)/365,  0)</f>
        <v>0</v>
      </c>
      <c r="O55" s="47"/>
      <c r="P55" s="49">
        <f>+IF(O55&gt;0,J55*L55*($E$4-I55)/365+(B55*L55), 0)</f>
        <v>0</v>
      </c>
      <c r="Q55" s="47">
        <v>2</v>
      </c>
      <c r="R55" s="49">
        <f>+IF(Q55&gt;0,(J55*L55*($E$4-I55)/365)+(D55*L55),0)</f>
        <v>0</v>
      </c>
      <c r="S55" s="50">
        <f>IF(K55&gt;0,K55-N55-P55-R55,0)</f>
        <v>0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</row>
    <row r="56" spans="1:134" x14ac:dyDescent="0.2">
      <c r="A56" s="38" t="s">
        <v>81</v>
      </c>
      <c r="B56" s="39">
        <v>160</v>
      </c>
      <c r="C56" s="52"/>
      <c r="D56" s="39">
        <v>130.05571518706839</v>
      </c>
      <c r="E56" s="41"/>
      <c r="F56" s="42"/>
      <c r="G56" s="43"/>
      <c r="H56" s="43"/>
      <c r="I56" s="44"/>
      <c r="J56" s="39"/>
      <c r="K56" s="54">
        <f t="shared" si="7"/>
        <v>130.05571518706839</v>
      </c>
      <c r="L56" s="53">
        <v>2.5000000000000001E-2</v>
      </c>
      <c r="M56" s="47"/>
      <c r="N56" s="48">
        <f t="shared" si="5"/>
        <v>0</v>
      </c>
      <c r="O56" s="47"/>
      <c r="P56" s="49">
        <f t="shared" si="2"/>
        <v>0</v>
      </c>
      <c r="Q56" s="47">
        <v>1</v>
      </c>
      <c r="R56" s="49">
        <f t="shared" si="3"/>
        <v>3.2513928796767098</v>
      </c>
      <c r="S56" s="50">
        <f t="shared" si="6"/>
        <v>126.80432230739167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</row>
    <row r="57" spans="1:134" x14ac:dyDescent="0.2">
      <c r="A57" s="58" t="s">
        <v>82</v>
      </c>
      <c r="B57" s="39"/>
      <c r="C57" s="52"/>
      <c r="D57" s="39"/>
      <c r="E57" s="41"/>
      <c r="F57" s="42"/>
      <c r="G57" s="43"/>
      <c r="H57" s="43"/>
      <c r="I57" s="44"/>
      <c r="J57" s="39"/>
      <c r="K57" s="54">
        <f t="shared" si="7"/>
        <v>0</v>
      </c>
      <c r="L57" s="53"/>
      <c r="M57" s="47"/>
      <c r="N57" s="48">
        <f t="shared" si="5"/>
        <v>0</v>
      </c>
      <c r="O57" s="47"/>
      <c r="P57" s="49">
        <f t="shared" si="2"/>
        <v>0</v>
      </c>
      <c r="Q57" s="47">
        <v>7</v>
      </c>
      <c r="R57" s="49">
        <f t="shared" si="3"/>
        <v>0</v>
      </c>
      <c r="S57" s="50">
        <f t="shared" si="6"/>
        <v>0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</row>
    <row r="58" spans="1:134" x14ac:dyDescent="0.2">
      <c r="A58" s="58" t="s">
        <v>83</v>
      </c>
      <c r="B58" s="39"/>
      <c r="C58" s="52"/>
      <c r="D58" s="39">
        <v>445.78684931506848</v>
      </c>
      <c r="E58" s="41"/>
      <c r="F58" s="42"/>
      <c r="G58" s="43"/>
      <c r="H58" s="43"/>
      <c r="I58" s="44"/>
      <c r="J58" s="39"/>
      <c r="K58" s="54">
        <f t="shared" si="7"/>
        <v>445.78684931506848</v>
      </c>
      <c r="L58" s="53">
        <v>2.5000000000000001E-2</v>
      </c>
      <c r="M58" s="47"/>
      <c r="N58" s="48">
        <f t="shared" si="5"/>
        <v>0</v>
      </c>
      <c r="O58" s="47"/>
      <c r="P58" s="49">
        <f t="shared" si="2"/>
        <v>0</v>
      </c>
      <c r="Q58" s="47">
        <v>8</v>
      </c>
      <c r="R58" s="49">
        <f t="shared" si="3"/>
        <v>11.144671232876712</v>
      </c>
      <c r="S58" s="50">
        <f t="shared" si="6"/>
        <v>434.64217808219178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</row>
    <row r="59" spans="1:134" x14ac:dyDescent="0.2">
      <c r="A59" s="58" t="s">
        <v>84</v>
      </c>
      <c r="B59" s="39"/>
      <c r="C59" s="52"/>
      <c r="D59" s="39">
        <v>570.91999999999996</v>
      </c>
      <c r="E59" s="41"/>
      <c r="F59" s="42"/>
      <c r="G59" s="43"/>
      <c r="H59" s="43"/>
      <c r="I59" s="44"/>
      <c r="J59" s="39"/>
      <c r="K59" s="54">
        <f t="shared" si="7"/>
        <v>570.91999999999996</v>
      </c>
      <c r="L59" s="53">
        <v>2.5000000000000001E-2</v>
      </c>
      <c r="M59" s="47"/>
      <c r="N59" s="48">
        <f t="shared" si="5"/>
        <v>0</v>
      </c>
      <c r="O59" s="47"/>
      <c r="P59" s="49">
        <f t="shared" si="2"/>
        <v>0</v>
      </c>
      <c r="Q59" s="47">
        <v>9</v>
      </c>
      <c r="R59" s="49">
        <f t="shared" si="3"/>
        <v>14.273</v>
      </c>
      <c r="S59" s="50">
        <f t="shared" si="6"/>
        <v>556.64699999999993</v>
      </c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</row>
    <row r="60" spans="1:134" x14ac:dyDescent="0.2">
      <c r="A60" s="58" t="s">
        <v>85</v>
      </c>
      <c r="B60" s="39"/>
      <c r="C60" s="52"/>
      <c r="D60" s="39">
        <v>13.686438356164384</v>
      </c>
      <c r="E60" s="41"/>
      <c r="F60" s="42"/>
      <c r="G60" s="43"/>
      <c r="H60" s="43"/>
      <c r="I60" s="44"/>
      <c r="J60" s="39"/>
      <c r="K60" s="54">
        <f t="shared" si="7"/>
        <v>13.686438356164384</v>
      </c>
      <c r="L60" s="53">
        <v>2.5000000000000001E-2</v>
      </c>
      <c r="M60" s="47"/>
      <c r="N60" s="48">
        <f t="shared" si="5"/>
        <v>0</v>
      </c>
      <c r="O60" s="47"/>
      <c r="P60" s="49">
        <f t="shared" si="2"/>
        <v>0</v>
      </c>
      <c r="Q60" s="47">
        <v>10</v>
      </c>
      <c r="R60" s="49">
        <f t="shared" si="3"/>
        <v>0.34216095890410964</v>
      </c>
      <c r="S60" s="50">
        <f t="shared" si="6"/>
        <v>13.344277397260274</v>
      </c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</row>
    <row r="61" spans="1:134" x14ac:dyDescent="0.2">
      <c r="A61" s="58" t="s">
        <v>86</v>
      </c>
      <c r="B61" s="39"/>
      <c r="C61" s="52"/>
      <c r="D61" s="39">
        <v>0</v>
      </c>
      <c r="E61" s="41"/>
      <c r="F61" s="42"/>
      <c r="G61" s="43"/>
      <c r="H61" s="43"/>
      <c r="I61" s="44"/>
      <c r="J61" s="39"/>
      <c r="K61" s="54">
        <f t="shared" si="7"/>
        <v>0</v>
      </c>
      <c r="L61" s="53"/>
      <c r="M61" s="47"/>
      <c r="N61" s="48">
        <f t="shared" si="5"/>
        <v>0</v>
      </c>
      <c r="O61" s="47"/>
      <c r="P61" s="49">
        <f t="shared" si="2"/>
        <v>0</v>
      </c>
      <c r="Q61" s="47">
        <v>11</v>
      </c>
      <c r="R61" s="49">
        <f t="shared" si="3"/>
        <v>0</v>
      </c>
      <c r="S61" s="50">
        <f t="shared" si="6"/>
        <v>0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</row>
    <row r="62" spans="1:134" x14ac:dyDescent="0.2">
      <c r="A62" s="58" t="s">
        <v>87</v>
      </c>
      <c r="B62" s="39"/>
      <c r="C62" s="52"/>
      <c r="D62" s="39">
        <v>50.326989041095885</v>
      </c>
      <c r="E62" s="41"/>
      <c r="F62" s="42"/>
      <c r="G62" s="43"/>
      <c r="H62" s="43"/>
      <c r="I62" s="44"/>
      <c r="J62" s="39"/>
      <c r="K62" s="54">
        <f t="shared" si="7"/>
        <v>50.326989041095885</v>
      </c>
      <c r="L62" s="53">
        <v>2.5000000000000001E-2</v>
      </c>
      <c r="M62" s="47"/>
      <c r="N62" s="48">
        <f t="shared" si="5"/>
        <v>0</v>
      </c>
      <c r="O62" s="47"/>
      <c r="P62" s="49">
        <f t="shared" si="2"/>
        <v>0</v>
      </c>
      <c r="Q62" s="47">
        <v>12</v>
      </c>
      <c r="R62" s="49">
        <f t="shared" si="3"/>
        <v>1.2581747260273972</v>
      </c>
      <c r="S62" s="50">
        <f t="shared" si="6"/>
        <v>49.068814315068487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</row>
    <row r="63" spans="1:134" x14ac:dyDescent="0.2">
      <c r="A63" s="58" t="s">
        <v>88</v>
      </c>
      <c r="B63" s="39"/>
      <c r="C63" s="52"/>
      <c r="D63" s="39">
        <v>41.792517123287674</v>
      </c>
      <c r="E63" s="41"/>
      <c r="F63" s="42"/>
      <c r="G63" s="43"/>
      <c r="H63" s="43"/>
      <c r="I63" s="44"/>
      <c r="J63" s="39"/>
      <c r="K63" s="54">
        <f t="shared" si="7"/>
        <v>41.792517123287674</v>
      </c>
      <c r="L63" s="53">
        <v>2.5000000000000001E-2</v>
      </c>
      <c r="M63" s="47"/>
      <c r="N63" s="48">
        <f t="shared" si="5"/>
        <v>0</v>
      </c>
      <c r="O63" s="47"/>
      <c r="P63" s="49">
        <f t="shared" si="2"/>
        <v>0</v>
      </c>
      <c r="Q63" s="47">
        <v>13</v>
      </c>
      <c r="R63" s="49">
        <f t="shared" si="3"/>
        <v>1.0448129280821918</v>
      </c>
      <c r="S63" s="50">
        <f t="shared" si="6"/>
        <v>40.747704195205479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</row>
    <row r="64" spans="1:134" x14ac:dyDescent="0.2">
      <c r="A64" s="58" t="s">
        <v>89</v>
      </c>
      <c r="B64" s="39"/>
      <c r="C64" s="52"/>
      <c r="D64" s="39">
        <v>273.97316780821916</v>
      </c>
      <c r="E64" s="41"/>
      <c r="F64" s="42"/>
      <c r="G64" s="43"/>
      <c r="H64" s="43"/>
      <c r="I64" s="44"/>
      <c r="J64" s="39"/>
      <c r="K64" s="54">
        <f t="shared" si="7"/>
        <v>273.97316780821916</v>
      </c>
      <c r="L64" s="53">
        <v>2.5000000000000001E-2</v>
      </c>
      <c r="M64" s="47"/>
      <c r="N64" s="48">
        <f t="shared" si="5"/>
        <v>0</v>
      </c>
      <c r="O64" s="47"/>
      <c r="P64" s="49">
        <f t="shared" si="2"/>
        <v>0</v>
      </c>
      <c r="Q64" s="47">
        <v>14</v>
      </c>
      <c r="R64" s="49">
        <f t="shared" si="3"/>
        <v>6.8493291952054793</v>
      </c>
      <c r="S64" s="50">
        <f t="shared" si="6"/>
        <v>267.12383861301367</v>
      </c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</row>
    <row r="65" spans="1:134" x14ac:dyDescent="0.2">
      <c r="A65" s="58" t="s">
        <v>90</v>
      </c>
      <c r="B65" s="39"/>
      <c r="C65" s="52"/>
      <c r="D65" s="39">
        <v>682.88356164383561</v>
      </c>
      <c r="E65" s="41"/>
      <c r="F65" s="42"/>
      <c r="G65" s="43"/>
      <c r="H65" s="43"/>
      <c r="I65" s="44"/>
      <c r="J65" s="39"/>
      <c r="K65" s="54">
        <f t="shared" si="7"/>
        <v>682.88356164383561</v>
      </c>
      <c r="L65" s="53">
        <v>2.5000000000000001E-2</v>
      </c>
      <c r="M65" s="47"/>
      <c r="N65" s="48">
        <f t="shared" si="5"/>
        <v>0</v>
      </c>
      <c r="O65" s="47"/>
      <c r="P65" s="49">
        <f t="shared" si="2"/>
        <v>0</v>
      </c>
      <c r="Q65" s="47">
        <v>15</v>
      </c>
      <c r="R65" s="49">
        <f t="shared" si="3"/>
        <v>17.072089041095889</v>
      </c>
      <c r="S65" s="50">
        <f t="shared" si="6"/>
        <v>665.81147260273974</v>
      </c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</row>
    <row r="66" spans="1:134" x14ac:dyDescent="0.2">
      <c r="A66" s="38" t="s">
        <v>91</v>
      </c>
      <c r="B66" s="39"/>
      <c r="C66" s="52"/>
      <c r="D66" s="39">
        <v>817.67671232876717</v>
      </c>
      <c r="E66" s="41"/>
      <c r="F66" s="42"/>
      <c r="G66" s="43"/>
      <c r="H66" s="43"/>
      <c r="I66" s="44"/>
      <c r="J66" s="39"/>
      <c r="K66" s="54">
        <f t="shared" si="7"/>
        <v>817.67671232876717</v>
      </c>
      <c r="L66" s="53">
        <v>2.5000000000000001E-2</v>
      </c>
      <c r="M66" s="47"/>
      <c r="N66" s="48">
        <f t="shared" si="5"/>
        <v>0</v>
      </c>
      <c r="O66" s="47"/>
      <c r="P66" s="49">
        <f t="shared" si="2"/>
        <v>0</v>
      </c>
      <c r="Q66" s="47">
        <v>16</v>
      </c>
      <c r="R66" s="49">
        <f t="shared" si="3"/>
        <v>20.441917808219181</v>
      </c>
      <c r="S66" s="50">
        <f t="shared" si="6"/>
        <v>797.23479452054801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</row>
    <row r="67" spans="1:134" x14ac:dyDescent="0.2">
      <c r="A67" s="38" t="s">
        <v>92</v>
      </c>
      <c r="B67" s="39"/>
      <c r="C67" s="52"/>
      <c r="D67" s="39">
        <v>645.85068493150686</v>
      </c>
      <c r="E67" s="41"/>
      <c r="F67" s="42"/>
      <c r="G67" s="43"/>
      <c r="H67" s="43"/>
      <c r="I67" s="44"/>
      <c r="J67" s="39"/>
      <c r="K67" s="54">
        <f t="shared" si="7"/>
        <v>645.85068493150686</v>
      </c>
      <c r="L67" s="53">
        <v>2.5000000000000001E-2</v>
      </c>
      <c r="M67" s="47"/>
      <c r="N67" s="48">
        <f t="shared" si="5"/>
        <v>0</v>
      </c>
      <c r="O67" s="47"/>
      <c r="P67" s="49">
        <f t="shared" si="2"/>
        <v>0</v>
      </c>
      <c r="Q67" s="47">
        <v>17</v>
      </c>
      <c r="R67" s="49">
        <f t="shared" si="3"/>
        <v>16.146267123287672</v>
      </c>
      <c r="S67" s="50">
        <f t="shared" si="6"/>
        <v>629.7044178082192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</row>
    <row r="68" spans="1:134" x14ac:dyDescent="0.2">
      <c r="A68" s="38" t="s">
        <v>93</v>
      </c>
      <c r="B68" s="39"/>
      <c r="C68" s="52"/>
      <c r="D68" s="39">
        <v>856.12401095890414</v>
      </c>
      <c r="E68" s="41"/>
      <c r="F68" s="42"/>
      <c r="G68" s="43"/>
      <c r="H68" s="43"/>
      <c r="I68" s="44"/>
      <c r="J68" s="39"/>
      <c r="K68" s="54">
        <f t="shared" si="7"/>
        <v>856.12401095890414</v>
      </c>
      <c r="L68" s="53">
        <v>2.5000000000000001E-2</v>
      </c>
      <c r="M68" s="47"/>
      <c r="N68" s="48">
        <f t="shared" si="5"/>
        <v>0</v>
      </c>
      <c r="O68" s="47"/>
      <c r="P68" s="49">
        <f t="shared" si="2"/>
        <v>0</v>
      </c>
      <c r="Q68" s="47">
        <v>18</v>
      </c>
      <c r="R68" s="49">
        <f t="shared" si="3"/>
        <v>21.403100273972605</v>
      </c>
      <c r="S68" s="50">
        <f t="shared" si="6"/>
        <v>834.72091068493148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</row>
    <row r="69" spans="1:134" x14ac:dyDescent="0.2">
      <c r="A69" s="38" t="s">
        <v>94</v>
      </c>
      <c r="B69" s="39"/>
      <c r="C69" s="52"/>
      <c r="D69" s="39">
        <v>293.71232876712327</v>
      </c>
      <c r="E69" s="41"/>
      <c r="F69" s="42"/>
      <c r="G69" s="43"/>
      <c r="H69" s="43"/>
      <c r="I69" s="44"/>
      <c r="J69" s="39"/>
      <c r="K69" s="54">
        <f t="shared" si="7"/>
        <v>293.71232876712327</v>
      </c>
      <c r="L69" s="53">
        <v>2.5000000000000001E-2</v>
      </c>
      <c r="M69" s="47"/>
      <c r="N69" s="48">
        <f t="shared" si="5"/>
        <v>0</v>
      </c>
      <c r="O69" s="47"/>
      <c r="P69" s="49">
        <f t="shared" si="2"/>
        <v>0</v>
      </c>
      <c r="Q69" s="47">
        <v>19</v>
      </c>
      <c r="R69" s="49">
        <f t="shared" si="3"/>
        <v>7.3428082191780817</v>
      </c>
      <c r="S69" s="50">
        <f t="shared" si="6"/>
        <v>286.36952054794517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</row>
    <row r="70" spans="1:134" x14ac:dyDescent="0.2">
      <c r="A70" s="38" t="s">
        <v>95</v>
      </c>
      <c r="B70" s="39"/>
      <c r="C70" s="52"/>
      <c r="D70" s="39">
        <v>1273.3767123287671</v>
      </c>
      <c r="E70" s="41"/>
      <c r="F70" s="42"/>
      <c r="G70" s="43"/>
      <c r="H70" s="43"/>
      <c r="I70" s="44"/>
      <c r="J70" s="39"/>
      <c r="K70" s="54">
        <f t="shared" si="7"/>
        <v>1273.3767123287671</v>
      </c>
      <c r="L70" s="53">
        <v>2.5000000000000001E-2</v>
      </c>
      <c r="M70" s="47"/>
      <c r="N70" s="48">
        <f t="shared" si="5"/>
        <v>0</v>
      </c>
      <c r="O70" s="47"/>
      <c r="P70" s="49">
        <f t="shared" si="2"/>
        <v>0</v>
      </c>
      <c r="Q70" s="47">
        <v>20</v>
      </c>
      <c r="R70" s="49">
        <f t="shared" si="3"/>
        <v>31.834417808219179</v>
      </c>
      <c r="S70" s="50">
        <f t="shared" si="6"/>
        <v>1241.542294520548</v>
      </c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</row>
    <row r="71" spans="1:134" x14ac:dyDescent="0.2">
      <c r="A71" s="38" t="s">
        <v>96</v>
      </c>
      <c r="B71" s="39"/>
      <c r="C71" s="52"/>
      <c r="D71" s="39">
        <v>979.52054794520552</v>
      </c>
      <c r="E71" s="41"/>
      <c r="F71" s="42"/>
      <c r="G71" s="43"/>
      <c r="H71" s="43"/>
      <c r="I71" s="44"/>
      <c r="J71" s="39"/>
      <c r="K71" s="54">
        <f t="shared" si="7"/>
        <v>979.52054794520552</v>
      </c>
      <c r="L71" s="53">
        <v>2.5000000000000001E-2</v>
      </c>
      <c r="M71" s="47"/>
      <c r="N71" s="48">
        <f t="shared" si="5"/>
        <v>0</v>
      </c>
      <c r="O71" s="47"/>
      <c r="P71" s="49">
        <f t="shared" si="2"/>
        <v>0</v>
      </c>
      <c r="Q71" s="47">
        <v>21</v>
      </c>
      <c r="R71" s="49">
        <f t="shared" si="3"/>
        <v>24.488013698630141</v>
      </c>
      <c r="S71" s="50">
        <f t="shared" si="6"/>
        <v>955.03253424657532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</row>
    <row r="72" spans="1:134" x14ac:dyDescent="0.2">
      <c r="A72" s="38" t="s">
        <v>97</v>
      </c>
      <c r="B72" s="39"/>
      <c r="C72" s="52"/>
      <c r="D72" s="39">
        <v>391.8082191780822</v>
      </c>
      <c r="E72" s="41"/>
      <c r="F72" s="42"/>
      <c r="G72" s="43"/>
      <c r="H72" s="43"/>
      <c r="I72" s="44"/>
      <c r="J72" s="39"/>
      <c r="K72" s="54">
        <f t="shared" si="7"/>
        <v>391.8082191780822</v>
      </c>
      <c r="L72" s="53">
        <v>2.5000000000000001E-2</v>
      </c>
      <c r="M72" s="47"/>
      <c r="N72" s="48">
        <f t="shared" si="5"/>
        <v>0</v>
      </c>
      <c r="O72" s="47"/>
      <c r="P72" s="49">
        <f t="shared" si="2"/>
        <v>0</v>
      </c>
      <c r="Q72" s="47">
        <v>22</v>
      </c>
      <c r="R72" s="49">
        <f t="shared" si="3"/>
        <v>9.795205479452056</v>
      </c>
      <c r="S72" s="50">
        <f t="shared" si="6"/>
        <v>382.01301369863012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</row>
    <row r="73" spans="1:134" x14ac:dyDescent="0.2">
      <c r="A73" s="38" t="s">
        <v>98</v>
      </c>
      <c r="B73" s="39"/>
      <c r="C73" s="52"/>
      <c r="D73" s="39">
        <v>48.878075342465749</v>
      </c>
      <c r="E73" s="41"/>
      <c r="F73" s="42"/>
      <c r="G73" s="43"/>
      <c r="H73" s="43"/>
      <c r="I73" s="44"/>
      <c r="J73" s="39"/>
      <c r="K73" s="54">
        <f t="shared" si="7"/>
        <v>48.878075342465749</v>
      </c>
      <c r="L73" s="53">
        <v>2.5000000000000001E-2</v>
      </c>
      <c r="M73" s="47"/>
      <c r="N73" s="48">
        <f t="shared" si="5"/>
        <v>0</v>
      </c>
      <c r="O73" s="47"/>
      <c r="P73" s="49">
        <f t="shared" si="2"/>
        <v>0</v>
      </c>
      <c r="Q73" s="47">
        <v>23</v>
      </c>
      <c r="R73" s="49">
        <f t="shared" si="3"/>
        <v>1.2219518835616439</v>
      </c>
      <c r="S73" s="50">
        <f t="shared" si="6"/>
        <v>47.656123458904105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</row>
    <row r="74" spans="1:134" x14ac:dyDescent="0.2">
      <c r="A74" s="58"/>
      <c r="B74" s="39"/>
      <c r="C74" s="52"/>
      <c r="D74" s="39"/>
      <c r="E74" s="41"/>
      <c r="F74" s="42"/>
      <c r="G74" s="43"/>
      <c r="H74" s="43"/>
      <c r="I74" s="44"/>
      <c r="J74" s="39"/>
      <c r="K74" s="54">
        <f t="shared" si="7"/>
        <v>0</v>
      </c>
      <c r="L74" s="53"/>
      <c r="M74" s="47"/>
      <c r="N74" s="48">
        <f t="shared" si="5"/>
        <v>0</v>
      </c>
      <c r="O74" s="47"/>
      <c r="P74" s="49">
        <f t="shared" si="2"/>
        <v>0</v>
      </c>
      <c r="Q74" s="47">
        <v>2</v>
      </c>
      <c r="R74" s="49">
        <f t="shared" si="3"/>
        <v>0</v>
      </c>
      <c r="S74" s="50">
        <f t="shared" si="6"/>
        <v>0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</row>
    <row r="75" spans="1:134" x14ac:dyDescent="0.2">
      <c r="A75" s="59" t="s">
        <v>99</v>
      </c>
      <c r="B75" s="39"/>
      <c r="C75" s="52"/>
      <c r="D75" s="39"/>
      <c r="E75" s="41"/>
      <c r="F75" s="42"/>
      <c r="G75" s="43"/>
      <c r="H75" s="43"/>
      <c r="I75" s="44"/>
      <c r="J75" s="39"/>
      <c r="K75" s="54">
        <f t="shared" si="7"/>
        <v>0</v>
      </c>
      <c r="L75" s="53"/>
      <c r="M75" s="47"/>
      <c r="N75" s="48">
        <f t="shared" si="5"/>
        <v>0</v>
      </c>
      <c r="O75" s="47"/>
      <c r="P75" s="49">
        <f t="shared" si="2"/>
        <v>0</v>
      </c>
      <c r="Q75" s="47">
        <v>3</v>
      </c>
      <c r="R75" s="49">
        <f t="shared" si="3"/>
        <v>0</v>
      </c>
      <c r="S75" s="50">
        <f t="shared" si="6"/>
        <v>0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</row>
    <row r="76" spans="1:134" x14ac:dyDescent="0.2">
      <c r="A76" s="58" t="s">
        <v>100</v>
      </c>
      <c r="B76" s="39">
        <f>690</f>
        <v>690</v>
      </c>
      <c r="C76" s="52"/>
      <c r="D76" s="39">
        <v>299.37323692356159</v>
      </c>
      <c r="E76" s="41"/>
      <c r="F76" s="42"/>
      <c r="G76" s="43"/>
      <c r="H76" s="43"/>
      <c r="I76" s="44"/>
      <c r="J76" s="39"/>
      <c r="K76" s="54">
        <f t="shared" si="7"/>
        <v>299.37323692356159</v>
      </c>
      <c r="L76" s="53">
        <v>0.1</v>
      </c>
      <c r="M76" s="47"/>
      <c r="N76" s="48">
        <f t="shared" si="5"/>
        <v>0</v>
      </c>
      <c r="O76" s="47"/>
      <c r="P76" s="49">
        <f t="shared" ref="P76:P78" si="8">+IF(O76&gt;0,J76*L76*($E$4-I76)/365+(B76*L76), 0)</f>
        <v>0</v>
      </c>
      <c r="Q76" s="47">
        <v>4</v>
      </c>
      <c r="R76" s="49">
        <f t="shared" ref="R76:R78" si="9">+IF(Q76&gt;0,(J76*L76*($E$4-I76)/365)+(D76*L76),0)</f>
        <v>29.937323692356159</v>
      </c>
      <c r="S76" s="50">
        <f t="shared" si="6"/>
        <v>269.4359132312054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</row>
    <row r="77" spans="1:134" x14ac:dyDescent="0.2">
      <c r="A77" s="58" t="s">
        <v>101</v>
      </c>
      <c r="B77" s="39">
        <v>420</v>
      </c>
      <c r="C77" s="52"/>
      <c r="D77" s="39">
        <v>199.6188492180822</v>
      </c>
      <c r="E77" s="41"/>
      <c r="F77" s="42"/>
      <c r="G77" s="43"/>
      <c r="H77" s="43"/>
      <c r="I77" s="44"/>
      <c r="J77" s="39"/>
      <c r="K77" s="54">
        <f t="shared" si="7"/>
        <v>199.6188492180822</v>
      </c>
      <c r="L77" s="53">
        <v>0.1</v>
      </c>
      <c r="M77" s="47"/>
      <c r="N77" s="48">
        <f t="shared" si="5"/>
        <v>0</v>
      </c>
      <c r="O77" s="47"/>
      <c r="P77" s="49">
        <f t="shared" si="8"/>
        <v>0</v>
      </c>
      <c r="Q77" s="47">
        <v>5</v>
      </c>
      <c r="R77" s="49">
        <f t="shared" si="9"/>
        <v>19.96188492180822</v>
      </c>
      <c r="S77" s="50">
        <f t="shared" si="6"/>
        <v>179.656964296274</v>
      </c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</row>
    <row r="78" spans="1:134" x14ac:dyDescent="0.2">
      <c r="A78" s="58" t="s">
        <v>102</v>
      </c>
      <c r="B78" s="39">
        <f>165</f>
        <v>165</v>
      </c>
      <c r="C78" s="52"/>
      <c r="D78" s="39">
        <v>78.097366153972601</v>
      </c>
      <c r="E78" s="41"/>
      <c r="F78" s="42"/>
      <c r="G78" s="43"/>
      <c r="H78" s="43"/>
      <c r="I78" s="44"/>
      <c r="J78" s="39"/>
      <c r="K78" s="54">
        <f t="shared" si="7"/>
        <v>78.097366153972601</v>
      </c>
      <c r="L78" s="53">
        <v>0.1</v>
      </c>
      <c r="M78" s="47"/>
      <c r="N78" s="48">
        <f t="shared" si="5"/>
        <v>0</v>
      </c>
      <c r="O78" s="47"/>
      <c r="P78" s="49">
        <f t="shared" si="8"/>
        <v>0</v>
      </c>
      <c r="Q78" s="47">
        <v>6</v>
      </c>
      <c r="R78" s="49">
        <f t="shared" si="9"/>
        <v>7.8097366153972603</v>
      </c>
      <c r="S78" s="50">
        <f t="shared" si="6"/>
        <v>70.287629538575345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</row>
    <row r="79" spans="1:134" x14ac:dyDescent="0.2">
      <c r="A79" s="38" t="s">
        <v>103</v>
      </c>
      <c r="B79" s="39"/>
      <c r="C79" s="52"/>
      <c r="D79" s="39">
        <v>860.97698630136983</v>
      </c>
      <c r="E79" s="41"/>
      <c r="F79" s="42"/>
      <c r="G79" s="43"/>
      <c r="H79" s="43"/>
      <c r="I79" s="44">
        <v>42983</v>
      </c>
      <c r="J79" s="39">
        <v>1029</v>
      </c>
      <c r="K79" s="54">
        <f>IF(D79&gt;0,+(D79-F79-G79+H79+J79),+IF(J79&gt;0,J79,0))</f>
        <v>1889.9769863013698</v>
      </c>
      <c r="L79" s="53">
        <v>0.2</v>
      </c>
      <c r="M79" s="47"/>
      <c r="N79" s="48">
        <f>+IF(M79&gt;0,J79*L79*($E$4-I79)/365,  0)</f>
        <v>0</v>
      </c>
      <c r="O79" s="47"/>
      <c r="P79" s="49">
        <f>+IF(O79&gt;0,J79*L79*($E$4-I79)/365+(B79*L79), 0)</f>
        <v>0</v>
      </c>
      <c r="Q79" s="47">
        <v>24</v>
      </c>
      <c r="R79" s="49">
        <v>340.22</v>
      </c>
      <c r="S79" s="50">
        <f>IF(K79&gt;0,K79-N79-P79-R79,0)</f>
        <v>1549.7569863013698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</row>
    <row r="80" spans="1:134" x14ac:dyDescent="0.2">
      <c r="A80" s="38"/>
      <c r="B80" s="39"/>
      <c r="C80" s="52"/>
      <c r="D80" s="39"/>
      <c r="E80" s="41"/>
      <c r="F80" s="42"/>
      <c r="G80" s="43"/>
      <c r="H80" s="43"/>
      <c r="I80" s="44"/>
      <c r="J80" s="39"/>
      <c r="K80" s="54">
        <f t="shared" si="7"/>
        <v>0</v>
      </c>
      <c r="L80" s="53"/>
      <c r="M80" s="47"/>
      <c r="N80" s="48">
        <f>+IF(M80&gt;0,J80*L80*($E$4-I80)/365,  0)</f>
        <v>0</v>
      </c>
      <c r="O80" s="47"/>
      <c r="P80" s="49">
        <f>+IF(O80&gt;0,J80*L80*($E$4-I80)/365+(B80*L80), 0)</f>
        <v>0</v>
      </c>
      <c r="Q80" s="47">
        <v>25</v>
      </c>
      <c r="R80" s="49">
        <f>+IF(Q80&gt;0,(J80*L80*($E$4-I80)/365)+(D80*L80),0)</f>
        <v>0</v>
      </c>
      <c r="S80" s="50">
        <f>IF(K80&gt;0,K80-N80-P80-R80,0)</f>
        <v>0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</row>
    <row r="81" spans="1:134" x14ac:dyDescent="0.2">
      <c r="A81" s="51" t="s">
        <v>104</v>
      </c>
      <c r="B81" s="39"/>
      <c r="C81" s="52"/>
      <c r="D81" s="39"/>
      <c r="E81" s="41"/>
      <c r="F81" s="42"/>
      <c r="G81" s="43"/>
      <c r="H81" s="43"/>
      <c r="I81" s="44"/>
      <c r="J81" s="39"/>
      <c r="K81" s="54">
        <f t="shared" si="7"/>
        <v>0</v>
      </c>
      <c r="L81" s="53"/>
      <c r="M81" s="47"/>
      <c r="N81" s="48">
        <f t="shared" ref="N81:N88" si="10">+IF(M81&gt;0,J81*L81*($E$4-I81)/365,  0)</f>
        <v>0</v>
      </c>
      <c r="O81" s="47"/>
      <c r="P81" s="49">
        <f>+IF(O81&gt;0,J81*L81*($E$4-I81)/365+(B81*L81), 0)</f>
        <v>0</v>
      </c>
      <c r="Q81" s="47">
        <v>5</v>
      </c>
      <c r="R81" s="49">
        <f t="shared" ref="R81:R89" si="11">+IF(Q81&gt;0,(J81*L81*($E$4-I81)/365)+(D81*L81),0)</f>
        <v>0</v>
      </c>
      <c r="S81" s="50">
        <f t="shared" ref="S81:S88" si="12">IF(K81&gt;0,K81-N81-P81-R81,0)</f>
        <v>0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</row>
    <row r="82" spans="1:134" x14ac:dyDescent="0.2">
      <c r="A82" s="38" t="s">
        <v>105</v>
      </c>
      <c r="B82" s="39">
        <f>550</f>
        <v>550</v>
      </c>
      <c r="C82" s="52"/>
      <c r="D82" s="39">
        <v>4.9315068493456238E-3</v>
      </c>
      <c r="E82" s="41"/>
      <c r="F82" s="42"/>
      <c r="G82" s="43"/>
      <c r="H82" s="43"/>
      <c r="I82" s="44"/>
      <c r="J82" s="39"/>
      <c r="K82" s="54">
        <f t="shared" si="7"/>
        <v>4.9315068493456238E-3</v>
      </c>
      <c r="L82" s="53">
        <v>0.2</v>
      </c>
      <c r="M82" s="47"/>
      <c r="N82" s="48">
        <f t="shared" si="10"/>
        <v>0</v>
      </c>
      <c r="O82" s="47">
        <v>1</v>
      </c>
      <c r="P82" s="60">
        <v>0</v>
      </c>
      <c r="Q82" s="47"/>
      <c r="R82" s="49">
        <f t="shared" si="11"/>
        <v>0</v>
      </c>
      <c r="S82" s="50">
        <f t="shared" si="12"/>
        <v>4.9315068493456238E-3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</row>
    <row r="83" spans="1:134" x14ac:dyDescent="0.2">
      <c r="A83" s="38"/>
      <c r="B83" s="39"/>
      <c r="C83" s="52"/>
      <c r="D83" s="39"/>
      <c r="E83" s="41"/>
      <c r="F83" s="42"/>
      <c r="G83" s="43"/>
      <c r="H83" s="43"/>
      <c r="I83" s="44"/>
      <c r="J83" s="39"/>
      <c r="K83" s="54">
        <f t="shared" si="7"/>
        <v>0</v>
      </c>
      <c r="L83" s="53"/>
      <c r="M83" s="47"/>
      <c r="N83" s="48">
        <f t="shared" si="10"/>
        <v>0</v>
      </c>
      <c r="O83" s="47"/>
      <c r="P83" s="49">
        <f>+IF(O83&gt;0,J83*L83*($E$4-I83)/365+(B83*L83), 0)</f>
        <v>0</v>
      </c>
      <c r="Q83" s="47">
        <v>7</v>
      </c>
      <c r="R83" s="49">
        <f t="shared" si="11"/>
        <v>0</v>
      </c>
      <c r="S83" s="50">
        <f t="shared" si="12"/>
        <v>0</v>
      </c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</row>
    <row r="84" spans="1:134" x14ac:dyDescent="0.2">
      <c r="A84" s="51" t="s">
        <v>106</v>
      </c>
      <c r="B84" s="39"/>
      <c r="C84" s="52"/>
      <c r="D84" s="39"/>
      <c r="E84" s="41"/>
      <c r="F84" s="42"/>
      <c r="G84" s="43"/>
      <c r="H84" s="43"/>
      <c r="I84" s="44"/>
      <c r="J84" s="39"/>
      <c r="K84" s="54">
        <f t="shared" si="7"/>
        <v>0</v>
      </c>
      <c r="L84" s="53"/>
      <c r="M84" s="47"/>
      <c r="N84" s="48">
        <f t="shared" si="10"/>
        <v>0</v>
      </c>
      <c r="O84" s="47"/>
      <c r="P84" s="49">
        <f>+IF(O84&gt;0,J84*L84*($E$4-I84)/365+(B84*L84), 0)</f>
        <v>0</v>
      </c>
      <c r="Q84" s="47">
        <v>11</v>
      </c>
      <c r="R84" s="49">
        <f t="shared" si="11"/>
        <v>0</v>
      </c>
      <c r="S84" s="50">
        <f t="shared" si="12"/>
        <v>0</v>
      </c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</row>
    <row r="85" spans="1:134" x14ac:dyDescent="0.2">
      <c r="A85" s="38" t="s">
        <v>107</v>
      </c>
      <c r="B85" s="39">
        <f>3316.46-600-852+600</f>
        <v>2464.46</v>
      </c>
      <c r="C85" s="52"/>
      <c r="D85" s="39">
        <v>0</v>
      </c>
      <c r="E85" s="41"/>
      <c r="F85" s="42"/>
      <c r="G85" s="43"/>
      <c r="H85" s="43"/>
      <c r="I85" s="44"/>
      <c r="J85" s="39"/>
      <c r="K85" s="54">
        <f t="shared" si="7"/>
        <v>0</v>
      </c>
      <c r="L85" s="53">
        <v>0.2</v>
      </c>
      <c r="M85" s="47"/>
      <c r="N85" s="48">
        <f t="shared" si="10"/>
        <v>0</v>
      </c>
      <c r="O85" s="47">
        <v>1</v>
      </c>
      <c r="P85" s="49">
        <v>0</v>
      </c>
      <c r="Q85" s="47"/>
      <c r="R85" s="49">
        <f t="shared" si="11"/>
        <v>0</v>
      </c>
      <c r="S85" s="50">
        <f t="shared" si="12"/>
        <v>0</v>
      </c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</row>
    <row r="86" spans="1:134" x14ac:dyDescent="0.2">
      <c r="A86" s="38" t="s">
        <v>108</v>
      </c>
      <c r="B86" s="39">
        <v>194</v>
      </c>
      <c r="C86" s="52"/>
      <c r="D86" s="39">
        <v>0</v>
      </c>
      <c r="E86" s="41"/>
      <c r="F86" s="42"/>
      <c r="G86" s="43"/>
      <c r="H86" s="43"/>
      <c r="I86" s="44"/>
      <c r="J86" s="39"/>
      <c r="K86" s="54">
        <f t="shared" si="7"/>
        <v>0</v>
      </c>
      <c r="L86" s="53">
        <v>0.2</v>
      </c>
      <c r="M86" s="47"/>
      <c r="N86" s="48">
        <f t="shared" si="10"/>
        <v>0</v>
      </c>
      <c r="O86" s="47">
        <v>1</v>
      </c>
      <c r="P86" s="60">
        <f>K86</f>
        <v>0</v>
      </c>
      <c r="Q86" s="47"/>
      <c r="R86" s="49">
        <f t="shared" si="11"/>
        <v>0</v>
      </c>
      <c r="S86" s="50">
        <f t="shared" si="12"/>
        <v>0</v>
      </c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</row>
    <row r="87" spans="1:134" x14ac:dyDescent="0.2">
      <c r="A87" s="38" t="s">
        <v>109</v>
      </c>
      <c r="B87" s="39">
        <f>16</f>
        <v>16</v>
      </c>
      <c r="C87" s="52"/>
      <c r="D87" s="39">
        <v>0</v>
      </c>
      <c r="E87" s="41"/>
      <c r="F87" s="42"/>
      <c r="G87" s="43"/>
      <c r="H87" s="43"/>
      <c r="I87" s="44"/>
      <c r="J87" s="39"/>
      <c r="K87" s="54">
        <f t="shared" si="7"/>
        <v>0</v>
      </c>
      <c r="L87" s="53">
        <v>0.2</v>
      </c>
      <c r="M87" s="47"/>
      <c r="N87" s="48">
        <f t="shared" si="10"/>
        <v>0</v>
      </c>
      <c r="O87" s="47">
        <v>1</v>
      </c>
      <c r="P87" s="60">
        <f>K87</f>
        <v>0</v>
      </c>
      <c r="Q87" s="47"/>
      <c r="R87" s="49">
        <f t="shared" si="11"/>
        <v>0</v>
      </c>
      <c r="S87" s="50">
        <f t="shared" si="12"/>
        <v>0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</row>
    <row r="88" spans="1:134" x14ac:dyDescent="0.2">
      <c r="A88" s="38" t="s">
        <v>109</v>
      </c>
      <c r="B88" s="39">
        <v>80</v>
      </c>
      <c r="C88" s="52"/>
      <c r="D88" s="39">
        <v>0</v>
      </c>
      <c r="E88" s="41"/>
      <c r="F88" s="42"/>
      <c r="G88" s="43"/>
      <c r="H88" s="43"/>
      <c r="I88" s="44"/>
      <c r="J88" s="39"/>
      <c r="K88" s="54">
        <f t="shared" si="7"/>
        <v>0</v>
      </c>
      <c r="L88" s="53">
        <v>0.2</v>
      </c>
      <c r="M88" s="47"/>
      <c r="N88" s="48">
        <f t="shared" si="10"/>
        <v>0</v>
      </c>
      <c r="O88" s="47">
        <v>1</v>
      </c>
      <c r="P88" s="60">
        <f>K88</f>
        <v>0</v>
      </c>
      <c r="Q88" s="47"/>
      <c r="R88" s="49">
        <f t="shared" si="11"/>
        <v>0</v>
      </c>
      <c r="S88" s="50">
        <f t="shared" si="12"/>
        <v>0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</row>
    <row r="89" spans="1:134" ht="13.5" thickBot="1" x14ac:dyDescent="0.25">
      <c r="A89" s="61"/>
      <c r="B89" s="62"/>
      <c r="C89" s="63" t="str">
        <f>+IF($C$12&gt;0,$C$12," ")</f>
        <v xml:space="preserve"> </v>
      </c>
      <c r="D89" s="62"/>
      <c r="E89" s="64"/>
      <c r="F89" s="65"/>
      <c r="G89" s="66"/>
      <c r="H89" s="66"/>
      <c r="I89" s="67"/>
      <c r="J89" s="62"/>
      <c r="K89" s="68">
        <f t="shared" si="7"/>
        <v>0</v>
      </c>
      <c r="L89" s="69"/>
      <c r="M89" s="70"/>
      <c r="N89" s="48">
        <f>+IF(M89&gt;0,J89*L89*($E$4-I89)/365,  0)</f>
        <v>0</v>
      </c>
      <c r="O89" s="70"/>
      <c r="P89" s="49">
        <f>+IF(O89&gt;0,J89*L89*($E$4-I89)/365+(B89*L89), 0)</f>
        <v>0</v>
      </c>
      <c r="Q89" s="70"/>
      <c r="R89" s="71">
        <f t="shared" si="11"/>
        <v>0</v>
      </c>
      <c r="S89" s="50">
        <f>IF(K89&gt;0,K89-N89-P89-R89,0)</f>
        <v>0</v>
      </c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</row>
    <row r="90" spans="1:134" ht="13.5" thickBot="1" x14ac:dyDescent="0.25">
      <c r="A90" s="9" t="s">
        <v>110</v>
      </c>
      <c r="B90" s="72">
        <f>SUM(B12:B89)</f>
        <v>539380.53842901171</v>
      </c>
      <c r="C90" s="9"/>
      <c r="D90" s="73">
        <f>SUM(D12:D89)</f>
        <v>536932.77610397164</v>
      </c>
      <c r="E90" s="74"/>
      <c r="F90" s="75" t="str">
        <f>+IF(+SUM(F12:F13)&gt;1,+SUM(F12:F89)," ")</f>
        <v xml:space="preserve"> </v>
      </c>
      <c r="G90" s="75" t="str">
        <f>+IF(+SUM(G12:G13)&gt;1,+SUM(G12:G89)," ")</f>
        <v xml:space="preserve"> </v>
      </c>
      <c r="H90" s="75" t="str">
        <f>+IF(+SUM(H12:H13)&gt;1,+SUM(H12:H89)," ")</f>
        <v xml:space="preserve"> </v>
      </c>
      <c r="I90" s="76"/>
      <c r="J90" s="77">
        <f>SUM(J12:J89)</f>
        <v>4206.8098291068472</v>
      </c>
      <c r="K90" s="78" t="str">
        <f>+IF(+SUM(K12:K13)&gt;1,+SUM(K12:K89)," ")</f>
        <v xml:space="preserve"> </v>
      </c>
      <c r="L90" s="79"/>
      <c r="M90" s="80"/>
      <c r="N90" s="81">
        <f>+IF(+SUM(N12:N13)&gt;1,+SUM(N12:N89),0)</f>
        <v>0</v>
      </c>
      <c r="O90" s="82"/>
      <c r="P90" s="83">
        <f>SUM(P12:P89)</f>
        <v>0</v>
      </c>
      <c r="Q90" s="82" t="s">
        <v>10</v>
      </c>
      <c r="R90" s="84">
        <f>SUM(R12:R89)</f>
        <v>966.63487543795577</v>
      </c>
      <c r="S90" s="85">
        <f>SUM(S12:S89)</f>
        <v>540172.95105764025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</row>
    <row r="91" spans="1:134" ht="13.5" thickBot="1" x14ac:dyDescent="0.25">
      <c r="A91" s="9"/>
      <c r="B91" s="86"/>
      <c r="C91" s="9"/>
      <c r="D91" s="9" t="s">
        <v>111</v>
      </c>
      <c r="E91" s="9"/>
      <c r="F91" s="9"/>
      <c r="G91" s="87"/>
      <c r="H91" s="88"/>
      <c r="I91" s="9"/>
      <c r="J91" s="9" t="s">
        <v>112</v>
      </c>
      <c r="K91" s="89"/>
      <c r="L91" s="90"/>
      <c r="M91" s="90"/>
      <c r="N91" s="91" t="str">
        <f>+IF(+SUM(N12:N89)&gt;1,N90*$C$12," ")</f>
        <v xml:space="preserve"> </v>
      </c>
      <c r="O91" s="92"/>
      <c r="P91" s="83" t="str">
        <f>+IF(+SUM(P12:P89)&gt;1,P90*$C$12," ")</f>
        <v xml:space="preserve"> </v>
      </c>
      <c r="Q91" s="92" t="s">
        <v>10</v>
      </c>
      <c r="R91" s="93">
        <f>+IF(+SUM(R12:R89)&gt;1,R90*$C$12," ")</f>
        <v>0</v>
      </c>
      <c r="S91" s="90" t="s">
        <v>10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</row>
    <row r="92" spans="1:134" ht="13.5" thickBot="1" x14ac:dyDescent="0.25">
      <c r="A92" s="9"/>
      <c r="B92" s="86"/>
      <c r="C92" s="9"/>
      <c r="D92" s="9" t="s">
        <v>113</v>
      </c>
      <c r="E92" s="9"/>
      <c r="F92" s="9"/>
      <c r="G92" s="94" t="str">
        <f>+G90</f>
        <v xml:space="preserve"> </v>
      </c>
      <c r="H92" s="88" t="str">
        <f>+IF(+SUM(H12:H23)&gt;1,+SUM(H90:H91)," ")</f>
        <v xml:space="preserve"> </v>
      </c>
      <c r="I92" s="9"/>
      <c r="J92" s="9" t="s">
        <v>114</v>
      </c>
      <c r="K92" s="89"/>
      <c r="L92" s="90"/>
      <c r="M92" s="90"/>
      <c r="N92" s="91">
        <f>N90</f>
        <v>0</v>
      </c>
      <c r="O92" s="92" t="s">
        <v>10</v>
      </c>
      <c r="P92" s="95">
        <f>P90</f>
        <v>0</v>
      </c>
      <c r="Q92" s="92" t="s">
        <v>10</v>
      </c>
      <c r="R92" s="93">
        <f>R90</f>
        <v>966.63487543795577</v>
      </c>
      <c r="S92" s="90" t="s">
        <v>10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</row>
    <row r="93" spans="1:134" ht="13.5" thickBo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89"/>
      <c r="L93" s="90"/>
      <c r="M93" s="90"/>
      <c r="N93" s="96"/>
      <c r="O93" s="96"/>
      <c r="P93" s="96"/>
      <c r="Q93" s="96"/>
      <c r="R93" s="96"/>
      <c r="S93" s="90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</row>
    <row r="94" spans="1:134" ht="18" customHeight="1" thickBot="1" x14ac:dyDescent="0.25">
      <c r="A94" s="9"/>
      <c r="B94" s="86"/>
      <c r="C94" s="9"/>
      <c r="D94" s="9"/>
      <c r="E94" s="9"/>
      <c r="F94" s="9"/>
      <c r="G94" s="9"/>
      <c r="H94" s="9"/>
      <c r="I94" s="9"/>
      <c r="J94" s="9"/>
      <c r="K94" s="89"/>
      <c r="L94" s="90"/>
      <c r="M94" s="90"/>
      <c r="N94" s="91"/>
      <c r="O94" s="97"/>
      <c r="P94" s="98">
        <f>N92+P92+R92</f>
        <v>966.63487543795577</v>
      </c>
      <c r="Q94" s="99"/>
      <c r="R94" s="100" t="s">
        <v>10</v>
      </c>
      <c r="S94" s="90" t="s">
        <v>10</v>
      </c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</row>
    <row r="95" spans="1:134" ht="18" customHeight="1" x14ac:dyDescent="0.2">
      <c r="A95" s="9"/>
      <c r="B95" s="86"/>
      <c r="C95" s="9"/>
      <c r="D95" s="9"/>
      <c r="E95" s="9"/>
      <c r="F95" s="9"/>
      <c r="G95" s="9"/>
      <c r="H95" s="9"/>
      <c r="I95" s="9"/>
      <c r="J95" s="9"/>
      <c r="K95" s="89"/>
      <c r="L95" s="90"/>
      <c r="M95" s="90"/>
      <c r="N95" s="101"/>
      <c r="O95" s="101"/>
      <c r="P95" s="102"/>
      <c r="Q95" s="103"/>
      <c r="R95" s="101"/>
      <c r="S95" s="90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</row>
    <row r="96" spans="1:134" ht="18" customHeight="1" x14ac:dyDescent="0.2">
      <c r="A96" s="9"/>
      <c r="B96" s="86"/>
      <c r="C96" s="9"/>
      <c r="D96" s="9"/>
      <c r="E96" s="9"/>
      <c r="F96" s="9"/>
      <c r="G96" s="9"/>
      <c r="H96" s="9"/>
      <c r="I96" s="9"/>
      <c r="J96" s="9"/>
      <c r="K96" s="89"/>
      <c r="L96" s="90"/>
      <c r="M96" s="90"/>
      <c r="N96" s="101"/>
      <c r="O96" s="101"/>
      <c r="P96" s="102"/>
      <c r="Q96" s="103"/>
      <c r="R96" s="101"/>
      <c r="S96" s="90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</row>
    <row r="97" spans="1:134" ht="18" customHeight="1" x14ac:dyDescent="0.2">
      <c r="A97" s="9"/>
      <c r="B97" s="86"/>
      <c r="C97" s="9"/>
      <c r="D97" s="9"/>
      <c r="E97" s="9"/>
      <c r="F97" s="9"/>
      <c r="G97" s="9"/>
      <c r="H97" s="9"/>
      <c r="I97" s="9"/>
      <c r="J97" s="9"/>
      <c r="K97" s="89"/>
      <c r="L97" s="90"/>
      <c r="M97" s="90"/>
      <c r="N97" s="101"/>
      <c r="O97" s="101"/>
      <c r="P97" s="102"/>
      <c r="Q97" s="103"/>
      <c r="R97" s="101"/>
      <c r="S97" s="90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</row>
    <row r="98" spans="1:134" x14ac:dyDescent="0.2">
      <c r="A98" s="9"/>
      <c r="B98" s="86"/>
      <c r="C98" s="9"/>
      <c r="D98" s="9"/>
      <c r="E98" s="9"/>
      <c r="F98" s="9"/>
      <c r="G98" s="9"/>
      <c r="H98" s="9"/>
      <c r="I98" s="9"/>
      <c r="J98" s="9"/>
      <c r="K98" s="89"/>
      <c r="L98" s="90"/>
      <c r="M98" s="90"/>
      <c r="N98" s="101"/>
      <c r="O98" s="101"/>
      <c r="P98" s="103"/>
      <c r="Q98" s="103"/>
      <c r="R98" s="101"/>
      <c r="S98" s="90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</row>
    <row r="99" spans="1:134" x14ac:dyDescent="0.2">
      <c r="A99" s="9"/>
      <c r="B99" s="86"/>
      <c r="C99" s="9"/>
      <c r="D99" s="9"/>
      <c r="E99" s="9"/>
      <c r="F99" s="9"/>
      <c r="G99" s="9"/>
      <c r="H99" s="9"/>
      <c r="I99" s="9"/>
      <c r="J99" s="9"/>
      <c r="K99" s="89"/>
      <c r="L99" s="90"/>
      <c r="M99" s="90"/>
      <c r="N99" s="101"/>
      <c r="O99" s="101"/>
      <c r="P99" s="103"/>
      <c r="Q99" s="103"/>
      <c r="R99" s="101"/>
      <c r="S99" s="90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</row>
    <row r="100" spans="1:134" x14ac:dyDescent="0.2">
      <c r="A100" s="9"/>
      <c r="B100" s="86"/>
      <c r="C100" s="9"/>
      <c r="D100" s="9"/>
      <c r="E100" s="9"/>
      <c r="F100" s="9"/>
      <c r="G100" s="9"/>
      <c r="H100" s="9"/>
      <c r="I100" s="9"/>
      <c r="J100" s="9"/>
      <c r="K100" s="89"/>
      <c r="L100" s="90"/>
      <c r="M100" s="90"/>
      <c r="N100" s="101"/>
      <c r="O100" s="101"/>
      <c r="P100" s="103"/>
      <c r="Q100" s="103"/>
      <c r="R100" s="101"/>
      <c r="S100" s="90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</row>
    <row r="101" spans="1:134" x14ac:dyDescent="0.2">
      <c r="A101" s="9"/>
      <c r="B101" s="86"/>
      <c r="C101" s="9"/>
      <c r="D101" s="9"/>
      <c r="E101" s="9"/>
      <c r="F101" s="9"/>
      <c r="G101" s="9"/>
      <c r="H101" s="9"/>
      <c r="I101" s="9"/>
      <c r="J101" s="9"/>
      <c r="K101" s="89"/>
      <c r="L101" s="90"/>
      <c r="M101" s="90"/>
      <c r="N101" s="101"/>
      <c r="O101" s="101"/>
      <c r="P101" s="103"/>
      <c r="Q101" s="103"/>
      <c r="R101" s="101"/>
      <c r="S101" s="90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</row>
    <row r="102" spans="1:134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89"/>
      <c r="L102" s="90"/>
      <c r="M102" s="90"/>
      <c r="N102" s="96"/>
      <c r="O102" s="96"/>
      <c r="P102" s="96"/>
      <c r="Q102" s="96"/>
      <c r="R102" s="96"/>
      <c r="S102" s="90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</row>
    <row r="103" spans="1:134" x14ac:dyDescent="0.2">
      <c r="A103" s="9"/>
      <c r="B103" s="86" t="s">
        <v>10</v>
      </c>
      <c r="C103" s="9"/>
      <c r="D103" s="104" t="s">
        <v>115</v>
      </c>
      <c r="E103" s="104"/>
      <c r="F103" s="105"/>
      <c r="G103" s="105"/>
      <c r="H103" s="106"/>
      <c r="I103" s="104" t="s">
        <v>115</v>
      </c>
      <c r="J103" s="105"/>
      <c r="K103" s="89"/>
      <c r="L103" s="90"/>
      <c r="M103" s="90"/>
      <c r="N103" s="90"/>
      <c r="O103" s="90"/>
      <c r="P103" s="90"/>
      <c r="Q103" s="90"/>
      <c r="R103" s="90"/>
      <c r="S103" s="90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</row>
    <row r="104" spans="1:134" x14ac:dyDescent="0.2">
      <c r="A104" s="9"/>
      <c r="B104" s="9"/>
      <c r="C104" s="9"/>
      <c r="D104" s="107" t="s">
        <v>116</v>
      </c>
      <c r="E104" s="107"/>
      <c r="I104" s="107" t="s">
        <v>22</v>
      </c>
      <c r="K104" s="89"/>
      <c r="L104" s="90"/>
      <c r="M104" s="90"/>
      <c r="N104" s="90"/>
      <c r="O104" s="90"/>
      <c r="P104" s="90"/>
      <c r="Q104" s="90"/>
      <c r="R104" s="90"/>
      <c r="S104" s="90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</row>
    <row r="105" spans="1:134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89"/>
      <c r="L105" s="90"/>
      <c r="M105" s="90"/>
      <c r="N105" s="90"/>
      <c r="O105" s="90"/>
      <c r="P105" s="90"/>
      <c r="Q105" s="90"/>
      <c r="R105" s="90"/>
      <c r="S105" s="90" t="s">
        <v>10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</row>
    <row r="106" spans="1:134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89"/>
      <c r="L106" s="90"/>
      <c r="M106" s="90"/>
      <c r="N106" s="90"/>
      <c r="O106" s="90"/>
      <c r="P106" s="90"/>
      <c r="Q106" s="90"/>
      <c r="R106" s="90"/>
      <c r="S106" s="90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</row>
    <row r="107" spans="1:134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89"/>
      <c r="L107" s="90"/>
      <c r="M107" s="90"/>
      <c r="N107" s="90"/>
      <c r="O107" s="90"/>
      <c r="P107" s="90"/>
      <c r="Q107" s="90"/>
      <c r="R107" s="90"/>
      <c r="S107" s="90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</row>
    <row r="108" spans="1:134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89"/>
      <c r="L108" s="90"/>
      <c r="M108" s="90"/>
      <c r="N108" s="90"/>
      <c r="O108" s="90"/>
      <c r="P108" s="90"/>
      <c r="Q108" s="90"/>
      <c r="R108" s="90"/>
      <c r="S108" s="90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</row>
    <row r="109" spans="1:134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89"/>
      <c r="L109" s="90"/>
      <c r="M109" s="90"/>
      <c r="N109" s="90"/>
      <c r="O109" s="90"/>
      <c r="P109" s="90"/>
      <c r="Q109" s="90"/>
      <c r="R109" s="90"/>
      <c r="S109" s="90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</row>
    <row r="110" spans="1:134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89"/>
      <c r="L110" s="90"/>
      <c r="M110" s="90"/>
      <c r="N110" s="90"/>
      <c r="O110" s="90"/>
      <c r="P110" s="90"/>
      <c r="Q110" s="90"/>
      <c r="R110" s="90"/>
      <c r="S110" s="90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</row>
    <row r="111" spans="1:134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89"/>
      <c r="L111" s="90"/>
      <c r="M111" s="90"/>
      <c r="N111" s="90"/>
      <c r="O111" s="90"/>
      <c r="P111" s="90"/>
      <c r="Q111" s="90"/>
      <c r="R111" s="90"/>
      <c r="S111" s="90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</row>
    <row r="112" spans="1:134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89"/>
      <c r="L112" s="90"/>
      <c r="M112" s="90"/>
      <c r="N112" s="90"/>
      <c r="O112" s="90"/>
      <c r="P112" s="90"/>
      <c r="Q112" s="90"/>
      <c r="R112" s="90"/>
      <c r="S112" s="90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</row>
    <row r="113" spans="1:134" x14ac:dyDescent="0.2">
      <c r="A113" s="9" t="s">
        <v>117</v>
      </c>
      <c r="B113" s="9"/>
      <c r="C113" s="9"/>
      <c r="D113" s="9"/>
      <c r="E113" s="9"/>
      <c r="F113" s="9"/>
      <c r="G113" s="9"/>
      <c r="H113" s="9"/>
      <c r="I113" s="9"/>
      <c r="J113" s="9"/>
      <c r="K113" s="89"/>
      <c r="L113" s="90"/>
      <c r="M113" s="90"/>
      <c r="N113" s="90"/>
      <c r="O113" s="90"/>
      <c r="P113" s="90"/>
      <c r="Q113" s="90"/>
      <c r="R113" s="90"/>
      <c r="S113" s="90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>
        <v>1300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</row>
    <row r="114" spans="1:134" x14ac:dyDescent="0.2">
      <c r="A114" s="9" t="s">
        <v>118</v>
      </c>
      <c r="B114" s="9"/>
      <c r="C114" s="9"/>
      <c r="D114" s="9"/>
      <c r="E114" s="9"/>
      <c r="F114" s="9"/>
      <c r="G114" s="9"/>
      <c r="H114" s="9"/>
      <c r="I114" s="9"/>
      <c r="J114" s="9"/>
      <c r="K114" s="89"/>
      <c r="L114" s="90"/>
      <c r="M114" s="90"/>
      <c r="N114" s="90"/>
      <c r="O114" s="90"/>
      <c r="P114" s="90"/>
      <c r="Q114" s="90"/>
      <c r="R114" s="90"/>
      <c r="S114" s="90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>
        <v>1000</v>
      </c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</row>
    <row r="115" spans="1:134" x14ac:dyDescent="0.2">
      <c r="A115" s="9" t="s">
        <v>119</v>
      </c>
      <c r="B115" s="9"/>
      <c r="C115" s="9"/>
      <c r="D115" s="9"/>
      <c r="E115" s="9"/>
      <c r="F115" s="9"/>
      <c r="G115" s="9"/>
      <c r="H115" s="9"/>
      <c r="I115" s="9"/>
      <c r="J115" s="9"/>
      <c r="K115" s="89"/>
      <c r="L115" s="90"/>
      <c r="M115" s="90"/>
      <c r="N115" s="90"/>
      <c r="O115" s="90"/>
      <c r="P115" s="90"/>
      <c r="Q115" s="90"/>
      <c r="R115" s="90"/>
      <c r="S115" s="90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>
        <v>400</v>
      </c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</row>
    <row r="116" spans="1:134" x14ac:dyDescent="0.2">
      <c r="A116" s="9" t="s">
        <v>120</v>
      </c>
      <c r="B116" s="9"/>
      <c r="C116" s="9"/>
      <c r="D116" s="9"/>
      <c r="E116" s="9"/>
      <c r="F116" s="9"/>
      <c r="G116" s="9"/>
      <c r="H116" s="9"/>
      <c r="I116" s="9"/>
      <c r="J116" s="9"/>
      <c r="K116" s="89"/>
      <c r="L116" s="90"/>
      <c r="M116" s="90"/>
      <c r="N116" s="90"/>
      <c r="O116" s="90"/>
      <c r="P116" s="90"/>
      <c r="Q116" s="90"/>
      <c r="R116" s="90"/>
      <c r="S116" s="90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>
        <v>49.9</v>
      </c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</row>
    <row r="117" spans="1:134" x14ac:dyDescent="0.2">
      <c r="A117" s="9" t="s">
        <v>121</v>
      </c>
      <c r="B117" s="9"/>
      <c r="C117" s="9"/>
      <c r="D117" s="9"/>
      <c r="E117" s="9"/>
      <c r="F117" s="9"/>
      <c r="G117" s="9"/>
      <c r="H117" s="9"/>
      <c r="I117" s="9"/>
      <c r="J117" s="9"/>
      <c r="K117" s="89"/>
      <c r="L117" s="90"/>
      <c r="M117" s="90"/>
      <c r="N117" s="90"/>
      <c r="O117" s="90"/>
      <c r="P117" s="90"/>
      <c r="Q117" s="90"/>
      <c r="R117" s="90"/>
      <c r="S117" s="90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>
        <v>1029</v>
      </c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</row>
    <row r="118" spans="1:134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89"/>
      <c r="L118" s="90"/>
      <c r="M118" s="90"/>
      <c r="N118" s="90"/>
      <c r="O118" s="90"/>
      <c r="P118" s="90"/>
      <c r="Q118" s="90"/>
      <c r="R118" s="90"/>
      <c r="S118" s="90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</row>
    <row r="119" spans="1:134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89"/>
      <c r="L119" s="90"/>
      <c r="M119" s="90"/>
      <c r="N119" s="90"/>
      <c r="O119" s="90"/>
      <c r="P119" s="90"/>
      <c r="Q119" s="90"/>
      <c r="R119" s="90"/>
      <c r="S119" s="90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</row>
    <row r="120" spans="1:134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89"/>
      <c r="L120" s="90"/>
      <c r="M120" s="90"/>
      <c r="N120" s="90"/>
      <c r="O120" s="90"/>
      <c r="P120" s="90"/>
      <c r="Q120" s="90"/>
      <c r="R120" s="90"/>
      <c r="S120" s="90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</row>
    <row r="121" spans="1:134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89"/>
      <c r="L121" s="90"/>
      <c r="M121" s="90"/>
      <c r="N121" s="90"/>
      <c r="O121" s="90"/>
      <c r="P121" s="90"/>
      <c r="Q121" s="90"/>
      <c r="R121" s="90"/>
      <c r="S121" s="90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</row>
    <row r="122" spans="1:134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89"/>
      <c r="L122" s="90"/>
      <c r="M122" s="90"/>
      <c r="N122" s="90"/>
      <c r="O122" s="90"/>
      <c r="P122" s="90"/>
      <c r="Q122" s="90"/>
      <c r="R122" s="90"/>
      <c r="S122" s="90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</row>
    <row r="123" spans="1:134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89"/>
      <c r="L123" s="90"/>
      <c r="M123" s="90"/>
      <c r="N123" s="90"/>
      <c r="O123" s="90"/>
      <c r="P123" s="90"/>
      <c r="Q123" s="90"/>
      <c r="R123" s="90"/>
      <c r="S123" s="90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</row>
    <row r="124" spans="1:134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89"/>
      <c r="L124" s="90"/>
      <c r="M124" s="90"/>
      <c r="N124" s="90"/>
      <c r="O124" s="90"/>
      <c r="P124" s="90"/>
      <c r="Q124" s="90"/>
      <c r="R124" s="90"/>
      <c r="S124" s="90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</row>
    <row r="125" spans="1:134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89"/>
      <c r="L125" s="90"/>
      <c r="M125" s="90"/>
      <c r="N125" s="90"/>
      <c r="O125" s="90"/>
      <c r="P125" s="90"/>
      <c r="Q125" s="90"/>
      <c r="R125" s="90"/>
      <c r="S125" s="90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</row>
    <row r="126" spans="1:134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6"/>
      <c r="M126" s="6"/>
      <c r="N126" s="6"/>
      <c r="O126" s="6"/>
      <c r="P126" s="6"/>
      <c r="Q126" s="6"/>
      <c r="R126" s="6"/>
      <c r="S126" s="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</row>
    <row r="127" spans="1:134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6"/>
      <c r="M127" s="6"/>
      <c r="N127" s="6"/>
      <c r="O127" s="6"/>
      <c r="P127" s="6"/>
      <c r="Q127" s="6"/>
      <c r="R127" s="6"/>
      <c r="S127" s="6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</row>
    <row r="128" spans="1:134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6"/>
      <c r="M128" s="6"/>
      <c r="N128" s="6"/>
      <c r="O128" s="6"/>
      <c r="P128" s="6"/>
      <c r="Q128" s="6"/>
      <c r="R128" s="6"/>
      <c r="S128" s="6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</row>
    <row r="129" spans="1:134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6"/>
      <c r="M129" s="6"/>
      <c r="N129" s="6"/>
      <c r="O129" s="6"/>
      <c r="P129" s="6"/>
      <c r="Q129" s="6"/>
      <c r="R129" s="6"/>
      <c r="S129" s="6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</row>
    <row r="130" spans="1:134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6"/>
      <c r="M130" s="6"/>
      <c r="N130" s="6"/>
      <c r="O130" s="6"/>
      <c r="P130" s="6"/>
      <c r="Q130" s="6"/>
      <c r="R130" s="6"/>
      <c r="S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</row>
    <row r="131" spans="1:134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6"/>
      <c r="M131" s="6"/>
      <c r="N131" s="6"/>
      <c r="O131" s="6"/>
      <c r="P131" s="6"/>
      <c r="Q131" s="6"/>
      <c r="R131" s="6"/>
      <c r="S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</row>
    <row r="132" spans="1:134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6"/>
      <c r="M132" s="6"/>
      <c r="N132" s="6"/>
      <c r="O132" s="6"/>
      <c r="P132" s="6"/>
      <c r="Q132" s="6"/>
      <c r="R132" s="6"/>
      <c r="S132" s="6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</row>
    <row r="133" spans="1:134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6"/>
      <c r="M133" s="6"/>
      <c r="N133" s="6"/>
      <c r="O133" s="6"/>
      <c r="P133" s="6"/>
      <c r="Q133" s="6"/>
      <c r="R133" s="6"/>
      <c r="S133" s="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</row>
    <row r="134" spans="1:134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6"/>
      <c r="M134" s="6"/>
      <c r="N134" s="6"/>
      <c r="O134" s="6"/>
      <c r="P134" s="6"/>
      <c r="Q134" s="6"/>
      <c r="R134" s="6"/>
      <c r="S134" s="6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</row>
    <row r="135" spans="1:134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6"/>
      <c r="M135" s="6"/>
      <c r="N135" s="6"/>
      <c r="O135" s="6"/>
      <c r="P135" s="6"/>
      <c r="Q135" s="6"/>
      <c r="R135" s="6"/>
      <c r="S135" s="6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</row>
    <row r="136" spans="1:134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6"/>
      <c r="M136" s="6"/>
      <c r="N136" s="6"/>
      <c r="O136" s="6"/>
      <c r="P136" s="6"/>
      <c r="Q136" s="6"/>
      <c r="R136" s="6"/>
      <c r="S136" s="6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</row>
    <row r="137" spans="1:134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6"/>
      <c r="M137" s="6"/>
      <c r="N137" s="6"/>
      <c r="O137" s="6"/>
      <c r="P137" s="6"/>
      <c r="Q137" s="6"/>
      <c r="R137" s="6"/>
      <c r="S137" s="6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</row>
    <row r="138" spans="1:134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6"/>
      <c r="M138" s="6"/>
      <c r="N138" s="6"/>
      <c r="O138" s="6"/>
      <c r="P138" s="6"/>
      <c r="Q138" s="6"/>
      <c r="R138" s="6"/>
      <c r="S138" s="6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</row>
    <row r="139" spans="1:134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6"/>
      <c r="M139" s="6"/>
      <c r="N139" s="6"/>
      <c r="O139" s="6"/>
      <c r="P139" s="6"/>
      <c r="Q139" s="6"/>
      <c r="R139" s="6"/>
      <c r="S139" s="6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</row>
    <row r="140" spans="1:134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6"/>
      <c r="M140" s="6"/>
      <c r="N140" s="6"/>
      <c r="O140" s="6"/>
      <c r="P140" s="6"/>
      <c r="Q140" s="6"/>
      <c r="R140" s="6"/>
      <c r="S140" s="6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</row>
    <row r="141" spans="1:134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6"/>
      <c r="M141" s="6"/>
      <c r="N141" s="6"/>
      <c r="O141" s="6"/>
      <c r="P141" s="6"/>
      <c r="Q141" s="6"/>
      <c r="R141" s="6"/>
      <c r="S141" s="6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</row>
    <row r="142" spans="1:134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6"/>
      <c r="M142" s="6"/>
      <c r="N142" s="6"/>
      <c r="O142" s="6"/>
      <c r="P142" s="6"/>
      <c r="Q142" s="6"/>
      <c r="R142" s="6"/>
      <c r="S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</row>
    <row r="143" spans="1:134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6"/>
      <c r="M143" s="6"/>
      <c r="N143" s="6"/>
      <c r="O143" s="6"/>
      <c r="P143" s="6"/>
      <c r="Q143" s="6"/>
      <c r="R143" s="6"/>
      <c r="S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</row>
    <row r="144" spans="1:134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6"/>
      <c r="M144" s="6"/>
      <c r="N144" s="6"/>
      <c r="O144" s="6"/>
      <c r="P144" s="6"/>
      <c r="Q144" s="6"/>
      <c r="R144" s="6"/>
      <c r="S144" s="6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</row>
    <row r="145" spans="1:134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6"/>
      <c r="M145" s="6"/>
      <c r="N145" s="6"/>
      <c r="O145" s="6"/>
      <c r="P145" s="6"/>
      <c r="Q145" s="6"/>
      <c r="R145" s="6"/>
      <c r="S145" s="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</row>
    <row r="146" spans="1:134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6"/>
      <c r="M146" s="6"/>
      <c r="N146" s="6"/>
      <c r="O146" s="6"/>
      <c r="P146" s="6"/>
      <c r="Q146" s="6"/>
      <c r="R146" s="6"/>
      <c r="S146" s="6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</row>
    <row r="147" spans="1:134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6"/>
      <c r="M147" s="6"/>
      <c r="N147" s="6"/>
      <c r="O147" s="6"/>
      <c r="P147" s="6"/>
      <c r="Q147" s="6"/>
      <c r="R147" s="6"/>
      <c r="S147" s="6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</row>
    <row r="148" spans="1:134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6"/>
      <c r="M148" s="6"/>
      <c r="N148" s="6"/>
      <c r="O148" s="6"/>
      <c r="P148" s="6"/>
      <c r="Q148" s="6"/>
      <c r="R148" s="6"/>
      <c r="S148" s="6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</row>
    <row r="149" spans="1:134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6"/>
      <c r="M149" s="6"/>
      <c r="N149" s="6"/>
      <c r="O149" s="6"/>
      <c r="P149" s="6"/>
      <c r="Q149" s="6"/>
      <c r="R149" s="6"/>
      <c r="S149" s="6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</row>
    <row r="150" spans="1:134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6"/>
      <c r="M150" s="6"/>
      <c r="N150" s="6"/>
      <c r="O150" s="6"/>
      <c r="P150" s="6"/>
      <c r="Q150" s="6"/>
      <c r="R150" s="6"/>
      <c r="S150" s="6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</row>
    <row r="151" spans="1:134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6"/>
      <c r="M151" s="6"/>
      <c r="N151" s="6"/>
      <c r="O151" s="6"/>
      <c r="P151" s="6"/>
      <c r="Q151" s="6"/>
      <c r="R151" s="6"/>
      <c r="S151" s="6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</row>
    <row r="152" spans="1:134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6"/>
      <c r="M152" s="6"/>
      <c r="N152" s="6"/>
      <c r="O152" s="6"/>
      <c r="P152" s="6"/>
      <c r="Q152" s="6"/>
      <c r="R152" s="6"/>
      <c r="S152" s="6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</row>
    <row r="153" spans="1:134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6"/>
      <c r="M153" s="6"/>
      <c r="N153" s="6"/>
      <c r="O153" s="6"/>
      <c r="P153" s="6"/>
      <c r="Q153" s="6"/>
      <c r="R153" s="6"/>
      <c r="S153" s="6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</row>
    <row r="154" spans="1:134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6"/>
      <c r="M154" s="6"/>
      <c r="N154" s="6"/>
      <c r="O154" s="6"/>
      <c r="P154" s="6"/>
      <c r="Q154" s="6"/>
      <c r="R154" s="6"/>
      <c r="S154" s="6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</row>
    <row r="155" spans="1:134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6"/>
      <c r="M155" s="6"/>
      <c r="N155" s="6"/>
      <c r="O155" s="6"/>
      <c r="P155" s="6"/>
      <c r="Q155" s="6"/>
      <c r="R155" s="6"/>
      <c r="S155" s="6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</row>
    <row r="156" spans="1:134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6"/>
      <c r="M156" s="6"/>
      <c r="N156" s="6"/>
      <c r="O156" s="6"/>
      <c r="P156" s="6"/>
      <c r="Q156" s="6"/>
      <c r="R156" s="6"/>
      <c r="S156" s="6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</row>
    <row r="157" spans="1:134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  <c r="M157" s="6"/>
      <c r="N157" s="6"/>
      <c r="O157" s="6"/>
      <c r="P157" s="6"/>
      <c r="Q157" s="6"/>
      <c r="R157" s="6"/>
      <c r="S157" s="6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</row>
    <row r="158" spans="1:134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  <c r="M158" s="6"/>
      <c r="N158" s="6"/>
      <c r="O158" s="6"/>
      <c r="P158" s="6"/>
      <c r="Q158" s="6"/>
      <c r="R158" s="6"/>
      <c r="S158" s="6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</row>
    <row r="159" spans="1:134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  <c r="M159" s="6"/>
      <c r="N159" s="6"/>
      <c r="O159" s="6"/>
      <c r="P159" s="6"/>
      <c r="Q159" s="6"/>
      <c r="R159" s="6"/>
      <c r="S159" s="6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</row>
    <row r="160" spans="1:134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6"/>
      <c r="M160" s="6"/>
      <c r="N160" s="6"/>
      <c r="O160" s="6"/>
      <c r="P160" s="6"/>
      <c r="Q160" s="6"/>
      <c r="R160" s="6"/>
      <c r="S160" s="6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</row>
    <row r="161" spans="1:134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6"/>
      <c r="M161" s="6"/>
      <c r="N161" s="6"/>
      <c r="O161" s="6"/>
      <c r="P161" s="6"/>
      <c r="Q161" s="6"/>
      <c r="R161" s="6"/>
      <c r="S161" s="6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</row>
    <row r="162" spans="1:134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6"/>
      <c r="M162" s="6"/>
      <c r="N162" s="6"/>
      <c r="O162" s="6"/>
      <c r="P162" s="6"/>
      <c r="Q162" s="6"/>
      <c r="R162" s="6"/>
      <c r="S162" s="6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</row>
    <row r="163" spans="1:134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6"/>
      <c r="M163" s="6"/>
      <c r="N163" s="6"/>
      <c r="O163" s="6"/>
      <c r="P163" s="6"/>
      <c r="Q163" s="6"/>
      <c r="R163" s="6"/>
      <c r="S163" s="6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</row>
    <row r="164" spans="1:134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  <c r="M164" s="6"/>
      <c r="N164" s="6"/>
      <c r="O164" s="6"/>
      <c r="P164" s="6"/>
      <c r="Q164" s="6"/>
      <c r="R164" s="6"/>
      <c r="S164" s="6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</row>
    <row r="165" spans="1:134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  <c r="M165" s="6"/>
      <c r="N165" s="6"/>
      <c r="O165" s="6"/>
      <c r="P165" s="6"/>
      <c r="Q165" s="6"/>
      <c r="R165" s="6"/>
      <c r="S165" s="6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</row>
    <row r="166" spans="1:134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  <c r="M166" s="6"/>
      <c r="N166" s="6"/>
      <c r="O166" s="6"/>
      <c r="P166" s="6"/>
      <c r="Q166" s="6"/>
      <c r="R166" s="6"/>
      <c r="S166" s="6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</row>
    <row r="167" spans="1:134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  <c r="M167" s="6"/>
      <c r="N167" s="6"/>
      <c r="O167" s="6"/>
      <c r="P167" s="6"/>
      <c r="Q167" s="6"/>
      <c r="R167" s="6"/>
      <c r="S167" s="6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</row>
    <row r="168" spans="1:134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  <c r="M168" s="6"/>
      <c r="N168" s="6"/>
      <c r="O168" s="6"/>
      <c r="P168" s="6"/>
      <c r="Q168" s="6"/>
      <c r="R168" s="6"/>
      <c r="S168" s="6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</row>
    <row r="169" spans="1:134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  <c r="M169" s="6"/>
      <c r="N169" s="6"/>
      <c r="O169" s="6"/>
      <c r="P169" s="6"/>
      <c r="Q169" s="6"/>
      <c r="R169" s="6"/>
      <c r="S169" s="6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</row>
    <row r="170" spans="1:134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  <c r="M170" s="6"/>
      <c r="N170" s="6"/>
      <c r="O170" s="6"/>
      <c r="P170" s="6"/>
      <c r="Q170" s="6"/>
      <c r="R170" s="6"/>
      <c r="S170" s="6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</row>
    <row r="171" spans="1:134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  <c r="M171" s="6"/>
      <c r="N171" s="6"/>
      <c r="O171" s="6"/>
      <c r="P171" s="6"/>
      <c r="Q171" s="6"/>
      <c r="R171" s="6"/>
      <c r="S171" s="6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</row>
    <row r="172" spans="1:134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6"/>
      <c r="M172" s="6"/>
      <c r="N172" s="6"/>
      <c r="O172" s="6"/>
      <c r="P172" s="6"/>
      <c r="Q172" s="6"/>
      <c r="R172" s="6"/>
      <c r="S172" s="6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</row>
    <row r="173" spans="1:134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6"/>
      <c r="M173" s="6"/>
      <c r="N173" s="6"/>
      <c r="O173" s="6"/>
      <c r="P173" s="6"/>
      <c r="Q173" s="6"/>
      <c r="R173" s="6"/>
      <c r="S173" s="6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</row>
    <row r="174" spans="1:134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6"/>
      <c r="M174" s="6"/>
      <c r="N174" s="6"/>
      <c r="O174" s="6"/>
      <c r="P174" s="6"/>
      <c r="Q174" s="6"/>
      <c r="R174" s="6"/>
      <c r="S174" s="6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</row>
    <row r="175" spans="1:134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6"/>
      <c r="M175" s="6"/>
      <c r="N175" s="6"/>
      <c r="O175" s="6"/>
      <c r="P175" s="6"/>
      <c r="Q175" s="6"/>
      <c r="R175" s="6"/>
      <c r="S175" s="6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</row>
    <row r="176" spans="1:134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6"/>
      <c r="M176" s="6"/>
      <c r="N176" s="6"/>
      <c r="O176" s="6"/>
      <c r="P176" s="6"/>
      <c r="Q176" s="6"/>
      <c r="R176" s="6"/>
      <c r="S176" s="6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</row>
    <row r="177" spans="1:134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6"/>
      <c r="M177" s="6"/>
      <c r="N177" s="6"/>
      <c r="O177" s="6"/>
      <c r="P177" s="6"/>
      <c r="Q177" s="6"/>
      <c r="R177" s="6"/>
      <c r="S177" s="6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</row>
    <row r="178" spans="1:134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6"/>
      <c r="M178" s="6"/>
      <c r="N178" s="6"/>
      <c r="O178" s="6"/>
      <c r="P178" s="6"/>
      <c r="Q178" s="6"/>
      <c r="R178" s="6"/>
      <c r="S178" s="6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</row>
    <row r="179" spans="1:134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6"/>
      <c r="M179" s="6"/>
      <c r="N179" s="6"/>
      <c r="O179" s="6"/>
      <c r="P179" s="6"/>
      <c r="Q179" s="6"/>
      <c r="R179" s="6"/>
      <c r="S179" s="6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</row>
    <row r="180" spans="1:134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6"/>
      <c r="M180" s="6"/>
      <c r="N180" s="6"/>
      <c r="O180" s="6"/>
      <c r="P180" s="6"/>
      <c r="Q180" s="6"/>
      <c r="R180" s="6"/>
      <c r="S180" s="6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</row>
    <row r="181" spans="1:134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6"/>
      <c r="M181" s="6"/>
      <c r="N181" s="6"/>
      <c r="O181" s="6"/>
      <c r="P181" s="6"/>
      <c r="Q181" s="6"/>
      <c r="R181" s="6"/>
      <c r="S181" s="6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</row>
    <row r="182" spans="1:134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6"/>
      <c r="M182" s="6"/>
      <c r="N182" s="6"/>
      <c r="O182" s="6"/>
      <c r="P182" s="6"/>
      <c r="Q182" s="6"/>
      <c r="R182" s="6"/>
      <c r="S182" s="6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</row>
    <row r="183" spans="1:134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6"/>
      <c r="M183" s="6"/>
      <c r="N183" s="6"/>
      <c r="O183" s="6"/>
      <c r="P183" s="6"/>
      <c r="Q183" s="6"/>
      <c r="R183" s="6"/>
      <c r="S183" s="6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</row>
    <row r="184" spans="1:134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6"/>
      <c r="M184" s="6"/>
      <c r="N184" s="6"/>
      <c r="O184" s="6"/>
      <c r="P184" s="6"/>
      <c r="Q184" s="6"/>
      <c r="R184" s="6"/>
      <c r="S184" s="6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</row>
    <row r="185" spans="1:134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6"/>
      <c r="M185" s="6"/>
      <c r="N185" s="6"/>
      <c r="O185" s="6"/>
      <c r="P185" s="6"/>
      <c r="Q185" s="6"/>
      <c r="R185" s="6"/>
      <c r="S185" s="6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</row>
    <row r="186" spans="1:134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6"/>
      <c r="M186" s="6"/>
      <c r="N186" s="6"/>
      <c r="O186" s="6"/>
      <c r="P186" s="6"/>
      <c r="Q186" s="6"/>
      <c r="R186" s="6"/>
      <c r="S186" s="6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</row>
    <row r="187" spans="1:134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6"/>
      <c r="M187" s="6"/>
      <c r="N187" s="6"/>
      <c r="O187" s="6"/>
      <c r="P187" s="6"/>
      <c r="Q187" s="6"/>
      <c r="R187" s="6"/>
      <c r="S187" s="6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</row>
    <row r="188" spans="1:134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6"/>
      <c r="M188" s="6"/>
      <c r="N188" s="6"/>
      <c r="O188" s="6"/>
      <c r="P188" s="6"/>
      <c r="Q188" s="6"/>
      <c r="R188" s="6"/>
      <c r="S188" s="6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</row>
    <row r="189" spans="1:134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6"/>
      <c r="M189" s="6"/>
      <c r="N189" s="6"/>
      <c r="O189" s="6"/>
      <c r="P189" s="6"/>
      <c r="Q189" s="6"/>
      <c r="R189" s="6"/>
      <c r="S189" s="6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</row>
    <row r="190" spans="1:134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6"/>
      <c r="M190" s="6"/>
      <c r="N190" s="6"/>
      <c r="O190" s="6"/>
      <c r="P190" s="6"/>
      <c r="Q190" s="6"/>
      <c r="R190" s="6"/>
      <c r="S190" s="6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</row>
    <row r="191" spans="1:134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6"/>
      <c r="M191" s="6"/>
      <c r="N191" s="6"/>
      <c r="O191" s="6"/>
      <c r="P191" s="6"/>
      <c r="Q191" s="6"/>
      <c r="R191" s="6"/>
      <c r="S191" s="6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</row>
    <row r="192" spans="1:134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6"/>
      <c r="M192" s="6"/>
      <c r="N192" s="6"/>
      <c r="O192" s="6"/>
      <c r="P192" s="6"/>
      <c r="Q192" s="6"/>
      <c r="R192" s="6"/>
      <c r="S192" s="6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</row>
    <row r="193" spans="1:134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6"/>
      <c r="M193" s="6"/>
      <c r="N193" s="6"/>
      <c r="O193" s="6"/>
      <c r="P193" s="6"/>
      <c r="Q193" s="6"/>
      <c r="R193" s="6"/>
      <c r="S193" s="6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</row>
    <row r="194" spans="1:134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6"/>
      <c r="M194" s="6"/>
      <c r="N194" s="6"/>
      <c r="O194" s="6"/>
      <c r="P194" s="6"/>
      <c r="Q194" s="6"/>
      <c r="R194" s="6"/>
      <c r="S194" s="6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</row>
    <row r="195" spans="1:134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6"/>
      <c r="M195" s="6"/>
      <c r="N195" s="6"/>
      <c r="O195" s="6"/>
      <c r="P195" s="6"/>
      <c r="Q195" s="6"/>
      <c r="R195" s="6"/>
      <c r="S195" s="6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</row>
    <row r="196" spans="1:134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6"/>
      <c r="M196" s="6"/>
      <c r="N196" s="6"/>
      <c r="O196" s="6"/>
      <c r="P196" s="6"/>
      <c r="Q196" s="6"/>
      <c r="R196" s="6"/>
      <c r="S196" s="6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</row>
    <row r="197" spans="1:134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6"/>
      <c r="M197" s="6"/>
      <c r="N197" s="6"/>
      <c r="O197" s="6"/>
      <c r="P197" s="6"/>
      <c r="Q197" s="6"/>
      <c r="R197" s="6"/>
      <c r="S197" s="6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</row>
    <row r="198" spans="1:134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6"/>
      <c r="M198" s="6"/>
      <c r="N198" s="6"/>
      <c r="O198" s="6"/>
      <c r="P198" s="6"/>
      <c r="Q198" s="6"/>
      <c r="R198" s="6"/>
      <c r="S198" s="6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</row>
    <row r="199" spans="1:134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6"/>
      <c r="M199" s="6"/>
      <c r="N199" s="6"/>
      <c r="O199" s="6"/>
      <c r="P199" s="6"/>
      <c r="Q199" s="6"/>
      <c r="R199" s="6"/>
      <c r="S199" s="6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</row>
    <row r="200" spans="1:134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6"/>
      <c r="M200" s="6"/>
      <c r="N200" s="6"/>
      <c r="O200" s="6"/>
      <c r="P200" s="6"/>
      <c r="Q200" s="6"/>
      <c r="R200" s="6"/>
      <c r="S200" s="6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</row>
    <row r="201" spans="1:134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6"/>
      <c r="M201" s="6"/>
      <c r="N201" s="6"/>
      <c r="O201" s="6"/>
      <c r="P201" s="6"/>
      <c r="Q201" s="6"/>
      <c r="R201" s="6"/>
      <c r="S201" s="6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</row>
    <row r="202" spans="1:134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6"/>
      <c r="M202" s="6"/>
      <c r="N202" s="6"/>
      <c r="O202" s="6"/>
      <c r="P202" s="6"/>
      <c r="Q202" s="6"/>
      <c r="R202" s="6"/>
      <c r="S202" s="6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</row>
    <row r="203" spans="1:134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6"/>
      <c r="M203" s="6"/>
      <c r="N203" s="6"/>
      <c r="O203" s="6"/>
      <c r="P203" s="6"/>
      <c r="Q203" s="6"/>
      <c r="R203" s="6"/>
      <c r="S203" s="6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</row>
    <row r="204" spans="1:134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6"/>
      <c r="M204" s="6"/>
      <c r="N204" s="6"/>
      <c r="O204" s="6"/>
      <c r="P204" s="6"/>
      <c r="Q204" s="6"/>
      <c r="R204" s="6"/>
      <c r="S204" s="6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</row>
    <row r="205" spans="1:134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6"/>
      <c r="M205" s="6"/>
      <c r="N205" s="6"/>
      <c r="O205" s="6"/>
      <c r="P205" s="6"/>
      <c r="Q205" s="6"/>
      <c r="R205" s="6"/>
      <c r="S205" s="6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</row>
    <row r="206" spans="1:134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6"/>
      <c r="M206" s="6"/>
      <c r="N206" s="6"/>
      <c r="O206" s="6"/>
      <c r="P206" s="6"/>
      <c r="Q206" s="6"/>
      <c r="R206" s="6"/>
      <c r="S206" s="6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</row>
    <row r="207" spans="1:134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6"/>
      <c r="M207" s="6"/>
      <c r="N207" s="6"/>
      <c r="O207" s="6"/>
      <c r="P207" s="6"/>
      <c r="Q207" s="6"/>
      <c r="R207" s="6"/>
      <c r="S207" s="6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</row>
    <row r="208" spans="1:13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6"/>
      <c r="M208" s="6"/>
      <c r="N208" s="6"/>
      <c r="O208" s="6"/>
      <c r="P208" s="6"/>
      <c r="Q208" s="6"/>
      <c r="R208" s="6"/>
      <c r="S208" s="6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</row>
    <row r="209" spans="1:134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6"/>
      <c r="M209" s="6"/>
      <c r="N209" s="6"/>
      <c r="O209" s="6"/>
      <c r="P209" s="6"/>
      <c r="Q209" s="6"/>
      <c r="R209" s="6"/>
      <c r="S209" s="6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</row>
    <row r="210" spans="1:134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6"/>
      <c r="M210" s="6"/>
      <c r="N210" s="6"/>
      <c r="O210" s="6"/>
      <c r="P210" s="6"/>
      <c r="Q210" s="6"/>
      <c r="R210" s="6"/>
      <c r="S210" s="6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</row>
    <row r="211" spans="1:134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6"/>
      <c r="M211" s="6"/>
      <c r="N211" s="6"/>
      <c r="O211" s="6"/>
      <c r="P211" s="6"/>
      <c r="Q211" s="6"/>
      <c r="R211" s="6"/>
      <c r="S211" s="6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</row>
    <row r="212" spans="1:134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6"/>
      <c r="M212" s="6"/>
      <c r="N212" s="6"/>
      <c r="O212" s="6"/>
      <c r="P212" s="6"/>
      <c r="Q212" s="6"/>
      <c r="R212" s="6"/>
      <c r="S212" s="6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</row>
    <row r="213" spans="1:134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6"/>
      <c r="M213" s="6"/>
      <c r="N213" s="6"/>
      <c r="O213" s="6"/>
      <c r="P213" s="6"/>
      <c r="Q213" s="6"/>
      <c r="R213" s="6"/>
      <c r="S213" s="6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</row>
    <row r="214" spans="1:134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6"/>
      <c r="M214" s="6"/>
      <c r="N214" s="6"/>
      <c r="O214" s="6"/>
      <c r="P214" s="6"/>
      <c r="Q214" s="6"/>
      <c r="R214" s="6"/>
      <c r="S214" s="6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</row>
    <row r="215" spans="1:134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6"/>
      <c r="M215" s="6"/>
      <c r="N215" s="6"/>
      <c r="O215" s="6"/>
      <c r="P215" s="6"/>
      <c r="Q215" s="6"/>
      <c r="R215" s="6"/>
      <c r="S215" s="6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</row>
    <row r="216" spans="1:134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6"/>
      <c r="M216" s="6"/>
      <c r="N216" s="6"/>
      <c r="O216" s="6"/>
      <c r="P216" s="6"/>
      <c r="Q216" s="6"/>
      <c r="R216" s="6"/>
      <c r="S216" s="6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</row>
    <row r="217" spans="1:134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6"/>
      <c r="M217" s="6"/>
      <c r="N217" s="6"/>
      <c r="O217" s="6"/>
      <c r="P217" s="6"/>
      <c r="Q217" s="6"/>
      <c r="R217" s="6"/>
      <c r="S217" s="6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</row>
    <row r="218" spans="1:134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6"/>
      <c r="M218" s="6"/>
      <c r="N218" s="6"/>
      <c r="O218" s="6"/>
      <c r="P218" s="6"/>
      <c r="Q218" s="6"/>
      <c r="R218" s="6"/>
      <c r="S218" s="6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</row>
    <row r="219" spans="1:134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6"/>
      <c r="M219" s="6"/>
      <c r="N219" s="6"/>
      <c r="O219" s="6"/>
      <c r="P219" s="6"/>
      <c r="Q219" s="6"/>
      <c r="R219" s="6"/>
      <c r="S219" s="6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</row>
    <row r="220" spans="1:134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6"/>
      <c r="M220" s="6"/>
      <c r="N220" s="6"/>
      <c r="O220" s="6"/>
      <c r="P220" s="6"/>
      <c r="Q220" s="6"/>
      <c r="R220" s="6"/>
      <c r="S220" s="6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</row>
    <row r="221" spans="1:134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6"/>
      <c r="M221" s="6"/>
      <c r="N221" s="6"/>
      <c r="O221" s="6"/>
      <c r="P221" s="6"/>
      <c r="Q221" s="6"/>
      <c r="R221" s="6"/>
      <c r="S221" s="6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</row>
    <row r="222" spans="1:134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6"/>
      <c r="M222" s="6"/>
      <c r="N222" s="6"/>
      <c r="O222" s="6"/>
      <c r="P222" s="6"/>
      <c r="Q222" s="6"/>
      <c r="R222" s="6"/>
      <c r="S222" s="6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</row>
    <row r="223" spans="1:134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6"/>
      <c r="M223" s="6"/>
      <c r="N223" s="6"/>
      <c r="O223" s="6"/>
      <c r="P223" s="6"/>
      <c r="Q223" s="6"/>
      <c r="R223" s="6"/>
      <c r="S223" s="6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</row>
    <row r="224" spans="1:134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6"/>
      <c r="M224" s="6"/>
      <c r="N224" s="6"/>
      <c r="O224" s="6"/>
      <c r="P224" s="6"/>
      <c r="Q224" s="6"/>
      <c r="R224" s="6"/>
      <c r="S224" s="6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</row>
    <row r="225" spans="1:134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6"/>
      <c r="M225" s="6"/>
      <c r="N225" s="6"/>
      <c r="O225" s="6"/>
      <c r="P225" s="6"/>
      <c r="Q225" s="6"/>
      <c r="R225" s="6"/>
      <c r="S225" s="6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</row>
    <row r="226" spans="1:134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6"/>
      <c r="M226" s="6"/>
      <c r="N226" s="6"/>
      <c r="O226" s="6"/>
      <c r="P226" s="6"/>
      <c r="Q226" s="6"/>
      <c r="R226" s="6"/>
      <c r="S226" s="6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</row>
    <row r="227" spans="1:134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6"/>
      <c r="M227" s="6"/>
      <c r="N227" s="6"/>
      <c r="O227" s="6"/>
      <c r="P227" s="6"/>
      <c r="Q227" s="6"/>
      <c r="R227" s="6"/>
      <c r="S227" s="6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</row>
    <row r="228" spans="1:134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6"/>
      <c r="M228" s="6"/>
      <c r="N228" s="6"/>
      <c r="O228" s="6"/>
      <c r="P228" s="6"/>
      <c r="Q228" s="6"/>
      <c r="R228" s="6"/>
      <c r="S228" s="6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</row>
    <row r="229" spans="1:134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6"/>
      <c r="M229" s="6"/>
      <c r="N229" s="6"/>
      <c r="O229" s="6"/>
      <c r="P229" s="6"/>
      <c r="Q229" s="6"/>
      <c r="R229" s="6"/>
      <c r="S229" s="6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</row>
    <row r="230" spans="1:134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6"/>
      <c r="M230" s="6"/>
      <c r="N230" s="6"/>
      <c r="O230" s="6"/>
      <c r="P230" s="6"/>
      <c r="Q230" s="6"/>
      <c r="R230" s="6"/>
      <c r="S230" s="6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</row>
    <row r="231" spans="1:134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6"/>
      <c r="M231" s="6"/>
      <c r="N231" s="6"/>
      <c r="O231" s="6"/>
      <c r="P231" s="6"/>
      <c r="Q231" s="6"/>
      <c r="R231" s="6"/>
      <c r="S231" s="6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</row>
    <row r="232" spans="1:134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6"/>
      <c r="M232" s="6"/>
      <c r="N232" s="6"/>
      <c r="O232" s="6"/>
      <c r="P232" s="6"/>
      <c r="Q232" s="6"/>
      <c r="R232" s="6"/>
      <c r="S232" s="6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</row>
    <row r="233" spans="1:134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6"/>
      <c r="M233" s="6"/>
      <c r="N233" s="6"/>
      <c r="O233" s="6"/>
      <c r="P233" s="6"/>
      <c r="Q233" s="6"/>
      <c r="R233" s="6"/>
      <c r="S233" s="6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</row>
    <row r="234" spans="1:134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6"/>
      <c r="M234" s="6"/>
      <c r="N234" s="6"/>
      <c r="O234" s="6"/>
      <c r="P234" s="6"/>
      <c r="Q234" s="6"/>
      <c r="R234" s="6"/>
      <c r="S234" s="6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</row>
    <row r="235" spans="1:134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6"/>
      <c r="M235" s="6"/>
      <c r="N235" s="6"/>
      <c r="O235" s="6"/>
      <c r="P235" s="6"/>
      <c r="Q235" s="6"/>
      <c r="R235" s="6"/>
      <c r="S235" s="6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</row>
    <row r="236" spans="1:134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6"/>
      <c r="M236" s="6"/>
      <c r="N236" s="6"/>
      <c r="O236" s="6"/>
      <c r="P236" s="6"/>
      <c r="Q236" s="6"/>
      <c r="R236" s="6"/>
      <c r="S236" s="6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</row>
    <row r="237" spans="1:134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6"/>
      <c r="M237" s="6"/>
      <c r="N237" s="6"/>
      <c r="O237" s="6"/>
      <c r="P237" s="6"/>
      <c r="Q237" s="6"/>
      <c r="R237" s="6"/>
      <c r="S237" s="6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</row>
    <row r="238" spans="1:134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6"/>
      <c r="M238" s="6"/>
      <c r="N238" s="6"/>
      <c r="O238" s="6"/>
      <c r="P238" s="6"/>
      <c r="Q238" s="6"/>
      <c r="R238" s="6"/>
      <c r="S238" s="6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</row>
    <row r="239" spans="1:134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6"/>
      <c r="M239" s="6"/>
      <c r="N239" s="6"/>
      <c r="O239" s="6"/>
      <c r="P239" s="6"/>
      <c r="Q239" s="6"/>
      <c r="R239" s="6"/>
      <c r="S239" s="6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</row>
    <row r="240" spans="1:134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6"/>
      <c r="M240" s="6"/>
      <c r="N240" s="6"/>
      <c r="O240" s="6"/>
      <c r="P240" s="6"/>
      <c r="Q240" s="6"/>
      <c r="R240" s="6"/>
      <c r="S240" s="6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</row>
    <row r="241" spans="1:134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6"/>
      <c r="M241" s="6"/>
      <c r="N241" s="6"/>
      <c r="O241" s="6"/>
      <c r="P241" s="6"/>
      <c r="Q241" s="6"/>
      <c r="R241" s="6"/>
      <c r="S241" s="6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</row>
    <row r="242" spans="1:134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6"/>
      <c r="M242" s="6"/>
      <c r="N242" s="6"/>
      <c r="O242" s="6"/>
      <c r="P242" s="6"/>
      <c r="Q242" s="6"/>
      <c r="R242" s="6"/>
      <c r="S242" s="6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</row>
    <row r="243" spans="1:134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6"/>
      <c r="M243" s="6"/>
      <c r="N243" s="6"/>
      <c r="O243" s="6"/>
      <c r="P243" s="6"/>
      <c r="Q243" s="6"/>
      <c r="R243" s="6"/>
      <c r="S243" s="6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</row>
    <row r="244" spans="1:134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6"/>
      <c r="M244" s="6"/>
      <c r="N244" s="6"/>
      <c r="O244" s="6"/>
      <c r="P244" s="6"/>
      <c r="Q244" s="6"/>
      <c r="R244" s="6"/>
      <c r="S244" s="6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</row>
    <row r="245" spans="1:134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6"/>
      <c r="M245" s="6"/>
      <c r="N245" s="6"/>
      <c r="O245" s="6"/>
      <c r="P245" s="6"/>
      <c r="Q245" s="6"/>
      <c r="R245" s="6"/>
      <c r="S245" s="6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</row>
    <row r="246" spans="1:134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6"/>
      <c r="M246" s="6"/>
      <c r="N246" s="6"/>
      <c r="O246" s="6"/>
      <c r="P246" s="6"/>
      <c r="Q246" s="6"/>
      <c r="R246" s="6"/>
      <c r="S246" s="6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</row>
    <row r="247" spans="1:134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6"/>
      <c r="M247" s="6"/>
      <c r="N247" s="6"/>
      <c r="O247" s="6"/>
      <c r="P247" s="6"/>
      <c r="Q247" s="6"/>
      <c r="R247" s="6"/>
      <c r="S247" s="6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</row>
    <row r="248" spans="1:134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6"/>
      <c r="M248" s="6"/>
      <c r="N248" s="6"/>
      <c r="O248" s="6"/>
      <c r="P248" s="6"/>
      <c r="Q248" s="6"/>
      <c r="R248" s="6"/>
      <c r="S248" s="6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</row>
    <row r="249" spans="1:134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6"/>
      <c r="M249" s="6"/>
      <c r="N249" s="6"/>
      <c r="O249" s="6"/>
      <c r="P249" s="6"/>
      <c r="Q249" s="6"/>
      <c r="R249" s="6"/>
      <c r="S249" s="6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</row>
    <row r="250" spans="1:134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6"/>
      <c r="M250" s="6"/>
      <c r="N250" s="6"/>
      <c r="O250" s="6"/>
      <c r="P250" s="6"/>
      <c r="Q250" s="6"/>
      <c r="R250" s="6"/>
      <c r="S250" s="6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</row>
    <row r="251" spans="1:134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6"/>
      <c r="M251" s="6"/>
      <c r="N251" s="6"/>
      <c r="O251" s="6"/>
      <c r="P251" s="6"/>
      <c r="Q251" s="6"/>
      <c r="R251" s="6"/>
      <c r="S251" s="6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</row>
    <row r="252" spans="1:134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6"/>
      <c r="M252" s="6"/>
      <c r="N252" s="6"/>
      <c r="O252" s="6"/>
      <c r="P252" s="6"/>
      <c r="Q252" s="6"/>
      <c r="R252" s="6"/>
      <c r="S252" s="6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</row>
    <row r="253" spans="1:134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6"/>
      <c r="M253" s="6"/>
      <c r="N253" s="6"/>
      <c r="O253" s="6"/>
      <c r="P253" s="6"/>
      <c r="Q253" s="6"/>
      <c r="R253" s="6"/>
      <c r="S253" s="6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</row>
    <row r="254" spans="1:134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6"/>
      <c r="M254" s="6"/>
      <c r="N254" s="6"/>
      <c r="O254" s="6"/>
      <c r="P254" s="6"/>
      <c r="Q254" s="6"/>
      <c r="R254" s="6"/>
      <c r="S254" s="6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</row>
    <row r="255" spans="1:134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6"/>
      <c r="M255" s="6"/>
      <c r="N255" s="6"/>
      <c r="O255" s="6"/>
      <c r="P255" s="6"/>
      <c r="Q255" s="6"/>
      <c r="R255" s="6"/>
      <c r="S255" s="6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</row>
    <row r="256" spans="1:134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6"/>
      <c r="M256" s="6"/>
      <c r="N256" s="6"/>
      <c r="O256" s="6"/>
      <c r="P256" s="6"/>
      <c r="Q256" s="6"/>
      <c r="R256" s="6"/>
      <c r="S256" s="6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</row>
    <row r="257" spans="1:134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6"/>
      <c r="M257" s="6"/>
      <c r="N257" s="6"/>
      <c r="O257" s="6"/>
      <c r="P257" s="6"/>
      <c r="Q257" s="6"/>
      <c r="R257" s="6"/>
      <c r="S257" s="6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</row>
    <row r="258" spans="1:134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6"/>
      <c r="M258" s="6"/>
      <c r="N258" s="6"/>
      <c r="O258" s="6"/>
      <c r="P258" s="6"/>
      <c r="Q258" s="6"/>
      <c r="R258" s="6"/>
      <c r="S258" s="6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</row>
    <row r="259" spans="1:134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6"/>
      <c r="M259" s="6"/>
      <c r="N259" s="6"/>
      <c r="O259" s="6"/>
      <c r="P259" s="6"/>
      <c r="Q259" s="6"/>
      <c r="R259" s="6"/>
      <c r="S259" s="6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</row>
    <row r="260" spans="1:134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6"/>
      <c r="M260" s="6"/>
      <c r="N260" s="6"/>
      <c r="O260" s="6"/>
      <c r="P260" s="6"/>
      <c r="Q260" s="6"/>
      <c r="R260" s="6"/>
      <c r="S260" s="6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</row>
    <row r="261" spans="1:134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6"/>
      <c r="M261" s="6"/>
      <c r="N261" s="6"/>
      <c r="O261" s="6"/>
      <c r="P261" s="6"/>
      <c r="Q261" s="6"/>
      <c r="R261" s="6"/>
      <c r="S261" s="6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</row>
    <row r="262" spans="1:134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6"/>
      <c r="M262" s="6"/>
      <c r="N262" s="6"/>
      <c r="O262" s="6"/>
      <c r="P262" s="6"/>
      <c r="Q262" s="6"/>
      <c r="R262" s="6"/>
      <c r="S262" s="6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</row>
    <row r="263" spans="1:134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6"/>
      <c r="M263" s="6"/>
      <c r="N263" s="6"/>
      <c r="O263" s="6"/>
      <c r="P263" s="6"/>
      <c r="Q263" s="6"/>
      <c r="R263" s="6"/>
      <c r="S263" s="6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</row>
    <row r="264" spans="1:134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6"/>
      <c r="M264" s="6"/>
      <c r="N264" s="6"/>
      <c r="O264" s="6"/>
      <c r="P264" s="6"/>
      <c r="Q264" s="6"/>
      <c r="R264" s="6"/>
      <c r="S264" s="6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</row>
    <row r="265" spans="1:134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6"/>
      <c r="M265" s="6"/>
      <c r="N265" s="6"/>
      <c r="O265" s="6"/>
      <c r="P265" s="6"/>
      <c r="Q265" s="6"/>
      <c r="R265" s="6"/>
      <c r="S265" s="6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</row>
    <row r="266" spans="1:134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6"/>
      <c r="M266" s="6"/>
      <c r="N266" s="6"/>
      <c r="O266" s="6"/>
      <c r="P266" s="6"/>
      <c r="Q266" s="6"/>
      <c r="R266" s="6"/>
      <c r="S266" s="6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</row>
    <row r="267" spans="1:134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6"/>
      <c r="M267" s="6"/>
      <c r="N267" s="6"/>
      <c r="O267" s="6"/>
      <c r="P267" s="6"/>
      <c r="Q267" s="6"/>
      <c r="R267" s="6"/>
      <c r="S267" s="6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</row>
    <row r="268" spans="1:134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6"/>
      <c r="M268" s="6"/>
      <c r="N268" s="6"/>
      <c r="O268" s="6"/>
      <c r="P268" s="6"/>
      <c r="Q268" s="6"/>
      <c r="R268" s="6"/>
      <c r="S268" s="6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</row>
    <row r="269" spans="1:134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6"/>
      <c r="M269" s="6"/>
      <c r="N269" s="6"/>
      <c r="O269" s="6"/>
      <c r="P269" s="6"/>
      <c r="Q269" s="6"/>
      <c r="R269" s="6"/>
      <c r="S269" s="6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</row>
    <row r="270" spans="1:134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6"/>
      <c r="M270" s="6"/>
      <c r="N270" s="6"/>
      <c r="O270" s="6"/>
      <c r="P270" s="6"/>
      <c r="Q270" s="6"/>
      <c r="R270" s="6"/>
      <c r="S270" s="6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</row>
    <row r="271" spans="1:134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6"/>
      <c r="M271" s="6"/>
      <c r="N271" s="6"/>
      <c r="O271" s="6"/>
      <c r="P271" s="6"/>
      <c r="Q271" s="6"/>
      <c r="R271" s="6"/>
      <c r="S271" s="6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</row>
    <row r="272" spans="1:134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6"/>
      <c r="M272" s="6"/>
      <c r="N272" s="6"/>
      <c r="O272" s="6"/>
      <c r="P272" s="6"/>
      <c r="Q272" s="6"/>
      <c r="R272" s="6"/>
      <c r="S272" s="6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</row>
    <row r="273" spans="1:134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6"/>
      <c r="M273" s="6"/>
      <c r="N273" s="6"/>
      <c r="O273" s="6"/>
      <c r="P273" s="6"/>
      <c r="Q273" s="6"/>
      <c r="R273" s="6"/>
      <c r="S273" s="6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</row>
    <row r="274" spans="1:134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6"/>
      <c r="M274" s="6"/>
      <c r="N274" s="6"/>
      <c r="O274" s="6"/>
      <c r="P274" s="6"/>
      <c r="Q274" s="6"/>
      <c r="R274" s="6"/>
      <c r="S274" s="6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</row>
    <row r="275" spans="1:134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6"/>
      <c r="M275" s="6"/>
      <c r="N275" s="6"/>
      <c r="O275" s="6"/>
      <c r="P275" s="6"/>
      <c r="Q275" s="6"/>
      <c r="R275" s="6"/>
      <c r="S275" s="6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</row>
    <row r="276" spans="1:134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6"/>
      <c r="M276" s="6"/>
      <c r="N276" s="6"/>
      <c r="O276" s="6"/>
      <c r="P276" s="6"/>
      <c r="Q276" s="6"/>
      <c r="R276" s="6"/>
      <c r="S276" s="6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</row>
    <row r="277" spans="1:134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6"/>
      <c r="M277" s="6"/>
      <c r="N277" s="6"/>
      <c r="O277" s="6"/>
      <c r="P277" s="6"/>
      <c r="Q277" s="6"/>
      <c r="R277" s="6"/>
      <c r="S277" s="6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</row>
    <row r="278" spans="1:134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6"/>
      <c r="M278" s="6"/>
      <c r="N278" s="6"/>
      <c r="O278" s="6"/>
      <c r="P278" s="6"/>
      <c r="Q278" s="6"/>
      <c r="R278" s="6"/>
      <c r="S278" s="6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</row>
    <row r="279" spans="1:134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6"/>
      <c r="M279" s="6"/>
      <c r="N279" s="6"/>
      <c r="O279" s="6"/>
      <c r="P279" s="6"/>
      <c r="Q279" s="6"/>
      <c r="R279" s="6"/>
      <c r="S279" s="6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</row>
    <row r="280" spans="1:134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6"/>
      <c r="M280" s="6"/>
      <c r="N280" s="6"/>
      <c r="O280" s="6"/>
      <c r="P280" s="6"/>
      <c r="Q280" s="6"/>
      <c r="R280" s="6"/>
      <c r="S280" s="6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</row>
    <row r="281" spans="1:134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6"/>
      <c r="M281" s="6"/>
      <c r="N281" s="6"/>
      <c r="O281" s="6"/>
      <c r="P281" s="6"/>
      <c r="Q281" s="6"/>
      <c r="R281" s="6"/>
      <c r="S281" s="6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</row>
    <row r="282" spans="1:134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6"/>
      <c r="M282" s="6"/>
      <c r="N282" s="6"/>
      <c r="O282" s="6"/>
      <c r="P282" s="6"/>
      <c r="Q282" s="6"/>
      <c r="R282" s="6"/>
      <c r="S282" s="6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</row>
    <row r="283" spans="1:134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6"/>
      <c r="M283" s="6"/>
      <c r="N283" s="6"/>
      <c r="O283" s="6"/>
      <c r="P283" s="6"/>
      <c r="Q283" s="6"/>
      <c r="R283" s="6"/>
      <c r="S283" s="6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</row>
    <row r="284" spans="1:134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6"/>
      <c r="M284" s="6"/>
      <c r="N284" s="6"/>
      <c r="O284" s="6"/>
      <c r="P284" s="6"/>
      <c r="Q284" s="6"/>
      <c r="R284" s="6"/>
      <c r="S284" s="6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</row>
    <row r="285" spans="1:134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6"/>
      <c r="M285" s="6"/>
      <c r="N285" s="6"/>
      <c r="O285" s="6"/>
      <c r="P285" s="6"/>
      <c r="Q285" s="6"/>
      <c r="R285" s="6"/>
      <c r="S285" s="6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</row>
    <row r="286" spans="1:134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6"/>
      <c r="M286" s="6"/>
      <c r="N286" s="6"/>
      <c r="O286" s="6"/>
      <c r="P286" s="6"/>
      <c r="Q286" s="6"/>
      <c r="R286" s="6"/>
      <c r="S286" s="6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</row>
    <row r="287" spans="1:134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6"/>
      <c r="M287" s="6"/>
      <c r="N287" s="6"/>
      <c r="O287" s="6"/>
      <c r="P287" s="6"/>
      <c r="Q287" s="6"/>
      <c r="R287" s="6"/>
      <c r="S287" s="6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</row>
    <row r="288" spans="1:134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6"/>
      <c r="M288" s="6"/>
      <c r="N288" s="6"/>
      <c r="O288" s="6"/>
      <c r="P288" s="6"/>
      <c r="Q288" s="6"/>
      <c r="R288" s="6"/>
      <c r="S288" s="6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</row>
    <row r="289" spans="1:134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6"/>
      <c r="M289" s="6"/>
      <c r="N289" s="6"/>
      <c r="O289" s="6"/>
      <c r="P289" s="6"/>
      <c r="Q289" s="6"/>
      <c r="R289" s="6"/>
      <c r="S289" s="6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</row>
    <row r="290" spans="1:134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6"/>
      <c r="M290" s="6"/>
      <c r="N290" s="6"/>
      <c r="O290" s="6"/>
      <c r="P290" s="6"/>
      <c r="Q290" s="6"/>
      <c r="R290" s="6"/>
      <c r="S290" s="6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</row>
    <row r="291" spans="1:134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6"/>
      <c r="M291" s="6"/>
      <c r="N291" s="6"/>
      <c r="O291" s="6"/>
      <c r="P291" s="6"/>
      <c r="Q291" s="6"/>
      <c r="R291" s="6"/>
      <c r="S291" s="6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</row>
    <row r="292" spans="1:134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6"/>
      <c r="M292" s="6"/>
      <c r="N292" s="6"/>
      <c r="O292" s="6"/>
      <c r="P292" s="6"/>
      <c r="Q292" s="6"/>
      <c r="R292" s="6"/>
      <c r="S292" s="6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</row>
    <row r="293" spans="1:134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6"/>
      <c r="M293" s="6"/>
      <c r="N293" s="6"/>
      <c r="O293" s="6"/>
      <c r="P293" s="6"/>
      <c r="Q293" s="6"/>
      <c r="R293" s="6"/>
      <c r="S293" s="6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</row>
    <row r="294" spans="1:134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6"/>
      <c r="M294" s="6"/>
      <c r="N294" s="6"/>
      <c r="O294" s="6"/>
      <c r="P294" s="6"/>
      <c r="Q294" s="6"/>
      <c r="R294" s="6"/>
      <c r="S294" s="6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</row>
    <row r="295" spans="1:134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6"/>
      <c r="M295" s="6"/>
      <c r="N295" s="6"/>
      <c r="O295" s="6"/>
      <c r="P295" s="6"/>
      <c r="Q295" s="6"/>
      <c r="R295" s="6"/>
      <c r="S295" s="6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</row>
    <row r="296" spans="1:134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6"/>
      <c r="M296" s="6"/>
      <c r="N296" s="6"/>
      <c r="O296" s="6"/>
      <c r="P296" s="6"/>
      <c r="Q296" s="6"/>
      <c r="R296" s="6"/>
      <c r="S296" s="6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</row>
    <row r="297" spans="1:134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6"/>
      <c r="M297" s="6"/>
      <c r="N297" s="6"/>
      <c r="O297" s="6"/>
      <c r="P297" s="6"/>
      <c r="Q297" s="6"/>
      <c r="R297" s="6"/>
      <c r="S297" s="6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</row>
    <row r="298" spans="1:134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6"/>
      <c r="M298" s="6"/>
      <c r="N298" s="6"/>
      <c r="O298" s="6"/>
      <c r="P298" s="6"/>
      <c r="Q298" s="6"/>
      <c r="R298" s="6"/>
      <c r="S298" s="6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</row>
    <row r="299" spans="1:134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6"/>
      <c r="M299" s="6"/>
      <c r="N299" s="6"/>
      <c r="O299" s="6"/>
      <c r="P299" s="6"/>
      <c r="Q299" s="6"/>
      <c r="R299" s="6"/>
      <c r="S299" s="6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</row>
    <row r="300" spans="1:134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6"/>
      <c r="M300" s="6"/>
      <c r="N300" s="6"/>
      <c r="O300" s="6"/>
      <c r="P300" s="6"/>
      <c r="Q300" s="6"/>
      <c r="R300" s="6"/>
      <c r="S300" s="6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</row>
    <row r="301" spans="1:134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6"/>
      <c r="M301" s="6"/>
      <c r="N301" s="6"/>
      <c r="O301" s="6"/>
      <c r="P301" s="6"/>
      <c r="Q301" s="6"/>
      <c r="R301" s="6"/>
      <c r="S301" s="6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</row>
    <row r="302" spans="1:134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6"/>
      <c r="M302" s="6"/>
      <c r="N302" s="6"/>
      <c r="O302" s="6"/>
      <c r="P302" s="6"/>
      <c r="Q302" s="6"/>
      <c r="R302" s="6"/>
      <c r="S302" s="6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</row>
    <row r="303" spans="1:134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6"/>
      <c r="M303" s="6"/>
      <c r="N303" s="6"/>
      <c r="O303" s="6"/>
      <c r="P303" s="6"/>
      <c r="Q303" s="6"/>
      <c r="R303" s="6"/>
      <c r="S303" s="6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</row>
    <row r="304" spans="1:134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6"/>
      <c r="M304" s="6"/>
      <c r="N304" s="6"/>
      <c r="O304" s="6"/>
      <c r="P304" s="6"/>
      <c r="Q304" s="6"/>
      <c r="R304" s="6"/>
      <c r="S304" s="6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</row>
    <row r="305" spans="1:134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6"/>
      <c r="M305" s="6"/>
      <c r="N305" s="6"/>
      <c r="O305" s="6"/>
      <c r="P305" s="6"/>
      <c r="Q305" s="6"/>
      <c r="R305" s="6"/>
      <c r="S305" s="6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</row>
    <row r="306" spans="1:134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6"/>
      <c r="M306" s="6"/>
      <c r="N306" s="6"/>
      <c r="O306" s="6"/>
      <c r="P306" s="6"/>
      <c r="Q306" s="6"/>
      <c r="R306" s="6"/>
      <c r="S306" s="6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</row>
    <row r="307" spans="1:134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6"/>
      <c r="M307" s="6"/>
      <c r="N307" s="6"/>
      <c r="O307" s="6"/>
      <c r="P307" s="6"/>
      <c r="Q307" s="6"/>
      <c r="R307" s="6"/>
      <c r="S307" s="6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</row>
    <row r="308" spans="1:134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6"/>
      <c r="M308" s="6"/>
      <c r="N308" s="6"/>
      <c r="O308" s="6"/>
      <c r="P308" s="6"/>
      <c r="Q308" s="6"/>
      <c r="R308" s="6"/>
      <c r="S308" s="6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</row>
    <row r="309" spans="1:134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6"/>
      <c r="M309" s="6"/>
      <c r="N309" s="6"/>
      <c r="O309" s="6"/>
      <c r="P309" s="6"/>
      <c r="Q309" s="6"/>
      <c r="R309" s="6"/>
      <c r="S309" s="6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</row>
    <row r="310" spans="1:134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6"/>
      <c r="M310" s="6"/>
      <c r="N310" s="6"/>
      <c r="O310" s="6"/>
      <c r="P310" s="6"/>
      <c r="Q310" s="6"/>
      <c r="R310" s="6"/>
      <c r="S310" s="6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</row>
    <row r="311" spans="1:134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  <c r="Q311" s="6"/>
      <c r="R311" s="6"/>
      <c r="S311" s="6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</row>
    <row r="312" spans="1:134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6"/>
      <c r="M312" s="6"/>
      <c r="N312" s="6"/>
      <c r="O312" s="6"/>
      <c r="P312" s="6"/>
      <c r="Q312" s="6"/>
      <c r="R312" s="6"/>
      <c r="S312" s="6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</row>
    <row r="313" spans="1:134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6"/>
      <c r="M313" s="6"/>
      <c r="N313" s="6"/>
      <c r="O313" s="6"/>
      <c r="P313" s="6"/>
      <c r="Q313" s="6"/>
      <c r="R313" s="6"/>
      <c r="S313" s="6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</row>
    <row r="314" spans="1:134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6"/>
      <c r="M314" s="6"/>
      <c r="N314" s="6"/>
      <c r="O314" s="6"/>
      <c r="P314" s="6"/>
      <c r="Q314" s="6"/>
      <c r="R314" s="6"/>
      <c r="S314" s="6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</row>
    <row r="315" spans="1:134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6"/>
      <c r="M315" s="6"/>
      <c r="N315" s="6"/>
      <c r="O315" s="6"/>
      <c r="P315" s="6"/>
      <c r="Q315" s="6"/>
      <c r="R315" s="6"/>
      <c r="S315" s="6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</row>
    <row r="316" spans="1:134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6"/>
      <c r="M316" s="6"/>
      <c r="N316" s="6"/>
      <c r="O316" s="6"/>
      <c r="P316" s="6"/>
      <c r="Q316" s="6"/>
      <c r="R316" s="6"/>
      <c r="S316" s="6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</row>
    <row r="317" spans="1:134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6"/>
      <c r="M317" s="6"/>
      <c r="N317" s="6"/>
      <c r="O317" s="6"/>
      <c r="P317" s="6"/>
      <c r="Q317" s="6"/>
      <c r="R317" s="6"/>
      <c r="S317" s="6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</row>
    <row r="318" spans="1:134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6"/>
      <c r="M318" s="6"/>
      <c r="N318" s="6"/>
      <c r="O318" s="6"/>
      <c r="P318" s="6"/>
      <c r="Q318" s="6"/>
      <c r="R318" s="6"/>
      <c r="S318" s="6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</row>
    <row r="319" spans="1:134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6"/>
      <c r="M319" s="6"/>
      <c r="N319" s="6"/>
      <c r="O319" s="6"/>
      <c r="P319" s="6"/>
      <c r="Q319" s="6"/>
      <c r="R319" s="6"/>
      <c r="S319" s="6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</row>
    <row r="320" spans="1:134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6"/>
      <c r="M320" s="6"/>
      <c r="N320" s="6"/>
      <c r="O320" s="6"/>
      <c r="P320" s="6"/>
      <c r="Q320" s="6"/>
      <c r="R320" s="6"/>
      <c r="S320" s="6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</row>
    <row r="321" spans="1:134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6"/>
      <c r="M321" s="6"/>
      <c r="N321" s="6"/>
      <c r="O321" s="6"/>
      <c r="P321" s="6"/>
      <c r="Q321" s="6"/>
      <c r="R321" s="6"/>
      <c r="S321" s="6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</row>
    <row r="322" spans="1:134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6"/>
      <c r="M322" s="6"/>
      <c r="N322" s="6"/>
      <c r="O322" s="6"/>
      <c r="P322" s="6"/>
      <c r="Q322" s="6"/>
      <c r="R322" s="6"/>
      <c r="S322" s="6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</row>
    <row r="323" spans="1:134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6"/>
      <c r="M323" s="6"/>
      <c r="N323" s="6"/>
      <c r="O323" s="6"/>
      <c r="P323" s="6"/>
      <c r="Q323" s="6"/>
      <c r="R323" s="6"/>
      <c r="S323" s="6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</row>
    <row r="324" spans="1:134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6"/>
      <c r="M324" s="6"/>
      <c r="N324" s="6"/>
      <c r="O324" s="6"/>
      <c r="P324" s="6"/>
      <c r="Q324" s="6"/>
      <c r="R324" s="6"/>
      <c r="S324" s="6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</row>
    <row r="325" spans="1:134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6"/>
      <c r="M325" s="6"/>
      <c r="N325" s="6"/>
      <c r="O325" s="6"/>
      <c r="P325" s="6"/>
      <c r="Q325" s="6"/>
      <c r="R325" s="6"/>
      <c r="S325" s="6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</row>
    <row r="326" spans="1:134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6"/>
      <c r="M326" s="6"/>
      <c r="N326" s="6"/>
      <c r="O326" s="6"/>
      <c r="P326" s="6"/>
      <c r="Q326" s="6"/>
      <c r="R326" s="6"/>
      <c r="S326" s="6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</row>
    <row r="327" spans="1:134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6"/>
      <c r="M327" s="6"/>
      <c r="N327" s="6"/>
      <c r="O327" s="6"/>
      <c r="P327" s="6"/>
      <c r="Q327" s="6"/>
      <c r="R327" s="6"/>
      <c r="S327" s="6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</row>
    <row r="328" spans="1:134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6"/>
      <c r="M328" s="6"/>
      <c r="N328" s="6"/>
      <c r="O328" s="6"/>
      <c r="P328" s="6"/>
      <c r="Q328" s="6"/>
      <c r="R328" s="6"/>
      <c r="S328" s="6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</row>
    <row r="329" spans="1:134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6"/>
      <c r="M329" s="6"/>
      <c r="N329" s="6"/>
      <c r="O329" s="6"/>
      <c r="P329" s="6"/>
      <c r="Q329" s="6"/>
      <c r="R329" s="6"/>
      <c r="S329" s="6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</row>
    <row r="330" spans="1:134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6"/>
      <c r="M330" s="6"/>
      <c r="N330" s="6"/>
      <c r="O330" s="6"/>
      <c r="P330" s="6"/>
      <c r="Q330" s="6"/>
      <c r="R330" s="6"/>
      <c r="S330" s="6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</row>
    <row r="331" spans="1:134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6"/>
      <c r="M331" s="6"/>
      <c r="N331" s="6"/>
      <c r="O331" s="6"/>
      <c r="P331" s="6"/>
      <c r="Q331" s="6"/>
      <c r="R331" s="6"/>
      <c r="S331" s="6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</row>
    <row r="332" spans="1:134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6"/>
      <c r="M332" s="6"/>
      <c r="N332" s="6"/>
      <c r="O332" s="6"/>
      <c r="P332" s="6"/>
      <c r="Q332" s="6"/>
      <c r="R332" s="6"/>
      <c r="S332" s="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</row>
    <row r="333" spans="1:134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6"/>
      <c r="M333" s="6"/>
      <c r="N333" s="6"/>
      <c r="O333" s="6"/>
      <c r="P333" s="6"/>
      <c r="Q333" s="6"/>
      <c r="R333" s="6"/>
      <c r="S333" s="6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</row>
    <row r="334" spans="1:134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6"/>
      <c r="M334" s="6"/>
      <c r="N334" s="6"/>
      <c r="O334" s="6"/>
      <c r="P334" s="6"/>
      <c r="Q334" s="6"/>
      <c r="R334" s="6"/>
      <c r="S334" s="6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</row>
    <row r="335" spans="1:134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6"/>
      <c r="M335" s="6"/>
      <c r="N335" s="6"/>
      <c r="O335" s="6"/>
      <c r="P335" s="6"/>
      <c r="Q335" s="6"/>
      <c r="R335" s="6"/>
      <c r="S335" s="6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</row>
    <row r="336" spans="1:134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6"/>
      <c r="M336" s="6"/>
      <c r="N336" s="6"/>
      <c r="O336" s="6"/>
      <c r="P336" s="6"/>
      <c r="Q336" s="6"/>
      <c r="R336" s="6"/>
      <c r="S336" s="6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</row>
    <row r="337" spans="1:134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6"/>
      <c r="M337" s="6"/>
      <c r="N337" s="6"/>
      <c r="O337" s="6"/>
      <c r="P337" s="6"/>
      <c r="Q337" s="6"/>
      <c r="R337" s="6"/>
      <c r="S337" s="6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</row>
    <row r="338" spans="1:134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6"/>
      <c r="M338" s="6"/>
      <c r="N338" s="6"/>
      <c r="O338" s="6"/>
      <c r="P338" s="6"/>
      <c r="Q338" s="6"/>
      <c r="R338" s="6"/>
      <c r="S338" s="6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</row>
    <row r="339" spans="1:134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6"/>
      <c r="M339" s="6"/>
      <c r="N339" s="6"/>
      <c r="O339" s="6"/>
      <c r="P339" s="6"/>
      <c r="Q339" s="6"/>
      <c r="R339" s="6"/>
      <c r="S339" s="6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</row>
    <row r="340" spans="1:134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6"/>
      <c r="M340" s="6"/>
      <c r="N340" s="6"/>
      <c r="O340" s="6"/>
      <c r="P340" s="6"/>
      <c r="Q340" s="6"/>
      <c r="R340" s="6"/>
      <c r="S340" s="6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</row>
    <row r="341" spans="1:134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6"/>
      <c r="M341" s="6"/>
      <c r="N341" s="6"/>
      <c r="O341" s="6"/>
      <c r="P341" s="6"/>
      <c r="Q341" s="6"/>
      <c r="R341" s="6"/>
      <c r="S341" s="6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</row>
    <row r="342" spans="1:134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6"/>
      <c r="M342" s="6"/>
      <c r="N342" s="6"/>
      <c r="O342" s="6"/>
      <c r="P342" s="6"/>
      <c r="Q342" s="6"/>
      <c r="R342" s="6"/>
      <c r="S342" s="6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</row>
    <row r="343" spans="1:134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6"/>
      <c r="M343" s="6"/>
      <c r="N343" s="6"/>
      <c r="O343" s="6"/>
      <c r="P343" s="6"/>
      <c r="Q343" s="6"/>
      <c r="R343" s="6"/>
      <c r="S343" s="6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</row>
    <row r="344" spans="1:134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6"/>
      <c r="M344" s="6"/>
      <c r="N344" s="6"/>
      <c r="O344" s="6"/>
      <c r="P344" s="6"/>
      <c r="Q344" s="6"/>
      <c r="R344" s="6"/>
      <c r="S344" s="6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</row>
    <row r="345" spans="1:134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6"/>
      <c r="M345" s="6"/>
      <c r="N345" s="6"/>
      <c r="O345" s="6"/>
      <c r="P345" s="6"/>
      <c r="Q345" s="6"/>
      <c r="R345" s="6"/>
      <c r="S345" s="6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</row>
    <row r="346" spans="1:134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6"/>
      <c r="M346" s="6"/>
      <c r="N346" s="6"/>
      <c r="O346" s="6"/>
      <c r="P346" s="6"/>
      <c r="Q346" s="6"/>
      <c r="R346" s="6"/>
      <c r="S346" s="6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</row>
    <row r="347" spans="1:134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6"/>
      <c r="M347" s="6"/>
      <c r="N347" s="6"/>
      <c r="O347" s="6"/>
      <c r="P347" s="6"/>
      <c r="Q347" s="6"/>
      <c r="R347" s="6"/>
      <c r="S347" s="6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</row>
    <row r="348" spans="1:134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6"/>
      <c r="M348" s="6"/>
      <c r="N348" s="6"/>
      <c r="O348" s="6"/>
      <c r="P348" s="6"/>
      <c r="Q348" s="6"/>
      <c r="R348" s="6"/>
      <c r="S348" s="6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</row>
    <row r="349" spans="1:134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6"/>
      <c r="M349" s="6"/>
      <c r="N349" s="6"/>
      <c r="O349" s="6"/>
      <c r="P349" s="6"/>
      <c r="Q349" s="6"/>
      <c r="R349" s="6"/>
      <c r="S349" s="6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</row>
    <row r="350" spans="1:134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6"/>
      <c r="M350" s="6"/>
      <c r="N350" s="6"/>
      <c r="O350" s="6"/>
      <c r="P350" s="6"/>
      <c r="Q350" s="6"/>
      <c r="R350" s="6"/>
      <c r="S350" s="6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</row>
    <row r="351" spans="1:134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6"/>
      <c r="M351" s="6"/>
      <c r="N351" s="6"/>
      <c r="O351" s="6"/>
      <c r="P351" s="6"/>
      <c r="Q351" s="6"/>
      <c r="R351" s="6"/>
      <c r="S351" s="6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</row>
    <row r="352" spans="1:134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6"/>
      <c r="M352" s="6"/>
      <c r="N352" s="6"/>
      <c r="O352" s="6"/>
      <c r="P352" s="6"/>
      <c r="Q352" s="6"/>
      <c r="R352" s="6"/>
      <c r="S352" s="6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</row>
    <row r="353" spans="1:134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6"/>
      <c r="M353" s="6"/>
      <c r="N353" s="6"/>
      <c r="O353" s="6"/>
      <c r="P353" s="6"/>
      <c r="Q353" s="6"/>
      <c r="R353" s="6"/>
      <c r="S353" s="6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</row>
    <row r="354" spans="1:134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6"/>
      <c r="M354" s="6"/>
      <c r="N354" s="6"/>
      <c r="O354" s="6"/>
      <c r="P354" s="6"/>
      <c r="Q354" s="6"/>
      <c r="R354" s="6"/>
      <c r="S354" s="6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</row>
    <row r="355" spans="1:134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6"/>
      <c r="M355" s="6"/>
      <c r="N355" s="6"/>
      <c r="O355" s="6"/>
      <c r="P355" s="6"/>
      <c r="Q355" s="6"/>
      <c r="R355" s="6"/>
      <c r="S355" s="6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</row>
    <row r="356" spans="1:134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6"/>
      <c r="M356" s="6"/>
      <c r="N356" s="6"/>
      <c r="O356" s="6"/>
      <c r="P356" s="6"/>
      <c r="Q356" s="6"/>
      <c r="R356" s="6"/>
      <c r="S356" s="6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</row>
    <row r="357" spans="1:134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6"/>
      <c r="M357" s="6"/>
      <c r="N357" s="6"/>
      <c r="O357" s="6"/>
      <c r="P357" s="6"/>
      <c r="Q357" s="6"/>
      <c r="R357" s="6"/>
      <c r="S357" s="6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</row>
    <row r="358" spans="1:134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6"/>
      <c r="M358" s="6"/>
      <c r="N358" s="6"/>
      <c r="O358" s="6"/>
      <c r="P358" s="6"/>
      <c r="Q358" s="6"/>
      <c r="R358" s="6"/>
      <c r="S358" s="6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</row>
    <row r="359" spans="1:134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6"/>
      <c r="M359" s="6"/>
      <c r="N359" s="6"/>
      <c r="O359" s="6"/>
      <c r="P359" s="6"/>
      <c r="Q359" s="6"/>
      <c r="R359" s="6"/>
      <c r="S359" s="6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</row>
    <row r="360" spans="1:134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6"/>
      <c r="M360" s="6"/>
      <c r="N360" s="6"/>
      <c r="O360" s="6"/>
      <c r="P360" s="6"/>
      <c r="Q360" s="6"/>
      <c r="R360" s="6"/>
      <c r="S360" s="6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</row>
    <row r="361" spans="1:134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6"/>
      <c r="M361" s="6"/>
      <c r="N361" s="6"/>
      <c r="O361" s="6"/>
      <c r="P361" s="6"/>
      <c r="Q361" s="6"/>
      <c r="R361" s="6"/>
      <c r="S361" s="6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</row>
    <row r="362" spans="1:134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6"/>
      <c r="M362" s="6"/>
      <c r="N362" s="6"/>
      <c r="O362" s="6"/>
      <c r="P362" s="6"/>
      <c r="Q362" s="6"/>
      <c r="R362" s="6"/>
      <c r="S362" s="6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</row>
    <row r="363" spans="1:134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6"/>
      <c r="M363" s="6"/>
      <c r="N363" s="6"/>
      <c r="O363" s="6"/>
      <c r="P363" s="6"/>
      <c r="Q363" s="6"/>
      <c r="R363" s="6"/>
      <c r="S363" s="6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</row>
    <row r="364" spans="1:134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6"/>
      <c r="M364" s="6"/>
      <c r="N364" s="6"/>
      <c r="O364" s="6"/>
      <c r="P364" s="6"/>
      <c r="Q364" s="6"/>
      <c r="R364" s="6"/>
      <c r="S364" s="6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</row>
    <row r="365" spans="1:134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6"/>
      <c r="M365" s="6"/>
      <c r="N365" s="6"/>
      <c r="O365" s="6"/>
      <c r="P365" s="6"/>
      <c r="Q365" s="6"/>
      <c r="R365" s="6"/>
      <c r="S365" s="6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</row>
    <row r="366" spans="1:134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6"/>
      <c r="M366" s="6"/>
      <c r="N366" s="6"/>
      <c r="O366" s="6"/>
      <c r="P366" s="6"/>
      <c r="Q366" s="6"/>
      <c r="R366" s="6"/>
      <c r="S366" s="6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</row>
    <row r="367" spans="1:134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6"/>
      <c r="M367" s="6"/>
      <c r="N367" s="6"/>
      <c r="O367" s="6"/>
      <c r="P367" s="6"/>
      <c r="Q367" s="6"/>
      <c r="R367" s="6"/>
      <c r="S367" s="6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</row>
    <row r="368" spans="1:134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6"/>
      <c r="M368" s="6"/>
      <c r="N368" s="6"/>
      <c r="O368" s="6"/>
      <c r="P368" s="6"/>
      <c r="Q368" s="6"/>
      <c r="R368" s="6"/>
      <c r="S368" s="6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</row>
    <row r="369" spans="1:134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6"/>
      <c r="M369" s="6"/>
      <c r="N369" s="6"/>
      <c r="O369" s="6"/>
      <c r="P369" s="6"/>
      <c r="Q369" s="6"/>
      <c r="R369" s="6"/>
      <c r="S369" s="6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</row>
    <row r="370" spans="1:134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6"/>
      <c r="M370" s="6"/>
      <c r="N370" s="6"/>
      <c r="O370" s="6"/>
      <c r="P370" s="6"/>
      <c r="Q370" s="6"/>
      <c r="R370" s="6"/>
      <c r="S370" s="6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</row>
    <row r="371" spans="1:134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6"/>
      <c r="M371" s="6"/>
      <c r="N371" s="6"/>
      <c r="O371" s="6"/>
      <c r="P371" s="6"/>
      <c r="Q371" s="6"/>
      <c r="R371" s="6"/>
      <c r="S371" s="6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</row>
    <row r="372" spans="1:134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6"/>
      <c r="M372" s="6"/>
      <c r="N372" s="6"/>
      <c r="O372" s="6"/>
      <c r="P372" s="6"/>
      <c r="Q372" s="6"/>
      <c r="R372" s="6"/>
      <c r="S372" s="6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</row>
    <row r="373" spans="1:134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6"/>
      <c r="M373" s="6"/>
      <c r="N373" s="6"/>
      <c r="O373" s="6"/>
      <c r="P373" s="6"/>
      <c r="Q373" s="6"/>
      <c r="R373" s="6"/>
      <c r="S373" s="6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</row>
    <row r="374" spans="1:134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6"/>
      <c r="M374" s="6"/>
      <c r="N374" s="6"/>
      <c r="O374" s="6"/>
      <c r="P374" s="6"/>
      <c r="Q374" s="6"/>
      <c r="R374" s="6"/>
      <c r="S374" s="6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</row>
    <row r="375" spans="1:134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6"/>
      <c r="M375" s="6"/>
      <c r="N375" s="6"/>
      <c r="O375" s="6"/>
      <c r="P375" s="6"/>
      <c r="Q375" s="6"/>
      <c r="R375" s="6"/>
      <c r="S375" s="6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</row>
    <row r="376" spans="1:134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6"/>
      <c r="M376" s="6"/>
      <c r="N376" s="6"/>
      <c r="O376" s="6"/>
      <c r="P376" s="6"/>
      <c r="Q376" s="6"/>
      <c r="R376" s="6"/>
      <c r="S376" s="6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</row>
    <row r="377" spans="1:134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6"/>
      <c r="M377" s="6"/>
      <c r="N377" s="6"/>
      <c r="O377" s="6"/>
      <c r="P377" s="6"/>
      <c r="Q377" s="6"/>
      <c r="R377" s="6"/>
      <c r="S377" s="6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</row>
    <row r="378" spans="1:134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6"/>
      <c r="M378" s="6"/>
      <c r="N378" s="6"/>
      <c r="O378" s="6"/>
      <c r="P378" s="6"/>
      <c r="Q378" s="6"/>
      <c r="R378" s="6"/>
      <c r="S378" s="6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</row>
    <row r="379" spans="1:134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6"/>
      <c r="M379" s="6"/>
      <c r="N379" s="6"/>
      <c r="O379" s="6"/>
      <c r="P379" s="6"/>
      <c r="Q379" s="6"/>
      <c r="R379" s="6"/>
      <c r="S379" s="6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</row>
    <row r="380" spans="1:134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6"/>
      <c r="M380" s="6"/>
      <c r="N380" s="6"/>
      <c r="O380" s="6"/>
      <c r="P380" s="6"/>
      <c r="Q380" s="6"/>
      <c r="R380" s="6"/>
      <c r="S380" s="6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</row>
    <row r="381" spans="1:134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6"/>
      <c r="M381" s="6"/>
      <c r="N381" s="6"/>
      <c r="O381" s="6"/>
      <c r="P381" s="6"/>
      <c r="Q381" s="6"/>
      <c r="R381" s="6"/>
      <c r="S381" s="6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</row>
    <row r="382" spans="1:134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6"/>
      <c r="M382" s="6"/>
      <c r="N382" s="6"/>
      <c r="O382" s="6"/>
      <c r="P382" s="6"/>
      <c r="Q382" s="6"/>
      <c r="R382" s="6"/>
      <c r="S382" s="6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</row>
    <row r="383" spans="1:134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6"/>
      <c r="M383" s="6"/>
      <c r="N383" s="6"/>
      <c r="O383" s="6"/>
      <c r="P383" s="6"/>
      <c r="Q383" s="6"/>
      <c r="R383" s="6"/>
      <c r="S383" s="6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</row>
    <row r="384" spans="1:134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6"/>
      <c r="M384" s="6"/>
      <c r="N384" s="6"/>
      <c r="O384" s="6"/>
      <c r="P384" s="6"/>
      <c r="Q384" s="6"/>
      <c r="R384" s="6"/>
      <c r="S384" s="6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</row>
    <row r="385" spans="1:134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  <c r="Q385" s="6"/>
      <c r="R385" s="6"/>
      <c r="S385" s="6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</row>
    <row r="386" spans="1:134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6"/>
      <c r="M386" s="6"/>
      <c r="N386" s="6"/>
      <c r="O386" s="6"/>
      <c r="P386" s="6"/>
      <c r="Q386" s="6"/>
      <c r="R386" s="6"/>
      <c r="S386" s="6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</row>
    <row r="387" spans="1:134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6"/>
      <c r="M387" s="6"/>
      <c r="N387" s="6"/>
      <c r="O387" s="6"/>
      <c r="P387" s="6"/>
      <c r="Q387" s="6"/>
      <c r="R387" s="6"/>
      <c r="S387" s="6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</row>
    <row r="388" spans="1:134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6"/>
      <c r="M388" s="6"/>
      <c r="N388" s="6"/>
      <c r="O388" s="6"/>
      <c r="P388" s="6"/>
      <c r="Q388" s="6"/>
      <c r="R388" s="6"/>
      <c r="S388" s="6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</row>
    <row r="389" spans="1:134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6"/>
      <c r="M389" s="6"/>
      <c r="N389" s="6"/>
      <c r="O389" s="6"/>
      <c r="P389" s="6"/>
      <c r="Q389" s="6"/>
      <c r="R389" s="6"/>
      <c r="S389" s="6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</row>
    <row r="390" spans="1:134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6"/>
      <c r="M390" s="6"/>
      <c r="N390" s="6"/>
      <c r="O390" s="6"/>
      <c r="P390" s="6"/>
      <c r="Q390" s="6"/>
      <c r="R390" s="6"/>
      <c r="S390" s="6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</row>
    <row r="391" spans="1:134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6"/>
      <c r="M391" s="6"/>
      <c r="N391" s="6"/>
      <c r="O391" s="6"/>
      <c r="P391" s="6"/>
      <c r="Q391" s="6"/>
      <c r="R391" s="6"/>
      <c r="S391" s="6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</row>
    <row r="392" spans="1:134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6"/>
      <c r="M392" s="6"/>
      <c r="N392" s="6"/>
      <c r="O392" s="6"/>
      <c r="P392" s="6"/>
      <c r="Q392" s="6"/>
      <c r="R392" s="6"/>
      <c r="S392" s="6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</row>
    <row r="393" spans="1:134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6"/>
      <c r="M393" s="6"/>
      <c r="N393" s="6"/>
      <c r="O393" s="6"/>
      <c r="P393" s="6"/>
      <c r="Q393" s="6"/>
      <c r="R393" s="6"/>
      <c r="S393" s="6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</row>
    <row r="394" spans="1:134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6"/>
      <c r="M394" s="6"/>
      <c r="N394" s="6"/>
      <c r="O394" s="6"/>
      <c r="P394" s="6"/>
      <c r="Q394" s="6"/>
      <c r="R394" s="6"/>
      <c r="S394" s="6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</row>
    <row r="395" spans="1:134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6"/>
      <c r="M395" s="6"/>
      <c r="N395" s="6"/>
      <c r="O395" s="6"/>
      <c r="P395" s="6"/>
      <c r="Q395" s="6"/>
      <c r="R395" s="6"/>
      <c r="S395" s="6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</row>
    <row r="396" spans="1:134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6"/>
      <c r="M396" s="6"/>
      <c r="N396" s="6"/>
      <c r="O396" s="6"/>
      <c r="P396" s="6"/>
      <c r="Q396" s="6"/>
      <c r="R396" s="6"/>
      <c r="S396" s="6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</row>
    <row r="397" spans="1:134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6"/>
      <c r="M397" s="6"/>
      <c r="N397" s="6"/>
      <c r="O397" s="6"/>
      <c r="P397" s="6"/>
      <c r="Q397" s="6"/>
      <c r="R397" s="6"/>
      <c r="S397" s="6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</row>
    <row r="398" spans="1:134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6"/>
      <c r="M398" s="6"/>
      <c r="N398" s="6"/>
      <c r="O398" s="6"/>
      <c r="P398" s="6"/>
      <c r="Q398" s="6"/>
      <c r="R398" s="6"/>
      <c r="S398" s="6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</row>
    <row r="399" spans="1:134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6"/>
      <c r="M399" s="6"/>
      <c r="N399" s="6"/>
      <c r="O399" s="6"/>
      <c r="P399" s="6"/>
      <c r="Q399" s="6"/>
      <c r="R399" s="6"/>
      <c r="S399" s="6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</row>
    <row r="400" spans="1:134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6"/>
      <c r="M400" s="6"/>
      <c r="N400" s="6"/>
      <c r="O400" s="6"/>
      <c r="P400" s="6"/>
      <c r="Q400" s="6"/>
      <c r="R400" s="6"/>
      <c r="S400" s="6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</row>
    <row r="401" spans="1:134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6"/>
      <c r="M401" s="6"/>
      <c r="N401" s="6"/>
      <c r="O401" s="6"/>
      <c r="P401" s="6"/>
      <c r="Q401" s="6"/>
      <c r="R401" s="6"/>
      <c r="S401" s="6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</row>
    <row r="402" spans="1:134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6"/>
      <c r="M402" s="6"/>
      <c r="N402" s="6"/>
      <c r="O402" s="6"/>
      <c r="P402" s="6"/>
      <c r="Q402" s="6"/>
      <c r="R402" s="6"/>
      <c r="S402" s="6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</row>
    <row r="403" spans="1:134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6"/>
      <c r="M403" s="6"/>
      <c r="N403" s="6"/>
      <c r="O403" s="6"/>
      <c r="P403" s="6"/>
      <c r="Q403" s="6"/>
      <c r="R403" s="6"/>
      <c r="S403" s="6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</row>
    <row r="404" spans="1:134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6"/>
      <c r="M404" s="6"/>
      <c r="N404" s="6"/>
      <c r="O404" s="6"/>
      <c r="P404" s="6"/>
      <c r="Q404" s="6"/>
      <c r="R404" s="6"/>
      <c r="S404" s="6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</row>
    <row r="405" spans="1:134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6"/>
      <c r="M405" s="6"/>
      <c r="N405" s="6"/>
      <c r="O405" s="6"/>
      <c r="P405" s="6"/>
      <c r="Q405" s="6"/>
      <c r="R405" s="6"/>
      <c r="S405" s="6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</row>
    <row r="406" spans="1:134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6"/>
      <c r="M406" s="6"/>
      <c r="N406" s="6"/>
      <c r="O406" s="6"/>
      <c r="P406" s="6"/>
      <c r="Q406" s="6"/>
      <c r="R406" s="6"/>
      <c r="S406" s="6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</row>
    <row r="407" spans="1:134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6"/>
      <c r="M407" s="6"/>
      <c r="N407" s="6"/>
      <c r="O407" s="6"/>
      <c r="P407" s="6"/>
      <c r="Q407" s="6"/>
      <c r="R407" s="6"/>
      <c r="S407" s="6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</row>
    <row r="408" spans="1:134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6"/>
      <c r="M408" s="6"/>
      <c r="N408" s="6"/>
      <c r="O408" s="6"/>
      <c r="P408" s="6"/>
      <c r="Q408" s="6"/>
      <c r="R408" s="6"/>
      <c r="S408" s="6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</row>
    <row r="409" spans="1:134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6"/>
      <c r="M409" s="6"/>
      <c r="N409" s="6"/>
      <c r="O409" s="6"/>
      <c r="P409" s="6"/>
      <c r="Q409" s="6"/>
      <c r="R409" s="6"/>
      <c r="S409" s="6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</row>
    <row r="410" spans="1:134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6"/>
      <c r="M410" s="6"/>
      <c r="N410" s="6"/>
      <c r="O410" s="6"/>
      <c r="P410" s="6"/>
      <c r="Q410" s="6"/>
      <c r="R410" s="6"/>
      <c r="S410" s="6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</row>
    <row r="411" spans="1:134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6"/>
      <c r="M411" s="6"/>
      <c r="N411" s="6"/>
      <c r="O411" s="6"/>
      <c r="P411" s="6"/>
      <c r="Q411" s="6"/>
      <c r="R411" s="6"/>
      <c r="S411" s="6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</row>
    <row r="412" spans="1:134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6"/>
      <c r="M412" s="6"/>
      <c r="N412" s="6"/>
      <c r="O412" s="6"/>
      <c r="P412" s="6"/>
      <c r="Q412" s="6"/>
      <c r="R412" s="6"/>
      <c r="S412" s="6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</row>
    <row r="413" spans="1:134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6"/>
      <c r="M413" s="6"/>
      <c r="N413" s="6"/>
      <c r="O413" s="6"/>
      <c r="P413" s="6"/>
      <c r="Q413" s="6"/>
      <c r="R413" s="6"/>
      <c r="S413" s="6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</row>
    <row r="414" spans="1:134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6"/>
      <c r="M414" s="6"/>
      <c r="N414" s="6"/>
      <c r="O414" s="6"/>
      <c r="P414" s="6"/>
      <c r="Q414" s="6"/>
      <c r="R414" s="6"/>
      <c r="S414" s="6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</row>
    <row r="415" spans="1:134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6"/>
      <c r="M415" s="6"/>
      <c r="N415" s="6"/>
      <c r="O415" s="6"/>
      <c r="P415" s="6"/>
      <c r="Q415" s="6"/>
      <c r="R415" s="6"/>
      <c r="S415" s="6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</row>
    <row r="416" spans="1:134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6"/>
      <c r="M416" s="6"/>
      <c r="N416" s="6"/>
      <c r="O416" s="6"/>
      <c r="P416" s="6"/>
      <c r="Q416" s="6"/>
      <c r="R416" s="6"/>
      <c r="S416" s="6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</row>
    <row r="417" spans="1:134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6"/>
      <c r="M417" s="6"/>
      <c r="N417" s="6"/>
      <c r="O417" s="6"/>
      <c r="P417" s="6"/>
      <c r="Q417" s="6"/>
      <c r="R417" s="6"/>
      <c r="S417" s="6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</row>
    <row r="418" spans="1:134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6"/>
      <c r="M418" s="6"/>
      <c r="N418" s="6"/>
      <c r="O418" s="6"/>
      <c r="P418" s="6"/>
      <c r="Q418" s="6"/>
      <c r="R418" s="6"/>
      <c r="S418" s="6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</row>
    <row r="419" spans="1:134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6"/>
      <c r="M419" s="6"/>
      <c r="N419" s="6"/>
      <c r="O419" s="6"/>
      <c r="P419" s="6"/>
      <c r="Q419" s="6"/>
      <c r="R419" s="6"/>
      <c r="S419" s="6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</row>
    <row r="420" spans="1:134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6"/>
      <c r="M420" s="6"/>
      <c r="N420" s="6"/>
      <c r="O420" s="6"/>
      <c r="P420" s="6"/>
      <c r="Q420" s="6"/>
      <c r="R420" s="6"/>
      <c r="S420" s="6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</row>
    <row r="421" spans="1:134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6"/>
      <c r="M421" s="6"/>
      <c r="N421" s="6"/>
      <c r="O421" s="6"/>
      <c r="P421" s="6"/>
      <c r="Q421" s="6"/>
      <c r="R421" s="6"/>
      <c r="S421" s="6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</row>
    <row r="422" spans="1:134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6"/>
      <c r="M422" s="6"/>
      <c r="N422" s="6"/>
      <c r="O422" s="6"/>
      <c r="P422" s="6"/>
      <c r="Q422" s="6"/>
      <c r="R422" s="6"/>
      <c r="S422" s="6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</row>
    <row r="423" spans="1:134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6"/>
      <c r="M423" s="6"/>
      <c r="N423" s="6"/>
      <c r="O423" s="6"/>
      <c r="P423" s="6"/>
      <c r="Q423" s="6"/>
      <c r="R423" s="6"/>
      <c r="S423" s="6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</row>
    <row r="424" spans="1:134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6"/>
      <c r="M424" s="6"/>
      <c r="N424" s="6"/>
      <c r="O424" s="6"/>
      <c r="P424" s="6"/>
      <c r="Q424" s="6"/>
      <c r="R424" s="6"/>
      <c r="S424" s="6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</row>
    <row r="425" spans="1:134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6"/>
      <c r="M425" s="6"/>
      <c r="N425" s="6"/>
      <c r="O425" s="6"/>
      <c r="P425" s="6"/>
      <c r="Q425" s="6"/>
      <c r="R425" s="6"/>
      <c r="S425" s="6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</row>
    <row r="426" spans="1:134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6"/>
      <c r="M426" s="6"/>
      <c r="N426" s="6"/>
      <c r="O426" s="6"/>
      <c r="P426" s="6"/>
      <c r="Q426" s="6"/>
      <c r="R426" s="6"/>
      <c r="S426" s="6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</row>
    <row r="427" spans="1:134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6"/>
      <c r="M427" s="6"/>
      <c r="N427" s="6"/>
      <c r="O427" s="6"/>
      <c r="P427" s="6"/>
      <c r="Q427" s="6"/>
      <c r="R427" s="6"/>
      <c r="S427" s="6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</row>
    <row r="428" spans="1:134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6"/>
      <c r="M428" s="6"/>
      <c r="N428" s="6"/>
      <c r="O428" s="6"/>
      <c r="P428" s="6"/>
      <c r="Q428" s="6"/>
      <c r="R428" s="6"/>
      <c r="S428" s="6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</row>
    <row r="429" spans="1:134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6"/>
      <c r="M429" s="6"/>
      <c r="N429" s="6"/>
      <c r="O429" s="6"/>
      <c r="P429" s="6"/>
      <c r="Q429" s="6"/>
      <c r="R429" s="6"/>
      <c r="S429" s="6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</row>
    <row r="430" spans="1:134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6"/>
      <c r="M430" s="6"/>
      <c r="N430" s="6"/>
      <c r="O430" s="6"/>
      <c r="P430" s="6"/>
      <c r="Q430" s="6"/>
      <c r="R430" s="6"/>
      <c r="S430" s="6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</row>
    <row r="431" spans="1:134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6"/>
      <c r="M431" s="6"/>
      <c r="N431" s="6"/>
      <c r="O431" s="6"/>
      <c r="P431" s="6"/>
      <c r="Q431" s="6"/>
      <c r="R431" s="6"/>
      <c r="S431" s="6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</row>
    <row r="432" spans="1:134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6"/>
      <c r="M432" s="6"/>
      <c r="N432" s="6"/>
      <c r="O432" s="6"/>
      <c r="P432" s="6"/>
      <c r="Q432" s="6"/>
      <c r="R432" s="6"/>
      <c r="S432" s="6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</row>
    <row r="433" spans="1:134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6"/>
      <c r="M433" s="6"/>
      <c r="N433" s="6"/>
      <c r="O433" s="6"/>
      <c r="P433" s="6"/>
      <c r="Q433" s="6"/>
      <c r="R433" s="6"/>
      <c r="S433" s="6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</row>
    <row r="434" spans="1:134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6"/>
      <c r="M434" s="6"/>
      <c r="N434" s="6"/>
      <c r="O434" s="6"/>
      <c r="P434" s="6"/>
      <c r="Q434" s="6"/>
      <c r="R434" s="6"/>
      <c r="S434" s="6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</row>
    <row r="435" spans="1:134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6"/>
      <c r="M435" s="6"/>
      <c r="N435" s="6"/>
      <c r="O435" s="6"/>
      <c r="P435" s="6"/>
      <c r="Q435" s="6"/>
      <c r="R435" s="6"/>
      <c r="S435" s="6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</row>
    <row r="436" spans="1:134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6"/>
      <c r="M436" s="6"/>
      <c r="N436" s="6"/>
      <c r="O436" s="6"/>
      <c r="P436" s="6"/>
      <c r="Q436" s="6"/>
      <c r="R436" s="6"/>
      <c r="S436" s="6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</row>
    <row r="437" spans="1:134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6"/>
      <c r="M437" s="6"/>
      <c r="N437" s="6"/>
      <c r="O437" s="6"/>
      <c r="P437" s="6"/>
      <c r="Q437" s="6"/>
      <c r="R437" s="6"/>
      <c r="S437" s="6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</row>
    <row r="438" spans="1:134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6"/>
      <c r="M438" s="6"/>
      <c r="N438" s="6"/>
      <c r="O438" s="6"/>
      <c r="P438" s="6"/>
      <c r="Q438" s="6"/>
      <c r="R438" s="6"/>
      <c r="S438" s="6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</row>
    <row r="439" spans="1:134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6"/>
      <c r="M439" s="6"/>
      <c r="N439" s="6"/>
      <c r="O439" s="6"/>
      <c r="P439" s="6"/>
      <c r="Q439" s="6"/>
      <c r="R439" s="6"/>
      <c r="S439" s="6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</row>
    <row r="440" spans="1:134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6"/>
      <c r="M440" s="6"/>
      <c r="N440" s="6"/>
      <c r="O440" s="6"/>
      <c r="P440" s="6"/>
      <c r="Q440" s="6"/>
      <c r="R440" s="6"/>
      <c r="S440" s="6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</row>
    <row r="441" spans="1:134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6"/>
      <c r="M441" s="6"/>
      <c r="N441" s="6"/>
      <c r="O441" s="6"/>
      <c r="P441" s="6"/>
      <c r="Q441" s="6"/>
      <c r="R441" s="6"/>
      <c r="S441" s="6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</row>
    <row r="442" spans="1:134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6"/>
      <c r="M442" s="6"/>
      <c r="N442" s="6"/>
      <c r="O442" s="6"/>
      <c r="P442" s="6"/>
      <c r="Q442" s="6"/>
      <c r="R442" s="6"/>
      <c r="S442" s="6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  <c r="DZ442" s="9"/>
      <c r="EA442" s="9"/>
      <c r="EB442" s="9"/>
      <c r="EC442" s="9"/>
      <c r="ED442" s="9"/>
    </row>
    <row r="443" spans="1:134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6"/>
      <c r="M443" s="6"/>
      <c r="N443" s="6"/>
      <c r="O443" s="6"/>
      <c r="P443" s="6"/>
      <c r="Q443" s="6"/>
      <c r="R443" s="6"/>
      <c r="S443" s="6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</row>
    <row r="444" spans="1:134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6"/>
      <c r="M444" s="6"/>
      <c r="N444" s="6"/>
      <c r="O444" s="6"/>
      <c r="P444" s="6"/>
      <c r="Q444" s="6"/>
      <c r="R444" s="6"/>
      <c r="S444" s="6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</row>
    <row r="445" spans="1:134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6"/>
      <c r="M445" s="6"/>
      <c r="N445" s="6"/>
      <c r="O445" s="6"/>
      <c r="P445" s="6"/>
      <c r="Q445" s="6"/>
      <c r="R445" s="6"/>
      <c r="S445" s="6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</row>
    <row r="446" spans="1:134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6"/>
      <c r="M446" s="6"/>
      <c r="N446" s="6"/>
      <c r="O446" s="6"/>
      <c r="P446" s="6"/>
      <c r="Q446" s="6"/>
      <c r="R446" s="6"/>
      <c r="S446" s="6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</row>
    <row r="447" spans="1:134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6"/>
      <c r="M447" s="6"/>
      <c r="N447" s="6"/>
      <c r="O447" s="6"/>
      <c r="P447" s="6"/>
      <c r="Q447" s="6"/>
      <c r="R447" s="6"/>
      <c r="S447" s="6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  <c r="DZ447" s="9"/>
      <c r="EA447" s="9"/>
      <c r="EB447" s="9"/>
      <c r="EC447" s="9"/>
      <c r="ED447" s="9"/>
    </row>
    <row r="448" spans="1:134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6"/>
      <c r="M448" s="6"/>
      <c r="N448" s="6"/>
      <c r="O448" s="6"/>
      <c r="P448" s="6"/>
      <c r="Q448" s="6"/>
      <c r="R448" s="6"/>
      <c r="S448" s="6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</row>
    <row r="449" spans="1:134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6"/>
      <c r="M449" s="6"/>
      <c r="N449" s="6"/>
      <c r="O449" s="6"/>
      <c r="P449" s="6"/>
      <c r="Q449" s="6"/>
      <c r="R449" s="6"/>
      <c r="S449" s="6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/>
      <c r="ED449" s="9"/>
    </row>
    <row r="450" spans="1:134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6"/>
      <c r="M450" s="6"/>
      <c r="N450" s="6"/>
      <c r="O450" s="6"/>
      <c r="P450" s="6"/>
      <c r="Q450" s="6"/>
      <c r="R450" s="6"/>
      <c r="S450" s="6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</row>
    <row r="451" spans="1:134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6"/>
      <c r="M451" s="6"/>
      <c r="N451" s="6"/>
      <c r="O451" s="6"/>
      <c r="P451" s="6"/>
      <c r="Q451" s="6"/>
      <c r="R451" s="6"/>
      <c r="S451" s="6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  <c r="DZ451" s="9"/>
      <c r="EA451" s="9"/>
      <c r="EB451" s="9"/>
      <c r="EC451" s="9"/>
      <c r="ED451" s="9"/>
    </row>
    <row r="452" spans="1:134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6"/>
      <c r="M452" s="6"/>
      <c r="N452" s="6"/>
      <c r="O452" s="6"/>
      <c r="P452" s="6"/>
      <c r="Q452" s="6"/>
      <c r="R452" s="6"/>
      <c r="S452" s="6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  <c r="DZ452" s="9"/>
      <c r="EA452" s="9"/>
      <c r="EB452" s="9"/>
      <c r="EC452" s="9"/>
      <c r="ED452" s="9"/>
    </row>
    <row r="453" spans="1:134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6"/>
      <c r="M453" s="6"/>
      <c r="N453" s="6"/>
      <c r="O453" s="6"/>
      <c r="P453" s="6"/>
      <c r="Q453" s="6"/>
      <c r="R453" s="6"/>
      <c r="S453" s="6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  <c r="DZ453" s="9"/>
      <c r="EA453" s="9"/>
      <c r="EB453" s="9"/>
      <c r="EC453" s="9"/>
      <c r="ED453" s="9"/>
    </row>
    <row r="454" spans="1:134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6"/>
      <c r="M454" s="6"/>
      <c r="N454" s="6"/>
      <c r="O454" s="6"/>
      <c r="P454" s="6"/>
      <c r="Q454" s="6"/>
      <c r="R454" s="6"/>
      <c r="S454" s="6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</row>
    <row r="455" spans="1:134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6"/>
      <c r="M455" s="6"/>
      <c r="N455" s="6"/>
      <c r="O455" s="6"/>
      <c r="P455" s="6"/>
      <c r="Q455" s="6"/>
      <c r="R455" s="6"/>
      <c r="S455" s="6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  <c r="DZ455" s="9"/>
      <c r="EA455" s="9"/>
      <c r="EB455" s="9"/>
      <c r="EC455" s="9"/>
      <c r="ED455" s="9"/>
    </row>
    <row r="456" spans="1:134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6"/>
      <c r="M456" s="6"/>
      <c r="N456" s="6"/>
      <c r="O456" s="6"/>
      <c r="P456" s="6"/>
      <c r="Q456" s="6"/>
      <c r="R456" s="6"/>
      <c r="S456" s="6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</row>
    <row r="457" spans="1:134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6"/>
      <c r="M457" s="6"/>
      <c r="N457" s="6"/>
      <c r="O457" s="6"/>
      <c r="P457" s="6"/>
      <c r="Q457" s="6"/>
      <c r="R457" s="6"/>
      <c r="S457" s="6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  <c r="DZ457" s="9"/>
      <c r="EA457" s="9"/>
      <c r="EB457" s="9"/>
      <c r="EC457" s="9"/>
      <c r="ED457" s="9"/>
    </row>
    <row r="458" spans="1:134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6"/>
      <c r="M458" s="6"/>
      <c r="N458" s="6"/>
      <c r="O458" s="6"/>
      <c r="P458" s="6"/>
      <c r="Q458" s="6"/>
      <c r="R458" s="6"/>
      <c r="S458" s="6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</row>
    <row r="459" spans="1:134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6"/>
      <c r="M459" s="6"/>
      <c r="N459" s="6"/>
      <c r="O459" s="6"/>
      <c r="P459" s="6"/>
      <c r="Q459" s="6"/>
      <c r="R459" s="6"/>
      <c r="S459" s="6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</row>
    <row r="460" spans="1:134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6"/>
      <c r="M460" s="6"/>
      <c r="N460" s="6"/>
      <c r="O460" s="6"/>
      <c r="P460" s="6"/>
      <c r="Q460" s="6"/>
      <c r="R460" s="6"/>
      <c r="S460" s="6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/>
      <c r="ED460" s="9"/>
    </row>
    <row r="461" spans="1:134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6"/>
      <c r="M461" s="6"/>
      <c r="N461" s="6"/>
      <c r="O461" s="6"/>
      <c r="P461" s="6"/>
      <c r="Q461" s="6"/>
      <c r="R461" s="6"/>
      <c r="S461" s="6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  <c r="DZ461" s="9"/>
      <c r="EA461" s="9"/>
      <c r="EB461" s="9"/>
      <c r="EC461" s="9"/>
      <c r="ED461" s="9"/>
    </row>
    <row r="462" spans="1:134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6"/>
      <c r="M462" s="6"/>
      <c r="N462" s="6"/>
      <c r="O462" s="6"/>
      <c r="P462" s="6"/>
      <c r="Q462" s="6"/>
      <c r="R462" s="6"/>
      <c r="S462" s="6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  <c r="DZ462" s="9"/>
      <c r="EA462" s="9"/>
      <c r="EB462" s="9"/>
      <c r="EC462" s="9"/>
      <c r="ED462" s="9"/>
    </row>
    <row r="463" spans="1:134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6"/>
      <c r="M463" s="6"/>
      <c r="N463" s="6"/>
      <c r="O463" s="6"/>
      <c r="P463" s="6"/>
      <c r="Q463" s="6"/>
      <c r="R463" s="6"/>
      <c r="S463" s="6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</row>
    <row r="464" spans="1:134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6"/>
      <c r="M464" s="6"/>
      <c r="N464" s="6"/>
      <c r="O464" s="6"/>
      <c r="P464" s="6"/>
      <c r="Q464" s="6"/>
      <c r="R464" s="6"/>
      <c r="S464" s="6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</row>
    <row r="465" spans="1:134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6"/>
      <c r="M465" s="6"/>
      <c r="N465" s="6"/>
      <c r="O465" s="6"/>
      <c r="P465" s="6"/>
      <c r="Q465" s="6"/>
      <c r="R465" s="6"/>
      <c r="S465" s="6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</row>
    <row r="466" spans="1:134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6"/>
      <c r="M466" s="6"/>
      <c r="N466" s="6"/>
      <c r="O466" s="6"/>
      <c r="P466" s="6"/>
      <c r="Q466" s="6"/>
      <c r="R466" s="6"/>
      <c r="S466" s="6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</row>
    <row r="467" spans="1:134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6"/>
      <c r="M467" s="6"/>
      <c r="N467" s="6"/>
      <c r="O467" s="6"/>
      <c r="P467" s="6"/>
      <c r="Q467" s="6"/>
      <c r="R467" s="6"/>
      <c r="S467" s="6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  <c r="DZ467" s="9"/>
      <c r="EA467" s="9"/>
      <c r="EB467" s="9"/>
      <c r="EC467" s="9"/>
      <c r="ED467" s="9"/>
    </row>
    <row r="468" spans="1:134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6"/>
      <c r="M468" s="6"/>
      <c r="N468" s="6"/>
      <c r="O468" s="6"/>
      <c r="P468" s="6"/>
      <c r="Q468" s="6"/>
      <c r="R468" s="6"/>
      <c r="S468" s="6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  <c r="DZ468" s="9"/>
      <c r="EA468" s="9"/>
      <c r="EB468" s="9"/>
      <c r="EC468" s="9"/>
      <c r="ED468" s="9"/>
    </row>
    <row r="469" spans="1:134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6"/>
      <c r="M469" s="6"/>
      <c r="N469" s="6"/>
      <c r="O469" s="6"/>
      <c r="P469" s="6"/>
      <c r="Q469" s="6"/>
      <c r="R469" s="6"/>
      <c r="S469" s="6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  <c r="DZ469" s="9"/>
      <c r="EA469" s="9"/>
      <c r="EB469" s="9"/>
      <c r="EC469" s="9"/>
      <c r="ED469" s="9"/>
    </row>
    <row r="470" spans="1:134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6"/>
      <c r="M470" s="6"/>
      <c r="N470" s="6"/>
      <c r="O470" s="6"/>
      <c r="P470" s="6"/>
      <c r="Q470" s="6"/>
      <c r="R470" s="6"/>
      <c r="S470" s="6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</row>
    <row r="471" spans="1:134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6"/>
      <c r="M471" s="6"/>
      <c r="N471" s="6"/>
      <c r="O471" s="6"/>
      <c r="P471" s="6"/>
      <c r="Q471" s="6"/>
      <c r="R471" s="6"/>
      <c r="S471" s="6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</row>
    <row r="472" spans="1:134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6"/>
      <c r="M472" s="6"/>
      <c r="N472" s="6"/>
      <c r="O472" s="6"/>
      <c r="P472" s="6"/>
      <c r="Q472" s="6"/>
      <c r="R472" s="6"/>
      <c r="S472" s="6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</row>
    <row r="473" spans="1:134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6"/>
      <c r="M473" s="6"/>
      <c r="N473" s="6"/>
      <c r="O473" s="6"/>
      <c r="P473" s="6"/>
      <c r="Q473" s="6"/>
      <c r="R473" s="6"/>
      <c r="S473" s="6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/>
      <c r="ED473" s="9"/>
    </row>
    <row r="474" spans="1:134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6"/>
      <c r="M474" s="6"/>
      <c r="N474" s="6"/>
      <c r="O474" s="6"/>
      <c r="P474" s="6"/>
      <c r="Q474" s="6"/>
      <c r="R474" s="6"/>
      <c r="S474" s="6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</row>
    <row r="475" spans="1:134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6"/>
      <c r="M475" s="6"/>
      <c r="N475" s="6"/>
      <c r="O475" s="6"/>
      <c r="P475" s="6"/>
      <c r="Q475" s="6"/>
      <c r="R475" s="6"/>
      <c r="S475" s="6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  <c r="DZ475" s="9"/>
      <c r="EA475" s="9"/>
      <c r="EB475" s="9"/>
      <c r="EC475" s="9"/>
      <c r="ED475" s="9"/>
    </row>
    <row r="476" spans="1:134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6"/>
      <c r="M476" s="6"/>
      <c r="N476" s="6"/>
      <c r="O476" s="6"/>
      <c r="P476" s="6"/>
      <c r="Q476" s="6"/>
      <c r="R476" s="6"/>
      <c r="S476" s="6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  <c r="DZ476" s="9"/>
      <c r="EA476" s="9"/>
      <c r="EB476" s="9"/>
      <c r="EC476" s="9"/>
      <c r="ED476" s="9"/>
    </row>
    <row r="477" spans="1:134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6"/>
      <c r="M477" s="6"/>
      <c r="N477" s="6"/>
      <c r="O477" s="6"/>
      <c r="P477" s="6"/>
      <c r="Q477" s="6"/>
      <c r="R477" s="6"/>
      <c r="S477" s="6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</row>
    <row r="478" spans="1:134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6"/>
      <c r="M478" s="6"/>
      <c r="N478" s="6"/>
      <c r="O478" s="6"/>
      <c r="P478" s="6"/>
      <c r="Q478" s="6"/>
      <c r="R478" s="6"/>
      <c r="S478" s="6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</row>
    <row r="479" spans="1:134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6"/>
      <c r="M479" s="6"/>
      <c r="N479" s="6"/>
      <c r="O479" s="6"/>
      <c r="P479" s="6"/>
      <c r="Q479" s="6"/>
      <c r="R479" s="6"/>
      <c r="S479" s="6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  <c r="EB479" s="9"/>
      <c r="EC479" s="9"/>
      <c r="ED479" s="9"/>
    </row>
    <row r="480" spans="1:134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6"/>
      <c r="M480" s="6"/>
      <c r="N480" s="6"/>
      <c r="O480" s="6"/>
      <c r="P480" s="6"/>
      <c r="Q480" s="6"/>
      <c r="R480" s="6"/>
      <c r="S480" s="6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</row>
    <row r="481" spans="1:134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6"/>
      <c r="M481" s="6"/>
      <c r="N481" s="6"/>
      <c r="O481" s="6"/>
      <c r="P481" s="6"/>
      <c r="Q481" s="6"/>
      <c r="R481" s="6"/>
      <c r="S481" s="6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</row>
    <row r="482" spans="1:134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6"/>
      <c r="M482" s="6"/>
      <c r="N482" s="6"/>
      <c r="O482" s="6"/>
      <c r="P482" s="6"/>
      <c r="Q482" s="6"/>
      <c r="R482" s="6"/>
      <c r="S482" s="6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  <c r="DZ482" s="9"/>
      <c r="EA482" s="9"/>
      <c r="EB482" s="9"/>
      <c r="EC482" s="9"/>
      <c r="ED482" s="9"/>
    </row>
    <row r="483" spans="1:134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6"/>
      <c r="M483" s="6"/>
      <c r="N483" s="6"/>
      <c r="O483" s="6"/>
      <c r="P483" s="6"/>
      <c r="Q483" s="6"/>
      <c r="R483" s="6"/>
      <c r="S483" s="6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</row>
    <row r="484" spans="1:134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6"/>
      <c r="M484" s="6"/>
      <c r="N484" s="6"/>
      <c r="O484" s="6"/>
      <c r="P484" s="6"/>
      <c r="Q484" s="6"/>
      <c r="R484" s="6"/>
      <c r="S484" s="6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</row>
    <row r="485" spans="1:134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6"/>
      <c r="M485" s="6"/>
      <c r="N485" s="6"/>
      <c r="O485" s="6"/>
      <c r="P485" s="6"/>
      <c r="Q485" s="6"/>
      <c r="R485" s="6"/>
      <c r="S485" s="6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</row>
    <row r="486" spans="1:134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6"/>
      <c r="M486" s="6"/>
      <c r="N486" s="6"/>
      <c r="O486" s="6"/>
      <c r="P486" s="6"/>
      <c r="Q486" s="6"/>
      <c r="R486" s="6"/>
      <c r="S486" s="6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</row>
    <row r="487" spans="1:134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6"/>
      <c r="M487" s="6"/>
      <c r="N487" s="6"/>
      <c r="O487" s="6"/>
      <c r="P487" s="6"/>
      <c r="Q487" s="6"/>
      <c r="R487" s="6"/>
      <c r="S487" s="6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</row>
    <row r="488" spans="1:134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6"/>
      <c r="M488" s="6"/>
      <c r="N488" s="6"/>
      <c r="O488" s="6"/>
      <c r="P488" s="6"/>
      <c r="Q488" s="6"/>
      <c r="R488" s="6"/>
      <c r="S488" s="6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</row>
    <row r="489" spans="1:134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6"/>
      <c r="M489" s="6"/>
      <c r="N489" s="6"/>
      <c r="O489" s="6"/>
      <c r="P489" s="6"/>
      <c r="Q489" s="6"/>
      <c r="R489" s="6"/>
      <c r="S489" s="6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</row>
    <row r="490" spans="1:134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6"/>
      <c r="M490" s="6"/>
      <c r="N490" s="6"/>
      <c r="O490" s="6"/>
      <c r="P490" s="6"/>
      <c r="Q490" s="6"/>
      <c r="R490" s="6"/>
      <c r="S490" s="6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/>
      <c r="DV490" s="9"/>
      <c r="DW490" s="9"/>
      <c r="DX490" s="9"/>
      <c r="DY490" s="9"/>
      <c r="DZ490" s="9"/>
      <c r="EA490" s="9"/>
      <c r="EB490" s="9"/>
      <c r="EC490" s="9"/>
      <c r="ED490" s="9"/>
    </row>
    <row r="491" spans="1:134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6"/>
      <c r="M491" s="6"/>
      <c r="N491" s="6"/>
      <c r="O491" s="6"/>
      <c r="P491" s="6"/>
      <c r="Q491" s="6"/>
      <c r="R491" s="6"/>
      <c r="S491" s="6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</row>
    <row r="492" spans="1:134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6"/>
      <c r="M492" s="6"/>
      <c r="N492" s="6"/>
      <c r="O492" s="6"/>
      <c r="P492" s="6"/>
      <c r="Q492" s="6"/>
      <c r="R492" s="6"/>
      <c r="S492" s="6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/>
      <c r="DV492" s="9"/>
      <c r="DW492" s="9"/>
      <c r="DX492" s="9"/>
      <c r="DY492" s="9"/>
      <c r="DZ492" s="9"/>
      <c r="EA492" s="9"/>
      <c r="EB492" s="9"/>
      <c r="EC492" s="9"/>
      <c r="ED492" s="9"/>
    </row>
    <row r="493" spans="1:134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6"/>
      <c r="M493" s="6"/>
      <c r="N493" s="6"/>
      <c r="O493" s="6"/>
      <c r="P493" s="6"/>
      <c r="Q493" s="6"/>
      <c r="R493" s="6"/>
      <c r="S493" s="6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  <c r="DM493" s="9"/>
      <c r="DN493" s="9"/>
      <c r="DO493" s="9"/>
      <c r="DP493" s="9"/>
      <c r="DQ493" s="9"/>
      <c r="DR493" s="9"/>
      <c r="DS493" s="9"/>
      <c r="DT493" s="9"/>
      <c r="DU493" s="9"/>
      <c r="DV493" s="9"/>
      <c r="DW493" s="9"/>
      <c r="DX493" s="9"/>
      <c r="DY493" s="9"/>
      <c r="DZ493" s="9"/>
      <c r="EA493" s="9"/>
      <c r="EB493" s="9"/>
      <c r="EC493" s="9"/>
      <c r="ED493" s="9"/>
    </row>
    <row r="494" spans="1:134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6"/>
      <c r="M494" s="6"/>
      <c r="N494" s="6"/>
      <c r="O494" s="6"/>
      <c r="P494" s="6"/>
      <c r="Q494" s="6"/>
      <c r="R494" s="6"/>
      <c r="S494" s="6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</row>
    <row r="495" spans="1:134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6"/>
      <c r="M495" s="6"/>
      <c r="N495" s="6"/>
      <c r="O495" s="6"/>
      <c r="P495" s="6"/>
      <c r="Q495" s="6"/>
      <c r="R495" s="6"/>
      <c r="S495" s="6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/>
      <c r="DV495" s="9"/>
      <c r="DW495" s="9"/>
      <c r="DX495" s="9"/>
      <c r="DY495" s="9"/>
      <c r="DZ495" s="9"/>
      <c r="EA495" s="9"/>
      <c r="EB495" s="9"/>
      <c r="EC495" s="9"/>
      <c r="ED495" s="9"/>
    </row>
    <row r="496" spans="1:134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6"/>
      <c r="M496" s="6"/>
      <c r="N496" s="6"/>
      <c r="O496" s="6"/>
      <c r="P496" s="6"/>
      <c r="Q496" s="6"/>
      <c r="R496" s="6"/>
      <c r="S496" s="6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</row>
    <row r="497" spans="1:134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6"/>
      <c r="M497" s="6"/>
      <c r="N497" s="6"/>
      <c r="O497" s="6"/>
      <c r="P497" s="6"/>
      <c r="Q497" s="6"/>
      <c r="R497" s="6"/>
      <c r="S497" s="6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</row>
    <row r="498" spans="1:134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6"/>
      <c r="M498" s="6"/>
      <c r="N498" s="6"/>
      <c r="O498" s="6"/>
      <c r="P498" s="6"/>
      <c r="Q498" s="6"/>
      <c r="R498" s="6"/>
      <c r="S498" s="6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</row>
    <row r="499" spans="1:134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6"/>
      <c r="M499" s="6"/>
      <c r="N499" s="6"/>
      <c r="O499" s="6"/>
      <c r="P499" s="6"/>
      <c r="Q499" s="6"/>
      <c r="R499" s="6"/>
      <c r="S499" s="6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</row>
    <row r="500" spans="1:134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6"/>
      <c r="M500" s="6"/>
      <c r="N500" s="6"/>
      <c r="O500" s="6"/>
      <c r="P500" s="6"/>
      <c r="Q500" s="6"/>
      <c r="R500" s="6"/>
      <c r="S500" s="6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</row>
    <row r="501" spans="1:134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6"/>
      <c r="M501" s="6"/>
      <c r="N501" s="6"/>
      <c r="O501" s="6"/>
      <c r="P501" s="6"/>
      <c r="Q501" s="6"/>
      <c r="R501" s="6"/>
      <c r="S501" s="6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</row>
    <row r="502" spans="1:134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6"/>
      <c r="M502" s="6"/>
      <c r="N502" s="6"/>
      <c r="O502" s="6"/>
      <c r="P502" s="6"/>
      <c r="Q502" s="6"/>
      <c r="R502" s="6"/>
      <c r="S502" s="6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</row>
    <row r="503" spans="1:134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6"/>
      <c r="M503" s="6"/>
      <c r="N503" s="6"/>
      <c r="O503" s="6"/>
      <c r="P503" s="6"/>
      <c r="Q503" s="6"/>
      <c r="R503" s="6"/>
      <c r="S503" s="6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</row>
    <row r="504" spans="1:134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6"/>
      <c r="M504" s="6"/>
      <c r="N504" s="6"/>
      <c r="O504" s="6"/>
      <c r="P504" s="6"/>
      <c r="Q504" s="6"/>
      <c r="R504" s="6"/>
      <c r="S504" s="6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</row>
    <row r="505" spans="1:134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6"/>
      <c r="M505" s="6"/>
      <c r="N505" s="6"/>
      <c r="O505" s="6"/>
      <c r="P505" s="6"/>
      <c r="Q505" s="6"/>
      <c r="R505" s="6"/>
      <c r="S505" s="6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</row>
    <row r="506" spans="1:134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6"/>
      <c r="M506" s="6"/>
      <c r="N506" s="6"/>
      <c r="O506" s="6"/>
      <c r="P506" s="6"/>
      <c r="Q506" s="6"/>
      <c r="R506" s="6"/>
      <c r="S506" s="6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</row>
    <row r="507" spans="1:134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6"/>
      <c r="M507" s="6"/>
      <c r="N507" s="6"/>
      <c r="O507" s="6"/>
      <c r="P507" s="6"/>
      <c r="Q507" s="6"/>
      <c r="R507" s="6"/>
      <c r="S507" s="6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</row>
    <row r="508" spans="1:134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6"/>
      <c r="M508" s="6"/>
      <c r="N508" s="6"/>
      <c r="O508" s="6"/>
      <c r="P508" s="6"/>
      <c r="Q508" s="6"/>
      <c r="R508" s="6"/>
      <c r="S508" s="6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</row>
    <row r="509" spans="1:134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6"/>
      <c r="M509" s="6"/>
      <c r="N509" s="6"/>
      <c r="O509" s="6"/>
      <c r="P509" s="6"/>
      <c r="Q509" s="6"/>
      <c r="R509" s="6"/>
      <c r="S509" s="6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</row>
    <row r="510" spans="1:134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6"/>
      <c r="M510" s="6"/>
      <c r="N510" s="6"/>
      <c r="O510" s="6"/>
      <c r="P510" s="6"/>
      <c r="Q510" s="6"/>
      <c r="R510" s="6"/>
      <c r="S510" s="6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</row>
    <row r="511" spans="1:134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6"/>
      <c r="M511" s="6"/>
      <c r="N511" s="6"/>
      <c r="O511" s="6"/>
      <c r="P511" s="6"/>
      <c r="Q511" s="6"/>
      <c r="R511" s="6"/>
      <c r="S511" s="6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</row>
    <row r="512" spans="1:134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6"/>
      <c r="M512" s="6"/>
      <c r="N512" s="6"/>
      <c r="O512" s="6"/>
      <c r="P512" s="6"/>
      <c r="Q512" s="6"/>
      <c r="R512" s="6"/>
      <c r="S512" s="6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</row>
    <row r="513" spans="1:134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6"/>
      <c r="M513" s="6"/>
      <c r="N513" s="6"/>
      <c r="O513" s="6"/>
      <c r="P513" s="6"/>
      <c r="Q513" s="6"/>
      <c r="R513" s="6"/>
      <c r="S513" s="6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</row>
    <row r="514" spans="1:134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6"/>
      <c r="M514" s="6"/>
      <c r="N514" s="6"/>
      <c r="O514" s="6"/>
      <c r="P514" s="6"/>
      <c r="Q514" s="6"/>
      <c r="R514" s="6"/>
      <c r="S514" s="6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</row>
    <row r="515" spans="1:134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6"/>
      <c r="M515" s="6"/>
      <c r="N515" s="6"/>
      <c r="O515" s="6"/>
      <c r="P515" s="6"/>
      <c r="Q515" s="6"/>
      <c r="R515" s="6"/>
      <c r="S515" s="6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</row>
    <row r="516" spans="1:134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6"/>
      <c r="M516" s="6"/>
      <c r="N516" s="6"/>
      <c r="O516" s="6"/>
      <c r="P516" s="6"/>
      <c r="Q516" s="6"/>
      <c r="R516" s="6"/>
      <c r="S516" s="6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/>
      <c r="DV516" s="9"/>
      <c r="DW516" s="9"/>
      <c r="DX516" s="9"/>
      <c r="DY516" s="9"/>
      <c r="DZ516" s="9"/>
      <c r="EA516" s="9"/>
      <c r="EB516" s="9"/>
      <c r="EC516" s="9"/>
      <c r="ED516" s="9"/>
    </row>
    <row r="517" spans="1:134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6"/>
      <c r="M517" s="6"/>
      <c r="N517" s="6"/>
      <c r="O517" s="6"/>
      <c r="P517" s="6"/>
      <c r="Q517" s="6"/>
      <c r="R517" s="6"/>
      <c r="S517" s="6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/>
      <c r="ED517" s="9"/>
    </row>
    <row r="518" spans="1:134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6"/>
      <c r="M518" s="6"/>
      <c r="N518" s="6"/>
      <c r="O518" s="6"/>
      <c r="P518" s="6"/>
      <c r="Q518" s="6"/>
      <c r="R518" s="6"/>
      <c r="S518" s="6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/>
      <c r="DV518" s="9"/>
      <c r="DW518" s="9"/>
      <c r="DX518" s="9"/>
      <c r="DY518" s="9"/>
      <c r="DZ518" s="9"/>
      <c r="EA518" s="9"/>
      <c r="EB518" s="9"/>
      <c r="EC518" s="9"/>
      <c r="ED518" s="9"/>
    </row>
    <row r="519" spans="1:134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6"/>
      <c r="M519" s="6"/>
      <c r="N519" s="6"/>
      <c r="O519" s="6"/>
      <c r="P519" s="6"/>
      <c r="Q519" s="6"/>
      <c r="R519" s="6"/>
      <c r="S519" s="6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/>
      <c r="DV519" s="9"/>
      <c r="DW519" s="9"/>
      <c r="DX519" s="9"/>
      <c r="DY519" s="9"/>
      <c r="DZ519" s="9"/>
      <c r="EA519" s="9"/>
      <c r="EB519" s="9"/>
      <c r="EC519" s="9"/>
      <c r="ED519" s="9"/>
    </row>
    <row r="520" spans="1:134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6"/>
      <c r="M520" s="6"/>
      <c r="N520" s="6"/>
      <c r="O520" s="6"/>
      <c r="P520" s="6"/>
      <c r="Q520" s="6"/>
      <c r="R520" s="6"/>
      <c r="S520" s="6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</row>
    <row r="521" spans="1:134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6"/>
      <c r="M521" s="6"/>
      <c r="N521" s="6"/>
      <c r="O521" s="6"/>
      <c r="P521" s="6"/>
      <c r="Q521" s="6"/>
      <c r="R521" s="6"/>
      <c r="S521" s="6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</row>
    <row r="522" spans="1:134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6"/>
      <c r="M522" s="6"/>
      <c r="N522" s="6"/>
      <c r="O522" s="6"/>
      <c r="P522" s="6"/>
      <c r="Q522" s="6"/>
      <c r="R522" s="6"/>
      <c r="S522" s="6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/>
      <c r="ED522" s="9"/>
    </row>
    <row r="523" spans="1:134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6"/>
      <c r="M523" s="6"/>
      <c r="N523" s="6"/>
      <c r="O523" s="6"/>
      <c r="P523" s="6"/>
      <c r="Q523" s="6"/>
      <c r="R523" s="6"/>
      <c r="S523" s="6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</row>
    <row r="524" spans="1:134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6"/>
      <c r="M524" s="6"/>
      <c r="N524" s="6"/>
      <c r="O524" s="6"/>
      <c r="P524" s="6"/>
      <c r="Q524" s="6"/>
      <c r="R524" s="6"/>
      <c r="S524" s="6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</row>
    <row r="525" spans="1:134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6"/>
      <c r="M525" s="6"/>
      <c r="N525" s="6"/>
      <c r="O525" s="6"/>
      <c r="P525" s="6"/>
      <c r="Q525" s="6"/>
      <c r="R525" s="6"/>
      <c r="S525" s="6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</row>
    <row r="526" spans="1:134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6"/>
      <c r="M526" s="6"/>
      <c r="N526" s="6"/>
      <c r="O526" s="6"/>
      <c r="P526" s="6"/>
      <c r="Q526" s="6"/>
      <c r="R526" s="6"/>
      <c r="S526" s="6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</row>
    <row r="527" spans="1:134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6"/>
      <c r="M527" s="6"/>
      <c r="N527" s="6"/>
      <c r="O527" s="6"/>
      <c r="P527" s="6"/>
      <c r="Q527" s="6"/>
      <c r="R527" s="6"/>
      <c r="S527" s="6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</row>
    <row r="528" spans="1:134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6"/>
      <c r="M528" s="6"/>
      <c r="N528" s="6"/>
      <c r="O528" s="6"/>
      <c r="P528" s="6"/>
      <c r="Q528" s="6"/>
      <c r="R528" s="6"/>
      <c r="S528" s="6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</row>
    <row r="529" spans="1:134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6"/>
      <c r="M529" s="6"/>
      <c r="N529" s="6"/>
      <c r="O529" s="6"/>
      <c r="P529" s="6"/>
      <c r="Q529" s="6"/>
      <c r="R529" s="6"/>
      <c r="S529" s="6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9"/>
      <c r="DW529" s="9"/>
      <c r="DX529" s="9"/>
      <c r="DY529" s="9"/>
      <c r="DZ529" s="9"/>
      <c r="EA529" s="9"/>
      <c r="EB529" s="9"/>
      <c r="EC529" s="9"/>
      <c r="ED529" s="9"/>
    </row>
    <row r="530" spans="1:134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6"/>
      <c r="M530" s="6"/>
      <c r="N530" s="6"/>
      <c r="O530" s="6"/>
      <c r="P530" s="6"/>
      <c r="Q530" s="6"/>
      <c r="R530" s="6"/>
      <c r="S530" s="6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9"/>
      <c r="DW530" s="9"/>
      <c r="DX530" s="9"/>
      <c r="DY530" s="9"/>
      <c r="DZ530" s="9"/>
      <c r="EA530" s="9"/>
      <c r="EB530" s="9"/>
      <c r="EC530" s="9"/>
      <c r="ED530" s="9"/>
    </row>
    <row r="531" spans="1:134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6"/>
      <c r="M531" s="6"/>
      <c r="N531" s="6"/>
      <c r="O531" s="6"/>
      <c r="P531" s="6"/>
      <c r="Q531" s="6"/>
      <c r="R531" s="6"/>
      <c r="S531" s="6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</row>
    <row r="532" spans="1:134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6"/>
      <c r="M532" s="6"/>
      <c r="N532" s="6"/>
      <c r="O532" s="6"/>
      <c r="P532" s="6"/>
      <c r="Q532" s="6"/>
      <c r="R532" s="6"/>
      <c r="S532" s="6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</row>
    <row r="533" spans="1:134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6"/>
      <c r="M533" s="6"/>
      <c r="N533" s="6"/>
      <c r="O533" s="6"/>
      <c r="P533" s="6"/>
      <c r="Q533" s="6"/>
      <c r="R533" s="6"/>
      <c r="S533" s="6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</row>
    <row r="534" spans="1:134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6"/>
      <c r="M534" s="6"/>
      <c r="N534" s="6"/>
      <c r="O534" s="6"/>
      <c r="P534" s="6"/>
      <c r="Q534" s="6"/>
      <c r="R534" s="6"/>
      <c r="S534" s="6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</row>
    <row r="535" spans="1:134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6"/>
      <c r="M535" s="6"/>
      <c r="N535" s="6"/>
      <c r="O535" s="6"/>
      <c r="P535" s="6"/>
      <c r="Q535" s="6"/>
      <c r="R535" s="6"/>
      <c r="S535" s="6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/>
      <c r="ED535" s="9"/>
    </row>
    <row r="536" spans="1:134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6"/>
      <c r="M536" s="6"/>
      <c r="N536" s="6"/>
      <c r="O536" s="6"/>
      <c r="P536" s="6"/>
      <c r="Q536" s="6"/>
      <c r="R536" s="6"/>
      <c r="S536" s="6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/>
      <c r="DV536" s="9"/>
      <c r="DW536" s="9"/>
      <c r="DX536" s="9"/>
      <c r="DY536" s="9"/>
      <c r="DZ536" s="9"/>
      <c r="EA536" s="9"/>
      <c r="EB536" s="9"/>
      <c r="EC536" s="9"/>
      <c r="ED536" s="9"/>
    </row>
    <row r="537" spans="1:134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6"/>
      <c r="M537" s="6"/>
      <c r="N537" s="6"/>
      <c r="O537" s="6"/>
      <c r="P537" s="6"/>
      <c r="Q537" s="6"/>
      <c r="R537" s="6"/>
      <c r="S537" s="6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</row>
    <row r="538" spans="1:134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6"/>
      <c r="M538" s="6"/>
      <c r="N538" s="6"/>
      <c r="O538" s="6"/>
      <c r="P538" s="6"/>
      <c r="Q538" s="6"/>
      <c r="R538" s="6"/>
      <c r="S538" s="6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/>
      <c r="DV538" s="9"/>
      <c r="DW538" s="9"/>
      <c r="DX538" s="9"/>
      <c r="DY538" s="9"/>
      <c r="DZ538" s="9"/>
      <c r="EA538" s="9"/>
      <c r="EB538" s="9"/>
      <c r="EC538" s="9"/>
      <c r="ED538" s="9"/>
    </row>
    <row r="539" spans="1:134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6"/>
      <c r="M539" s="6"/>
      <c r="N539" s="6"/>
      <c r="O539" s="6"/>
      <c r="P539" s="6"/>
      <c r="Q539" s="6"/>
      <c r="R539" s="6"/>
      <c r="S539" s="6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</row>
    <row r="540" spans="1:134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6"/>
      <c r="M540" s="6"/>
      <c r="N540" s="6"/>
      <c r="O540" s="6"/>
      <c r="P540" s="6"/>
      <c r="Q540" s="6"/>
      <c r="R540" s="6"/>
      <c r="S540" s="6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</row>
    <row r="541" spans="1:134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6"/>
      <c r="M541" s="6"/>
      <c r="N541" s="6"/>
      <c r="O541" s="6"/>
      <c r="P541" s="6"/>
      <c r="Q541" s="6"/>
      <c r="R541" s="6"/>
      <c r="S541" s="6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</row>
    <row r="542" spans="1:134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6"/>
      <c r="M542" s="6"/>
      <c r="N542" s="6"/>
      <c r="O542" s="6"/>
      <c r="P542" s="6"/>
      <c r="Q542" s="6"/>
      <c r="R542" s="6"/>
      <c r="S542" s="6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/>
      <c r="DV542" s="9"/>
      <c r="DW542" s="9"/>
      <c r="DX542" s="9"/>
      <c r="DY542" s="9"/>
      <c r="DZ542" s="9"/>
      <c r="EA542" s="9"/>
      <c r="EB542" s="9"/>
      <c r="EC542" s="9"/>
      <c r="ED542" s="9"/>
    </row>
    <row r="543" spans="1:134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6"/>
      <c r="M543" s="6"/>
      <c r="N543" s="6"/>
      <c r="O543" s="6"/>
      <c r="P543" s="6"/>
      <c r="Q543" s="6"/>
      <c r="R543" s="6"/>
      <c r="S543" s="6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</row>
    <row r="544" spans="1:134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6"/>
      <c r="M544" s="6"/>
      <c r="N544" s="6"/>
      <c r="O544" s="6"/>
      <c r="P544" s="6"/>
      <c r="Q544" s="6"/>
      <c r="R544" s="6"/>
      <c r="S544" s="6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/>
      <c r="DV544" s="9"/>
      <c r="DW544" s="9"/>
      <c r="DX544" s="9"/>
      <c r="DY544" s="9"/>
      <c r="DZ544" s="9"/>
      <c r="EA544" s="9"/>
      <c r="EB544" s="9"/>
      <c r="EC544" s="9"/>
      <c r="ED544" s="9"/>
    </row>
    <row r="545" spans="1:134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6"/>
      <c r="M545" s="6"/>
      <c r="N545" s="6"/>
      <c r="O545" s="6"/>
      <c r="P545" s="6"/>
      <c r="Q545" s="6"/>
      <c r="R545" s="6"/>
      <c r="S545" s="6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</row>
    <row r="546" spans="1:134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6"/>
      <c r="M546" s="6"/>
      <c r="N546" s="6"/>
      <c r="O546" s="6"/>
      <c r="P546" s="6"/>
      <c r="Q546" s="6"/>
      <c r="R546" s="6"/>
      <c r="S546" s="6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/>
      <c r="DV546" s="9"/>
      <c r="DW546" s="9"/>
      <c r="DX546" s="9"/>
      <c r="DY546" s="9"/>
      <c r="DZ546" s="9"/>
      <c r="EA546" s="9"/>
      <c r="EB546" s="9"/>
      <c r="EC546" s="9"/>
      <c r="ED546" s="9"/>
    </row>
    <row r="547" spans="1:134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6"/>
      <c r="M547" s="6"/>
      <c r="N547" s="6"/>
      <c r="O547" s="6"/>
      <c r="P547" s="6"/>
      <c r="Q547" s="6"/>
      <c r="R547" s="6"/>
      <c r="S547" s="6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</row>
    <row r="548" spans="1:134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6"/>
      <c r="M548" s="6"/>
      <c r="N548" s="6"/>
      <c r="O548" s="6"/>
      <c r="P548" s="6"/>
      <c r="Q548" s="6"/>
      <c r="R548" s="6"/>
      <c r="S548" s="6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/>
      <c r="DV548" s="9"/>
      <c r="DW548" s="9"/>
      <c r="DX548" s="9"/>
      <c r="DY548" s="9"/>
      <c r="DZ548" s="9"/>
      <c r="EA548" s="9"/>
      <c r="EB548" s="9"/>
      <c r="EC548" s="9"/>
      <c r="ED548" s="9"/>
    </row>
    <row r="549" spans="1:134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6"/>
      <c r="M549" s="6"/>
      <c r="N549" s="6"/>
      <c r="O549" s="6"/>
      <c r="P549" s="6"/>
      <c r="Q549" s="6"/>
      <c r="R549" s="6"/>
      <c r="S549" s="6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/>
      <c r="DV549" s="9"/>
      <c r="DW549" s="9"/>
      <c r="DX549" s="9"/>
      <c r="DY549" s="9"/>
      <c r="DZ549" s="9"/>
      <c r="EA549" s="9"/>
      <c r="EB549" s="9"/>
      <c r="EC549" s="9"/>
      <c r="ED549" s="9"/>
    </row>
    <row r="550" spans="1:134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6"/>
      <c r="M550" s="6"/>
      <c r="N550" s="6"/>
      <c r="O550" s="6"/>
      <c r="P550" s="6"/>
      <c r="Q550" s="6"/>
      <c r="R550" s="6"/>
      <c r="S550" s="6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  <c r="DM550" s="9"/>
      <c r="DN550" s="9"/>
      <c r="DO550" s="9"/>
      <c r="DP550" s="9"/>
      <c r="DQ550" s="9"/>
      <c r="DR550" s="9"/>
      <c r="DS550" s="9"/>
      <c r="DT550" s="9"/>
      <c r="DU550" s="9"/>
      <c r="DV550" s="9"/>
      <c r="DW550" s="9"/>
      <c r="DX550" s="9"/>
      <c r="DY550" s="9"/>
      <c r="DZ550" s="9"/>
      <c r="EA550" s="9"/>
      <c r="EB550" s="9"/>
      <c r="EC550" s="9"/>
      <c r="ED550" s="9"/>
    </row>
    <row r="551" spans="1:134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6"/>
      <c r="M551" s="6"/>
      <c r="N551" s="6"/>
      <c r="O551" s="6"/>
      <c r="P551" s="6"/>
      <c r="Q551" s="6"/>
      <c r="R551" s="6"/>
      <c r="S551" s="6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/>
      <c r="DV551" s="9"/>
      <c r="DW551" s="9"/>
      <c r="DX551" s="9"/>
      <c r="DY551" s="9"/>
      <c r="DZ551" s="9"/>
      <c r="EA551" s="9"/>
      <c r="EB551" s="9"/>
      <c r="EC551" s="9"/>
      <c r="ED551" s="9"/>
    </row>
    <row r="552" spans="1:134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6"/>
      <c r="M552" s="6"/>
      <c r="N552" s="6"/>
      <c r="O552" s="6"/>
      <c r="P552" s="6"/>
      <c r="Q552" s="6"/>
      <c r="R552" s="6"/>
      <c r="S552" s="6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/>
      <c r="ED552" s="9"/>
    </row>
    <row r="553" spans="1:134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6"/>
      <c r="M553" s="6"/>
      <c r="N553" s="6"/>
      <c r="O553" s="6"/>
      <c r="P553" s="6"/>
      <c r="Q553" s="6"/>
      <c r="R553" s="6"/>
      <c r="S553" s="6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</row>
    <row r="554" spans="1:134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6"/>
      <c r="M554" s="6"/>
      <c r="N554" s="6"/>
      <c r="O554" s="6"/>
      <c r="P554" s="6"/>
      <c r="Q554" s="6"/>
      <c r="R554" s="6"/>
      <c r="S554" s="6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</row>
    <row r="555" spans="1:134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6"/>
      <c r="M555" s="6"/>
      <c r="N555" s="6"/>
      <c r="O555" s="6"/>
      <c r="P555" s="6"/>
      <c r="Q555" s="6"/>
      <c r="R555" s="6"/>
      <c r="S555" s="6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</row>
    <row r="556" spans="1:134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6"/>
      <c r="M556" s="6"/>
      <c r="N556" s="6"/>
      <c r="O556" s="6"/>
      <c r="P556" s="6"/>
      <c r="Q556" s="6"/>
      <c r="R556" s="6"/>
      <c r="S556" s="6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</row>
    <row r="557" spans="1:134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6"/>
      <c r="M557" s="6"/>
      <c r="N557" s="6"/>
      <c r="O557" s="6"/>
      <c r="P557" s="6"/>
      <c r="Q557" s="6"/>
      <c r="R557" s="6"/>
      <c r="S557" s="6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</row>
    <row r="558" spans="1:134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6"/>
      <c r="M558" s="6"/>
      <c r="N558" s="6"/>
      <c r="O558" s="6"/>
      <c r="P558" s="6"/>
      <c r="Q558" s="6"/>
      <c r="R558" s="6"/>
      <c r="S558" s="6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</row>
    <row r="559" spans="1:134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6"/>
      <c r="M559" s="6"/>
      <c r="N559" s="6"/>
      <c r="O559" s="6"/>
      <c r="P559" s="6"/>
      <c r="Q559" s="6"/>
      <c r="R559" s="6"/>
      <c r="S559" s="6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</row>
    <row r="560" spans="1:134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6"/>
      <c r="M560" s="6"/>
      <c r="N560" s="6"/>
      <c r="O560" s="6"/>
      <c r="P560" s="6"/>
      <c r="Q560" s="6"/>
      <c r="R560" s="6"/>
      <c r="S560" s="6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</row>
    <row r="561" spans="1:134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6"/>
      <c r="M561" s="6"/>
      <c r="N561" s="6"/>
      <c r="O561" s="6"/>
      <c r="P561" s="6"/>
      <c r="Q561" s="6"/>
      <c r="R561" s="6"/>
      <c r="S561" s="6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/>
      <c r="DV561" s="9"/>
      <c r="DW561" s="9"/>
      <c r="DX561" s="9"/>
      <c r="DY561" s="9"/>
      <c r="DZ561" s="9"/>
      <c r="EA561" s="9"/>
      <c r="EB561" s="9"/>
      <c r="EC561" s="9"/>
      <c r="ED561" s="9"/>
    </row>
    <row r="562" spans="1:134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6"/>
      <c r="M562" s="6"/>
      <c r="N562" s="6"/>
      <c r="O562" s="6"/>
      <c r="P562" s="6"/>
      <c r="Q562" s="6"/>
      <c r="R562" s="6"/>
      <c r="S562" s="6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/>
      <c r="DV562" s="9"/>
      <c r="DW562" s="9"/>
      <c r="DX562" s="9"/>
      <c r="DY562" s="9"/>
      <c r="DZ562" s="9"/>
      <c r="EA562" s="9"/>
      <c r="EB562" s="9"/>
      <c r="EC562" s="9"/>
      <c r="ED562" s="9"/>
    </row>
    <row r="563" spans="1:134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6"/>
      <c r="M563" s="6"/>
      <c r="N563" s="6"/>
      <c r="O563" s="6"/>
      <c r="P563" s="6"/>
      <c r="Q563" s="6"/>
      <c r="R563" s="6"/>
      <c r="S563" s="6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</row>
    <row r="564" spans="1:134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6"/>
      <c r="M564" s="6"/>
      <c r="N564" s="6"/>
      <c r="O564" s="6"/>
      <c r="P564" s="6"/>
      <c r="Q564" s="6"/>
      <c r="R564" s="6"/>
      <c r="S564" s="6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/>
      <c r="DV564" s="9"/>
      <c r="DW564" s="9"/>
      <c r="DX564" s="9"/>
      <c r="DY564" s="9"/>
      <c r="DZ564" s="9"/>
      <c r="EA564" s="9"/>
      <c r="EB564" s="9"/>
      <c r="EC564" s="9"/>
      <c r="ED564" s="9"/>
    </row>
    <row r="565" spans="1:134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6"/>
      <c r="M565" s="6"/>
      <c r="N565" s="6"/>
      <c r="O565" s="6"/>
      <c r="P565" s="6"/>
      <c r="Q565" s="6"/>
      <c r="R565" s="6"/>
      <c r="S565" s="6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</row>
  </sheetData>
  <mergeCells count="2">
    <mergeCell ref="I4:J4"/>
    <mergeCell ref="I5:J5"/>
  </mergeCell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2021 Depn</vt:lpstr>
      <vt:lpstr>2020 Depn </vt:lpstr>
      <vt:lpstr>2019 Depn</vt:lpstr>
      <vt:lpstr>'2019 Depn'!Print_Area</vt:lpstr>
      <vt:lpstr>'2020 Depn '!Print_Area</vt:lpstr>
      <vt:lpstr>'2021 Depn'!Print_Area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</cp:lastModifiedBy>
  <dcterms:created xsi:type="dcterms:W3CDTF">2020-06-24T15:01:40Z</dcterms:created>
  <dcterms:modified xsi:type="dcterms:W3CDTF">2022-04-21T06:11:14Z</dcterms:modified>
</cp:coreProperties>
</file>